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MESCHIN - 13503179 LE/"/>
    </mc:Choice>
  </mc:AlternateContent>
  <xr:revisionPtr revIDLastSave="95" documentId="8_{C36CECDF-740F-4B8C-A099-C1B58BDBF3E7}" xr6:coauthVersionLast="47" xr6:coauthVersionMax="47" xr10:uidLastSave="{70D568C4-2CED-410C-AB60-8144195CE6E9}"/>
  <bookViews>
    <workbookView xWindow="-28920" yWindow="7515" windowWidth="29040" windowHeight="15720" tabRatio="866" activeTab="2" xr2:uid="{00000000-000D-0000-FFFF-FFFF00000000}"/>
  </bookViews>
  <sheets>
    <sheet name="Accueil" sheetId="5" r:id="rId1"/>
    <sheet name="Données projet" sheetId="1" r:id="rId2"/>
    <sheet name="REE" sheetId="4" r:id="rId3"/>
    <sheet name="Scénario référence" sheetId="7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6" l="1" a="1"/>
  <c r="J23" i="6" s="1"/>
  <c r="I22" i="6"/>
  <c r="I23" i="6"/>
  <c r="I21" i="6"/>
  <c r="I20" i="6"/>
  <c r="D321" i="6"/>
  <c r="B321" i="6"/>
  <c r="A321" i="6"/>
  <c r="D320" i="6"/>
  <c r="B320" i="6"/>
  <c r="A320" i="6"/>
  <c r="D319" i="6"/>
  <c r="B319" i="6"/>
  <c r="A319" i="6"/>
  <c r="D318" i="6"/>
  <c r="B318" i="6"/>
  <c r="A318" i="6"/>
  <c r="D317" i="6"/>
  <c r="B317" i="6"/>
  <c r="A317" i="6"/>
  <c r="D316" i="6"/>
  <c r="B316" i="6"/>
  <c r="A316" i="6"/>
  <c r="D315" i="6"/>
  <c r="B315" i="6"/>
  <c r="A315" i="6"/>
  <c r="D314" i="6"/>
  <c r="B314" i="6"/>
  <c r="A314" i="6"/>
  <c r="D313" i="6"/>
  <c r="B313" i="6"/>
  <c r="A313" i="6"/>
  <c r="D312" i="6"/>
  <c r="B312" i="6"/>
  <c r="A312" i="6"/>
  <c r="D311" i="6"/>
  <c r="B311" i="6"/>
  <c r="A311" i="6"/>
  <c r="D310" i="6"/>
  <c r="B310" i="6"/>
  <c r="A310" i="6"/>
  <c r="D309" i="6"/>
  <c r="B309" i="6"/>
  <c r="A309" i="6"/>
  <c r="D308" i="6"/>
  <c r="B308" i="6"/>
  <c r="A308" i="6"/>
  <c r="D307" i="6"/>
  <c r="B307" i="6"/>
  <c r="A307" i="6"/>
  <c r="D306" i="6"/>
  <c r="B306" i="6"/>
  <c r="A306" i="6"/>
  <c r="D305" i="6"/>
  <c r="B305" i="6"/>
  <c r="A305" i="6"/>
  <c r="D304" i="6"/>
  <c r="B304" i="6"/>
  <c r="A304" i="6"/>
  <c r="D303" i="6"/>
  <c r="B303" i="6"/>
  <c r="A303" i="6"/>
  <c r="D302" i="6"/>
  <c r="B302" i="6"/>
  <c r="A302" i="6"/>
  <c r="B293" i="6"/>
  <c r="D290" i="6"/>
  <c r="B290" i="6"/>
  <c r="A290" i="6"/>
  <c r="D289" i="6"/>
  <c r="B289" i="6"/>
  <c r="A289" i="6"/>
  <c r="D288" i="6"/>
  <c r="B288" i="6"/>
  <c r="A288" i="6"/>
  <c r="D287" i="6"/>
  <c r="B287" i="6"/>
  <c r="A287" i="6"/>
  <c r="D286" i="6"/>
  <c r="B286" i="6"/>
  <c r="A286" i="6"/>
  <c r="D285" i="6"/>
  <c r="B285" i="6"/>
  <c r="A285" i="6"/>
  <c r="D284" i="6"/>
  <c r="B284" i="6"/>
  <c r="A284" i="6"/>
  <c r="D283" i="6"/>
  <c r="B283" i="6"/>
  <c r="A283" i="6"/>
  <c r="D282" i="6"/>
  <c r="B282" i="6"/>
  <c r="A282" i="6"/>
  <c r="D281" i="6"/>
  <c r="B281" i="6"/>
  <c r="A281" i="6"/>
  <c r="D280" i="6"/>
  <c r="B280" i="6"/>
  <c r="A280" i="6"/>
  <c r="D279" i="6"/>
  <c r="B279" i="6"/>
  <c r="A279" i="6"/>
  <c r="D278" i="6"/>
  <c r="B278" i="6"/>
  <c r="A278" i="6"/>
  <c r="D277" i="6"/>
  <c r="B277" i="6"/>
  <c r="A277" i="6"/>
  <c r="D276" i="6"/>
  <c r="B276" i="6"/>
  <c r="A276" i="6"/>
  <c r="D275" i="6"/>
  <c r="B275" i="6"/>
  <c r="A275" i="6"/>
  <c r="D274" i="6"/>
  <c r="B274" i="6"/>
  <c r="A274" i="6"/>
  <c r="D273" i="6"/>
  <c r="B273" i="6"/>
  <c r="A273" i="6"/>
  <c r="D272" i="6"/>
  <c r="B272" i="6"/>
  <c r="A272" i="6"/>
  <c r="D271" i="6"/>
  <c r="B271" i="6"/>
  <c r="A271" i="6"/>
  <c r="B262" i="6"/>
  <c r="D259" i="6"/>
  <c r="B259" i="6"/>
  <c r="A259" i="6"/>
  <c r="D258" i="6"/>
  <c r="B258" i="6"/>
  <c r="A258" i="6"/>
  <c r="D257" i="6"/>
  <c r="B257" i="6"/>
  <c r="A257" i="6"/>
  <c r="D256" i="6"/>
  <c r="B256" i="6"/>
  <c r="A256" i="6"/>
  <c r="D255" i="6"/>
  <c r="B255" i="6"/>
  <c r="A255" i="6"/>
  <c r="D254" i="6"/>
  <c r="B254" i="6"/>
  <c r="A254" i="6"/>
  <c r="D253" i="6"/>
  <c r="B253" i="6"/>
  <c r="A253" i="6"/>
  <c r="D252" i="6"/>
  <c r="B252" i="6"/>
  <c r="A252" i="6"/>
  <c r="D251" i="6"/>
  <c r="B251" i="6"/>
  <c r="A251" i="6"/>
  <c r="D250" i="6"/>
  <c r="B250" i="6"/>
  <c r="A250" i="6"/>
  <c r="D249" i="6"/>
  <c r="B249" i="6"/>
  <c r="A249" i="6"/>
  <c r="D248" i="6"/>
  <c r="B248" i="6"/>
  <c r="A248" i="6"/>
  <c r="D247" i="6"/>
  <c r="B247" i="6"/>
  <c r="A247" i="6"/>
  <c r="D246" i="6"/>
  <c r="B246" i="6"/>
  <c r="A246" i="6"/>
  <c r="D245" i="6"/>
  <c r="B245" i="6"/>
  <c r="A245" i="6"/>
  <c r="D244" i="6"/>
  <c r="B244" i="6"/>
  <c r="A244" i="6"/>
  <c r="D243" i="6"/>
  <c r="B243" i="6"/>
  <c r="A243" i="6"/>
  <c r="D242" i="6"/>
  <c r="B242" i="6"/>
  <c r="A242" i="6"/>
  <c r="D241" i="6"/>
  <c r="B241" i="6"/>
  <c r="A241" i="6"/>
  <c r="D240" i="6"/>
  <c r="B240" i="6"/>
  <c r="A240" i="6"/>
  <c r="B231" i="6"/>
  <c r="D228" i="6"/>
  <c r="B228" i="6"/>
  <c r="A228" i="6"/>
  <c r="D227" i="6"/>
  <c r="B227" i="6"/>
  <c r="A227" i="6"/>
  <c r="D226" i="6"/>
  <c r="B226" i="6"/>
  <c r="A226" i="6"/>
  <c r="D225" i="6"/>
  <c r="B225" i="6"/>
  <c r="A225" i="6"/>
  <c r="D224" i="6"/>
  <c r="B224" i="6"/>
  <c r="A224" i="6"/>
  <c r="D223" i="6"/>
  <c r="B223" i="6"/>
  <c r="A223" i="6"/>
  <c r="D222" i="6"/>
  <c r="B222" i="6"/>
  <c r="A222" i="6"/>
  <c r="D221" i="6"/>
  <c r="B221" i="6"/>
  <c r="A221" i="6"/>
  <c r="D220" i="6"/>
  <c r="B220" i="6"/>
  <c r="A220" i="6"/>
  <c r="D219" i="6"/>
  <c r="B219" i="6"/>
  <c r="A219" i="6"/>
  <c r="D218" i="6"/>
  <c r="B218" i="6"/>
  <c r="A218" i="6"/>
  <c r="D217" i="6"/>
  <c r="B217" i="6"/>
  <c r="A217" i="6"/>
  <c r="D216" i="6"/>
  <c r="B216" i="6"/>
  <c r="A216" i="6"/>
  <c r="D215" i="6"/>
  <c r="B215" i="6"/>
  <c r="A215" i="6"/>
  <c r="D214" i="6"/>
  <c r="B214" i="6"/>
  <c r="A214" i="6"/>
  <c r="D213" i="6"/>
  <c r="B213" i="6"/>
  <c r="A213" i="6"/>
  <c r="D212" i="6"/>
  <c r="B212" i="6"/>
  <c r="A212" i="6"/>
  <c r="D211" i="6"/>
  <c r="B211" i="6"/>
  <c r="A211" i="6"/>
  <c r="D210" i="6"/>
  <c r="B210" i="6"/>
  <c r="A210" i="6"/>
  <c r="D209" i="6"/>
  <c r="B209" i="6"/>
  <c r="A209" i="6"/>
  <c r="B200" i="6"/>
  <c r="D197" i="6"/>
  <c r="B197" i="6"/>
  <c r="A197" i="6"/>
  <c r="D196" i="6"/>
  <c r="B196" i="6"/>
  <c r="A196" i="6"/>
  <c r="D195" i="6"/>
  <c r="B195" i="6"/>
  <c r="A195" i="6"/>
  <c r="D194" i="6"/>
  <c r="B194" i="6"/>
  <c r="A194" i="6"/>
  <c r="D193" i="6"/>
  <c r="B193" i="6"/>
  <c r="A193" i="6"/>
  <c r="D192" i="6"/>
  <c r="B192" i="6"/>
  <c r="A192" i="6"/>
  <c r="D191" i="6"/>
  <c r="B191" i="6"/>
  <c r="A191" i="6"/>
  <c r="D190" i="6"/>
  <c r="B190" i="6"/>
  <c r="A190" i="6"/>
  <c r="D189" i="6"/>
  <c r="B189" i="6"/>
  <c r="A189" i="6"/>
  <c r="D188" i="6"/>
  <c r="B188" i="6"/>
  <c r="A188" i="6"/>
  <c r="D187" i="6"/>
  <c r="B187" i="6"/>
  <c r="A187" i="6"/>
  <c r="D186" i="6"/>
  <c r="B186" i="6"/>
  <c r="A186" i="6"/>
  <c r="D185" i="6"/>
  <c r="B185" i="6"/>
  <c r="A185" i="6"/>
  <c r="D184" i="6"/>
  <c r="B184" i="6"/>
  <c r="A184" i="6"/>
  <c r="D183" i="6"/>
  <c r="B183" i="6"/>
  <c r="A183" i="6"/>
  <c r="D182" i="6"/>
  <c r="B182" i="6"/>
  <c r="A182" i="6"/>
  <c r="D181" i="6"/>
  <c r="B181" i="6"/>
  <c r="A181" i="6"/>
  <c r="D180" i="6"/>
  <c r="B180" i="6"/>
  <c r="A180" i="6"/>
  <c r="D179" i="6"/>
  <c r="B179" i="6"/>
  <c r="A179" i="6"/>
  <c r="D178" i="6"/>
  <c r="B178" i="6"/>
  <c r="A178" i="6"/>
  <c r="B169" i="6"/>
  <c r="D166" i="6"/>
  <c r="B166" i="6"/>
  <c r="A166" i="6"/>
  <c r="D165" i="6"/>
  <c r="B165" i="6"/>
  <c r="A165" i="6"/>
  <c r="D164" i="6"/>
  <c r="B164" i="6"/>
  <c r="A164" i="6"/>
  <c r="D163" i="6"/>
  <c r="B163" i="6"/>
  <c r="A163" i="6"/>
  <c r="D162" i="6"/>
  <c r="B162" i="6"/>
  <c r="A162" i="6"/>
  <c r="D161" i="6"/>
  <c r="B161" i="6"/>
  <c r="A161" i="6"/>
  <c r="B160" i="6"/>
  <c r="D160" i="6" s="1"/>
  <c r="A160" i="6"/>
  <c r="B159" i="6"/>
  <c r="D159" i="6" s="1"/>
  <c r="A159" i="6"/>
  <c r="B158" i="6"/>
  <c r="D158" i="6" s="1"/>
  <c r="A158" i="6"/>
  <c r="B157" i="6"/>
  <c r="D157" i="6" s="1"/>
  <c r="A157" i="6"/>
  <c r="D156" i="6"/>
  <c r="B156" i="6"/>
  <c r="A156" i="6"/>
  <c r="B155" i="6"/>
  <c r="D155" i="6" s="1"/>
  <c r="A155" i="6"/>
  <c r="B154" i="6"/>
  <c r="D154" i="6" s="1"/>
  <c r="A154" i="6"/>
  <c r="B153" i="6"/>
  <c r="D153" i="6" s="1"/>
  <c r="A153" i="6"/>
  <c r="B152" i="6"/>
  <c r="D152" i="6" s="1"/>
  <c r="A152" i="6"/>
  <c r="B151" i="6"/>
  <c r="D151" i="6" s="1"/>
  <c r="A151" i="6"/>
  <c r="B150" i="6"/>
  <c r="D150" i="6" s="1"/>
  <c r="A150" i="6"/>
  <c r="B149" i="6"/>
  <c r="D149" i="6" s="1"/>
  <c r="A149" i="6"/>
  <c r="B148" i="6"/>
  <c r="D148" i="6" s="1"/>
  <c r="A148" i="6"/>
  <c r="B147" i="6"/>
  <c r="D147" i="6" s="1"/>
  <c r="A147" i="6"/>
  <c r="B138" i="6"/>
  <c r="D135" i="6"/>
  <c r="B135" i="6"/>
  <c r="A135" i="6"/>
  <c r="D134" i="6"/>
  <c r="B134" i="6"/>
  <c r="A134" i="6"/>
  <c r="D133" i="6"/>
  <c r="B133" i="6"/>
  <c r="A133" i="6"/>
  <c r="D132" i="6"/>
  <c r="B132" i="6"/>
  <c r="A132" i="6"/>
  <c r="D131" i="6"/>
  <c r="B131" i="6"/>
  <c r="A131" i="6"/>
  <c r="D130" i="6"/>
  <c r="B130" i="6"/>
  <c r="A130" i="6"/>
  <c r="D129" i="6"/>
  <c r="B129" i="6"/>
  <c r="A129" i="6"/>
  <c r="D128" i="6"/>
  <c r="B128" i="6"/>
  <c r="A128" i="6"/>
  <c r="D127" i="6"/>
  <c r="B127" i="6"/>
  <c r="A127" i="6"/>
  <c r="D126" i="6"/>
  <c r="B126" i="6"/>
  <c r="A126" i="6"/>
  <c r="D125" i="6"/>
  <c r="B125" i="6"/>
  <c r="A125" i="6"/>
  <c r="D124" i="6"/>
  <c r="B124" i="6"/>
  <c r="A124" i="6"/>
  <c r="B123" i="6"/>
  <c r="D123" i="6" s="1"/>
  <c r="A123" i="6"/>
  <c r="B122" i="6"/>
  <c r="D122" i="6" s="1"/>
  <c r="A122" i="6"/>
  <c r="B121" i="6"/>
  <c r="D121" i="6" s="1"/>
  <c r="A121" i="6"/>
  <c r="B120" i="6"/>
  <c r="D120" i="6" s="1"/>
  <c r="A120" i="6"/>
  <c r="B119" i="6"/>
  <c r="D119" i="6" s="1"/>
  <c r="A119" i="6"/>
  <c r="B118" i="6"/>
  <c r="D118" i="6" s="1"/>
  <c r="A118" i="6"/>
  <c r="B117" i="6"/>
  <c r="D117" i="6" s="1"/>
  <c r="A117" i="6"/>
  <c r="B116" i="6"/>
  <c r="D116" i="6" s="1"/>
  <c r="A116" i="6"/>
  <c r="B107" i="6"/>
  <c r="D104" i="6"/>
  <c r="B104" i="6"/>
  <c r="A104" i="6"/>
  <c r="D103" i="6"/>
  <c r="B103" i="6"/>
  <c r="A103" i="6"/>
  <c r="D102" i="6"/>
  <c r="B102" i="6"/>
  <c r="A102" i="6"/>
  <c r="D101" i="6"/>
  <c r="B101" i="6"/>
  <c r="A101" i="6"/>
  <c r="D100" i="6"/>
  <c r="B100" i="6"/>
  <c r="A100" i="6"/>
  <c r="B99" i="6"/>
  <c r="D99" i="6" s="1"/>
  <c r="A99" i="6"/>
  <c r="B98" i="6"/>
  <c r="D98" i="6" s="1"/>
  <c r="A98" i="6"/>
  <c r="B97" i="6"/>
  <c r="D97" i="6" s="1"/>
  <c r="A97" i="6"/>
  <c r="B96" i="6"/>
  <c r="D96" i="6" s="1"/>
  <c r="A96" i="6"/>
  <c r="B95" i="6"/>
  <c r="D95" i="6" s="1"/>
  <c r="A95" i="6"/>
  <c r="B94" i="6"/>
  <c r="D94" i="6" s="1"/>
  <c r="A94" i="6"/>
  <c r="B93" i="6"/>
  <c r="D93" i="6" s="1"/>
  <c r="A93" i="6"/>
  <c r="D92" i="6"/>
  <c r="B92" i="6"/>
  <c r="A92" i="6"/>
  <c r="B91" i="6"/>
  <c r="D91" i="6" s="1"/>
  <c r="A91" i="6"/>
  <c r="B90" i="6"/>
  <c r="D90" i="6" s="1"/>
  <c r="A90" i="6"/>
  <c r="B89" i="6"/>
  <c r="D89" i="6" s="1"/>
  <c r="A89" i="6"/>
  <c r="B88" i="6"/>
  <c r="D88" i="6" s="1"/>
  <c r="A88" i="6"/>
  <c r="B87" i="6"/>
  <c r="D87" i="6" s="1"/>
  <c r="A87" i="6"/>
  <c r="B86" i="6"/>
  <c r="D86" i="6" s="1"/>
  <c r="A86" i="6"/>
  <c r="B85" i="6"/>
  <c r="D85" i="6" s="1"/>
  <c r="A85" i="6"/>
  <c r="B76" i="6"/>
  <c r="S12" i="6" s="1"/>
  <c r="D73" i="6"/>
  <c r="B73" i="6"/>
  <c r="A73" i="6"/>
  <c r="D72" i="6"/>
  <c r="B72" i="6"/>
  <c r="A72" i="6"/>
  <c r="D71" i="6"/>
  <c r="B71" i="6"/>
  <c r="A71" i="6"/>
  <c r="D70" i="6"/>
  <c r="B70" i="6"/>
  <c r="A70" i="6"/>
  <c r="D69" i="6"/>
  <c r="B69" i="6"/>
  <c r="A69" i="6"/>
  <c r="D68" i="6"/>
  <c r="B68" i="6"/>
  <c r="A68" i="6"/>
  <c r="B67" i="6"/>
  <c r="D67" i="6" s="1"/>
  <c r="A67" i="6"/>
  <c r="B66" i="6"/>
  <c r="D66" i="6" s="1"/>
  <c r="A66" i="6"/>
  <c r="B65" i="6"/>
  <c r="D65" i="6" s="1"/>
  <c r="A65" i="6"/>
  <c r="D64" i="6"/>
  <c r="B64" i="6"/>
  <c r="A64" i="6"/>
  <c r="B63" i="6"/>
  <c r="D63" i="6" s="1"/>
  <c r="A63" i="6"/>
  <c r="B62" i="6"/>
  <c r="D62" i="6" s="1"/>
  <c r="A62" i="6"/>
  <c r="B61" i="6"/>
  <c r="D61" i="6" s="1"/>
  <c r="A61" i="6"/>
  <c r="B60" i="6"/>
  <c r="D60" i="6" s="1"/>
  <c r="A60" i="6"/>
  <c r="B59" i="6"/>
  <c r="D59" i="6" s="1"/>
  <c r="A59" i="6"/>
  <c r="B58" i="6"/>
  <c r="D58" i="6" s="1"/>
  <c r="A58" i="6"/>
  <c r="B57" i="6"/>
  <c r="D57" i="6" s="1"/>
  <c r="A57" i="6"/>
  <c r="B56" i="6"/>
  <c r="D56" i="6" s="1"/>
  <c r="A56" i="6"/>
  <c r="B55" i="6"/>
  <c r="D55" i="6" s="1"/>
  <c r="A55" i="6"/>
  <c r="B54" i="6"/>
  <c r="D54" i="6" s="1"/>
  <c r="A54" i="6"/>
  <c r="B45" i="6"/>
  <c r="S11" i="6" s="1"/>
  <c r="B42" i="6"/>
  <c r="D42" i="6" s="1"/>
  <c r="A42" i="6"/>
  <c r="B41" i="6"/>
  <c r="D41" i="6" s="1"/>
  <c r="A41" i="6"/>
  <c r="D40" i="6"/>
  <c r="B40" i="6"/>
  <c r="A40" i="6"/>
  <c r="B39" i="6"/>
  <c r="D39" i="6" s="1"/>
  <c r="A39" i="6"/>
  <c r="B38" i="6"/>
  <c r="D38" i="6" s="1"/>
  <c r="A38" i="6"/>
  <c r="B37" i="6"/>
  <c r="D37" i="6" s="1"/>
  <c r="A37" i="6"/>
  <c r="B36" i="6"/>
  <c r="D36" i="6" s="1"/>
  <c r="A36" i="6"/>
  <c r="B35" i="6"/>
  <c r="D35" i="6" s="1"/>
  <c r="A35" i="6"/>
  <c r="O34" i="6"/>
  <c r="P34" i="6" s="1"/>
  <c r="B34" i="6"/>
  <c r="D34" i="6" s="1"/>
  <c r="A34" i="6"/>
  <c r="P33" i="6"/>
  <c r="B33" i="6"/>
  <c r="D33" i="6" s="1"/>
  <c r="A33" i="6"/>
  <c r="B32" i="6"/>
  <c r="D32" i="6" s="1"/>
  <c r="A32" i="6"/>
  <c r="B31" i="6"/>
  <c r="D31" i="6" s="1"/>
  <c r="A31" i="6"/>
  <c r="B30" i="6"/>
  <c r="D30" i="6" s="1"/>
  <c r="A30" i="6"/>
  <c r="B29" i="6"/>
  <c r="D29" i="6" s="1"/>
  <c r="A29" i="6"/>
  <c r="B28" i="6"/>
  <c r="D28" i="6" s="1"/>
  <c r="A28" i="6"/>
  <c r="B27" i="6"/>
  <c r="D27" i="6" s="1"/>
  <c r="A27" i="6"/>
  <c r="B26" i="6"/>
  <c r="D26" i="6" s="1"/>
  <c r="A26" i="6"/>
  <c r="B25" i="6"/>
  <c r="D25" i="6" s="1"/>
  <c r="A25" i="6"/>
  <c r="B24" i="6"/>
  <c r="D24" i="6" s="1"/>
  <c r="A24" i="6"/>
  <c r="B23" i="6"/>
  <c r="D23" i="6" s="1"/>
  <c r="A23" i="6"/>
  <c r="T19" i="6"/>
  <c r="S19" i="6"/>
  <c r="T18" i="6"/>
  <c r="S18" i="6"/>
  <c r="T17" i="6"/>
  <c r="S17" i="6"/>
  <c r="N17" i="6"/>
  <c r="N19" i="6" s="1"/>
  <c r="T16" i="6"/>
  <c r="S16" i="6"/>
  <c r="T15" i="6"/>
  <c r="S15" i="6"/>
  <c r="B14" i="6"/>
  <c r="S10" i="6"/>
  <c r="A184" i="4"/>
  <c r="A166" i="4"/>
  <c r="A148" i="4"/>
  <c r="A130" i="4"/>
  <c r="A112" i="4"/>
  <c r="A76" i="4"/>
  <c r="A57" i="4"/>
  <c r="J15" i="4"/>
  <c r="K15" i="4" s="1"/>
  <c r="H15" i="4"/>
  <c r="I15" i="4" s="1"/>
  <c r="D15" i="4"/>
  <c r="E15" i="4" s="1"/>
  <c r="C15" i="4"/>
  <c r="A15" i="4"/>
  <c r="J14" i="4"/>
  <c r="K14" i="4" s="1"/>
  <c r="H14" i="4"/>
  <c r="I14" i="4" s="1"/>
  <c r="D14" i="4"/>
  <c r="E14" i="4" s="1"/>
  <c r="C14" i="4"/>
  <c r="A14" i="4"/>
  <c r="J13" i="4"/>
  <c r="K13" i="4" s="1"/>
  <c r="H13" i="4"/>
  <c r="I13" i="4" s="1"/>
  <c r="D13" i="4"/>
  <c r="E13" i="4" s="1"/>
  <c r="C13" i="4"/>
  <c r="A13" i="4"/>
  <c r="J12" i="4"/>
  <c r="K12" i="4" s="1"/>
  <c r="H12" i="4"/>
  <c r="I12" i="4" s="1"/>
  <c r="D12" i="4"/>
  <c r="E12" i="4" s="1"/>
  <c r="C12" i="4"/>
  <c r="A12" i="4"/>
  <c r="J11" i="4"/>
  <c r="K11" i="4" s="1"/>
  <c r="H11" i="4"/>
  <c r="I11" i="4" s="1"/>
  <c r="D11" i="4"/>
  <c r="E11" i="4" s="1"/>
  <c r="C11" i="4"/>
  <c r="A11" i="4"/>
  <c r="A10" i="4"/>
  <c r="A94" i="4" s="1"/>
  <c r="A9" i="4"/>
  <c r="A8" i="4"/>
  <c r="A7" i="4"/>
  <c r="A39" i="4" s="1"/>
  <c r="A6" i="4"/>
  <c r="A21" i="4" s="1"/>
  <c r="D5" i="4"/>
  <c r="C5" i="4"/>
  <c r="GR205" i="2"/>
  <c r="FW205" i="2"/>
  <c r="FB205" i="2"/>
  <c r="EG205" i="2"/>
  <c r="DL205" i="2"/>
  <c r="CQ205" i="2"/>
  <c r="BV205" i="2"/>
  <c r="BA205" i="2"/>
  <c r="AF205" i="2"/>
  <c r="K205" i="2"/>
  <c r="N22" i="2" s="1"/>
  <c r="O22" i="2" s="1"/>
  <c r="G205" i="2"/>
  <c r="G204" i="2"/>
  <c r="HJ203" i="2"/>
  <c r="HI203" i="2"/>
  <c r="HH203" i="2"/>
  <c r="HG203" i="2"/>
  <c r="HF203" i="2"/>
  <c r="HE203" i="2"/>
  <c r="HD203" i="2"/>
  <c r="HC203" i="2"/>
  <c r="HB203" i="2"/>
  <c r="GX203" i="2"/>
  <c r="GW203" i="2"/>
  <c r="GV203" i="2"/>
  <c r="GU203" i="2"/>
  <c r="GT203" i="2"/>
  <c r="GT203" i="2" a="1"/>
  <c r="GS203" i="2"/>
  <c r="GR203" i="2"/>
  <c r="GQ203" i="2"/>
  <c r="GP203" i="2"/>
  <c r="GY203" i="2" s="1"/>
  <c r="GO203" i="2"/>
  <c r="GN203" i="2"/>
  <c r="GM203" i="2"/>
  <c r="GL203" i="2"/>
  <c r="GK203" i="2"/>
  <c r="GJ203" i="2"/>
  <c r="GI203" i="2"/>
  <c r="GH203" i="2"/>
  <c r="GG203" i="2"/>
  <c r="GC203" i="2"/>
  <c r="GB203" i="2"/>
  <c r="GA203" i="2"/>
  <c r="FZ203" i="2"/>
  <c r="FY203" i="2"/>
  <c r="FY203" i="2" a="1"/>
  <c r="FX203" i="2"/>
  <c r="FW203" i="2"/>
  <c r="FV203" i="2"/>
  <c r="FU203" i="2"/>
  <c r="FT203" i="2"/>
  <c r="FS203" i="2"/>
  <c r="FR203" i="2"/>
  <c r="FQ203" i="2"/>
  <c r="FP203" i="2"/>
  <c r="FO203" i="2"/>
  <c r="FN203" i="2"/>
  <c r="FM203" i="2"/>
  <c r="FL203" i="2"/>
  <c r="FH203" i="2"/>
  <c r="FG203" i="2"/>
  <c r="FF203" i="2"/>
  <c r="FE203" i="2"/>
  <c r="FD203" i="2"/>
  <c r="FD203" i="2" a="1"/>
  <c r="FC203" i="2"/>
  <c r="FB203" i="2"/>
  <c r="FA203" i="2"/>
  <c r="EZ203" i="2"/>
  <c r="EY203" i="2"/>
  <c r="EX203" i="2"/>
  <c r="EW203" i="2"/>
  <c r="EV203" i="2"/>
  <c r="EU203" i="2"/>
  <c r="ET203" i="2"/>
  <c r="ES203" i="2"/>
  <c r="ER203" i="2"/>
  <c r="EQ203" i="2"/>
  <c r="EM203" i="2"/>
  <c r="EL203" i="2"/>
  <c r="EK203" i="2"/>
  <c r="EJ203" i="2"/>
  <c r="EI203" i="2"/>
  <c r="EI203" i="2" a="1"/>
  <c r="EH203" i="2"/>
  <c r="EG203" i="2"/>
  <c r="EF203" i="2"/>
  <c r="EE203" i="2"/>
  <c r="ED203" i="2"/>
  <c r="EC203" i="2"/>
  <c r="EB203" i="2"/>
  <c r="EA203" i="2"/>
  <c r="DZ203" i="2"/>
  <c r="DY203" i="2"/>
  <c r="DX203" i="2"/>
  <c r="DW203" i="2"/>
  <c r="DV203" i="2"/>
  <c r="DS203" i="2"/>
  <c r="DR203" i="2"/>
  <c r="DQ203" i="2"/>
  <c r="DP203" i="2"/>
  <c r="DO203" i="2"/>
  <c r="DN203" i="2"/>
  <c r="DN203" i="2" a="1"/>
  <c r="DM203" i="2"/>
  <c r="DL203" i="2"/>
  <c r="DK203" i="2"/>
  <c r="DJ203" i="2"/>
  <c r="DE203" i="2"/>
  <c r="DD203" i="2"/>
  <c r="DC203" i="2"/>
  <c r="DB203" i="2"/>
  <c r="DA203" i="2"/>
  <c r="CR203" i="2"/>
  <c r="CS203" i="2" s="1" a="1"/>
  <c r="CS203" i="2" s="1"/>
  <c r="CQ203" i="2"/>
  <c r="CP203" i="2"/>
  <c r="CO203" i="2"/>
  <c r="CJ203" i="2"/>
  <c r="CI203" i="2"/>
  <c r="CH203" i="2"/>
  <c r="CG203" i="2"/>
  <c r="CF203" i="2"/>
  <c r="BW203" i="2"/>
  <c r="BX203" i="2" s="1" a="1"/>
  <c r="BX203" i="2" s="1"/>
  <c r="BV203" i="2"/>
  <c r="BU203" i="2"/>
  <c r="BT203" i="2"/>
  <c r="BO203" i="2"/>
  <c r="BN203" i="2"/>
  <c r="BM203" i="2"/>
  <c r="BL203" i="2"/>
  <c r="BK203" i="2"/>
  <c r="BB203" i="2"/>
  <c r="BC203" i="2" s="1" a="1"/>
  <c r="BC203" i="2" s="1"/>
  <c r="BA203" i="2"/>
  <c r="AZ203" i="2"/>
  <c r="AY203" i="2"/>
  <c r="AT203" i="2"/>
  <c r="AS203" i="2"/>
  <c r="AR203" i="2"/>
  <c r="AQ203" i="2"/>
  <c r="AP203" i="2"/>
  <c r="AG203" i="2"/>
  <c r="AH203" i="2" s="1" a="1"/>
  <c r="AH203" i="2" s="1"/>
  <c r="AF203" i="2"/>
  <c r="AE203" i="2"/>
  <c r="AD203" i="2"/>
  <c r="Y203" i="2"/>
  <c r="X203" i="2"/>
  <c r="W203" i="2"/>
  <c r="V203" i="2"/>
  <c r="U203" i="2"/>
  <c r="L203" i="2"/>
  <c r="M203" i="2" s="1" a="1"/>
  <c r="M203" i="2" s="1"/>
  <c r="K203" i="2"/>
  <c r="J203" i="2"/>
  <c r="I203" i="2"/>
  <c r="F203" i="2"/>
  <c r="E203" i="2"/>
  <c r="B203" i="2"/>
  <c r="A203" i="2"/>
  <c r="HJ202" i="2"/>
  <c r="HI202" i="2"/>
  <c r="HH202" i="2"/>
  <c r="HG202" i="2"/>
  <c r="HF202" i="2"/>
  <c r="HE202" i="2"/>
  <c r="HD202" i="2"/>
  <c r="HC202" i="2"/>
  <c r="HB202" i="2"/>
  <c r="GX202" i="2"/>
  <c r="GW202" i="2"/>
  <c r="GV202" i="2"/>
  <c r="GU202" i="2"/>
  <c r="GT202" i="2"/>
  <c r="GT202" i="2" a="1"/>
  <c r="GS202" i="2"/>
  <c r="GR202" i="2"/>
  <c r="GQ202" i="2"/>
  <c r="GP202" i="2"/>
  <c r="GO202" i="2"/>
  <c r="GN202" i="2"/>
  <c r="GM202" i="2"/>
  <c r="GL202" i="2"/>
  <c r="GK202" i="2"/>
  <c r="GJ202" i="2"/>
  <c r="GI202" i="2"/>
  <c r="GH202" i="2"/>
  <c r="GG202" i="2"/>
  <c r="GC202" i="2"/>
  <c r="GB202" i="2"/>
  <c r="GA202" i="2"/>
  <c r="FZ202" i="2"/>
  <c r="FY202" i="2"/>
  <c r="FY202" i="2" a="1"/>
  <c r="FX202" i="2"/>
  <c r="FW202" i="2"/>
  <c r="FV202" i="2"/>
  <c r="FU202" i="2"/>
  <c r="FT202" i="2"/>
  <c r="FS202" i="2"/>
  <c r="FR202" i="2"/>
  <c r="FQ202" i="2"/>
  <c r="FP202" i="2"/>
  <c r="FO202" i="2"/>
  <c r="FN202" i="2"/>
  <c r="FM202" i="2"/>
  <c r="FL202" i="2"/>
  <c r="FH202" i="2"/>
  <c r="FG202" i="2"/>
  <c r="FF202" i="2"/>
  <c r="FE202" i="2"/>
  <c r="FD202" i="2"/>
  <c r="FD202" i="2" a="1"/>
  <c r="FC202" i="2"/>
  <c r="FB202" i="2"/>
  <c r="FA202" i="2"/>
  <c r="EZ202" i="2"/>
  <c r="EY202" i="2"/>
  <c r="EX202" i="2"/>
  <c r="EW202" i="2"/>
  <c r="EV202" i="2"/>
  <c r="EU202" i="2"/>
  <c r="ET202" i="2"/>
  <c r="ES202" i="2"/>
  <c r="ER202" i="2"/>
  <c r="EQ202" i="2"/>
  <c r="EM202" i="2"/>
  <c r="EL202" i="2"/>
  <c r="EK202" i="2"/>
  <c r="EJ202" i="2"/>
  <c r="EI202" i="2"/>
  <c r="EI202" i="2" a="1"/>
  <c r="EH202" i="2"/>
  <c r="EG202" i="2"/>
  <c r="EF202" i="2"/>
  <c r="EE202" i="2"/>
  <c r="ED202" i="2"/>
  <c r="EC202" i="2"/>
  <c r="EB202" i="2"/>
  <c r="EA202" i="2"/>
  <c r="DZ202" i="2"/>
  <c r="DY202" i="2"/>
  <c r="DX202" i="2"/>
  <c r="DW202" i="2"/>
  <c r="DV202" i="2"/>
  <c r="DR202" i="2"/>
  <c r="DQ202" i="2"/>
  <c r="DP202" i="2"/>
  <c r="DO202" i="2"/>
  <c r="DN202" i="2"/>
  <c r="DN202" i="2" a="1"/>
  <c r="DM202" i="2"/>
  <c r="DL202" i="2"/>
  <c r="DK202" i="2"/>
  <c r="DJ202" i="2"/>
  <c r="DE202" i="2"/>
  <c r="DD202" i="2"/>
  <c r="DC202" i="2"/>
  <c r="DB202" i="2"/>
  <c r="DA202" i="2"/>
  <c r="CR202" i="2"/>
  <c r="CS202" i="2" s="1" a="1"/>
  <c r="CS202" i="2" s="1"/>
  <c r="CQ202" i="2"/>
  <c r="CP202" i="2"/>
  <c r="CO202" i="2"/>
  <c r="CJ202" i="2"/>
  <c r="CI202" i="2"/>
  <c r="CH202" i="2"/>
  <c r="CG202" i="2"/>
  <c r="CF202" i="2"/>
  <c r="BW202" i="2"/>
  <c r="BX202" i="2" s="1" a="1"/>
  <c r="BX202" i="2" s="1"/>
  <c r="BV202" i="2"/>
  <c r="BU202" i="2"/>
  <c r="BT202" i="2"/>
  <c r="BO202" i="2"/>
  <c r="BN202" i="2"/>
  <c r="BM202" i="2"/>
  <c r="BL202" i="2"/>
  <c r="BK202" i="2"/>
  <c r="BB202" i="2"/>
  <c r="BA202" i="2"/>
  <c r="AZ202" i="2"/>
  <c r="AY202" i="2"/>
  <c r="AT202" i="2"/>
  <c r="AS202" i="2"/>
  <c r="AR202" i="2"/>
  <c r="AQ202" i="2"/>
  <c r="AP202" i="2"/>
  <c r="AG202" i="2"/>
  <c r="AH202" i="2" s="1" a="1"/>
  <c r="AH202" i="2" s="1"/>
  <c r="AF202" i="2"/>
  <c r="AE202" i="2"/>
  <c r="AD202" i="2"/>
  <c r="Y202" i="2"/>
  <c r="X202" i="2"/>
  <c r="W202" i="2"/>
  <c r="V202" i="2"/>
  <c r="U202" i="2"/>
  <c r="L202" i="2"/>
  <c r="K202" i="2"/>
  <c r="J202" i="2"/>
  <c r="I202" i="2"/>
  <c r="F202" i="2"/>
  <c r="E202" i="2"/>
  <c r="B202" i="2"/>
  <c r="A202" i="2"/>
  <c r="HJ201" i="2"/>
  <c r="HI201" i="2"/>
  <c r="HH201" i="2"/>
  <c r="HG201" i="2"/>
  <c r="HF201" i="2"/>
  <c r="HE201" i="2"/>
  <c r="HD201" i="2"/>
  <c r="HC201" i="2"/>
  <c r="HB201" i="2"/>
  <c r="GX201" i="2"/>
  <c r="GW201" i="2"/>
  <c r="GV201" i="2"/>
  <c r="GU201" i="2"/>
  <c r="GT201" i="2"/>
  <c r="GT201" i="2" a="1"/>
  <c r="GS201" i="2"/>
  <c r="GR201" i="2"/>
  <c r="GQ201" i="2"/>
  <c r="GP201" i="2"/>
  <c r="GO201" i="2"/>
  <c r="GN201" i="2"/>
  <c r="GM201" i="2"/>
  <c r="GL201" i="2"/>
  <c r="GK201" i="2"/>
  <c r="GJ201" i="2"/>
  <c r="GI201" i="2"/>
  <c r="GH201" i="2"/>
  <c r="GG201" i="2"/>
  <c r="GC201" i="2"/>
  <c r="GB201" i="2"/>
  <c r="GA201" i="2"/>
  <c r="FZ201" i="2"/>
  <c r="FY201" i="2"/>
  <c r="FY201" i="2" a="1"/>
  <c r="FX201" i="2"/>
  <c r="FW201" i="2"/>
  <c r="FV201" i="2"/>
  <c r="FU201" i="2"/>
  <c r="FT201" i="2"/>
  <c r="FS201" i="2"/>
  <c r="FR201" i="2"/>
  <c r="FQ201" i="2"/>
  <c r="FP201" i="2"/>
  <c r="FO201" i="2"/>
  <c r="FN201" i="2"/>
  <c r="FM201" i="2"/>
  <c r="FL201" i="2"/>
  <c r="FH201" i="2"/>
  <c r="FG201" i="2"/>
  <c r="FF201" i="2"/>
  <c r="FE201" i="2"/>
  <c r="FD201" i="2"/>
  <c r="FD201" i="2" a="1"/>
  <c r="FC201" i="2"/>
  <c r="FB201" i="2"/>
  <c r="FA201" i="2"/>
  <c r="EZ201" i="2"/>
  <c r="FI201" i="2" s="1"/>
  <c r="EY201" i="2"/>
  <c r="EX201" i="2"/>
  <c r="EW201" i="2"/>
  <c r="EV201" i="2"/>
  <c r="EU201" i="2"/>
  <c r="ET201" i="2"/>
  <c r="ES201" i="2"/>
  <c r="ER201" i="2"/>
  <c r="EQ201" i="2"/>
  <c r="EM201" i="2"/>
  <c r="EL201" i="2"/>
  <c r="EK201" i="2"/>
  <c r="EJ201" i="2"/>
  <c r="EI201" i="2"/>
  <c r="EI201" i="2" a="1"/>
  <c r="EH201" i="2"/>
  <c r="EG201" i="2"/>
  <c r="EF201" i="2"/>
  <c r="EE201" i="2"/>
  <c r="ED201" i="2"/>
  <c r="EC201" i="2"/>
  <c r="EB201" i="2"/>
  <c r="EA201" i="2"/>
  <c r="DZ201" i="2"/>
  <c r="DY201" i="2"/>
  <c r="DX201" i="2"/>
  <c r="DW201" i="2"/>
  <c r="DV201" i="2"/>
  <c r="DS201" i="2"/>
  <c r="DR201" i="2"/>
  <c r="DQ201" i="2"/>
  <c r="DP201" i="2"/>
  <c r="DO201" i="2"/>
  <c r="DN201" i="2"/>
  <c r="DN201" i="2" a="1"/>
  <c r="DM201" i="2"/>
  <c r="DL201" i="2"/>
  <c r="DK201" i="2"/>
  <c r="DJ201" i="2"/>
  <c r="DE201" i="2"/>
  <c r="DD201" i="2"/>
  <c r="DC201" i="2"/>
  <c r="DB201" i="2"/>
  <c r="DA201" i="2"/>
  <c r="CS201" i="2" a="1"/>
  <c r="CS201" i="2" s="1"/>
  <c r="CR201" i="2"/>
  <c r="CQ201" i="2"/>
  <c r="CP201" i="2"/>
  <c r="CO201" i="2"/>
  <c r="CJ201" i="2"/>
  <c r="CI201" i="2"/>
  <c r="CH201" i="2"/>
  <c r="CG201" i="2"/>
  <c r="CF201" i="2"/>
  <c r="BW201" i="2"/>
  <c r="BX201" i="2" s="1" a="1"/>
  <c r="BX201" i="2" s="1"/>
  <c r="BV201" i="2"/>
  <c r="BU201" i="2"/>
  <c r="BT201" i="2"/>
  <c r="BO201" i="2"/>
  <c r="BN201" i="2"/>
  <c r="BM201" i="2"/>
  <c r="BL201" i="2"/>
  <c r="BK201" i="2"/>
  <c r="BB201" i="2"/>
  <c r="BC201" i="2" s="1" a="1"/>
  <c r="BC201" i="2" s="1"/>
  <c r="BA201" i="2"/>
  <c r="AZ201" i="2"/>
  <c r="AY201" i="2"/>
  <c r="AT201" i="2"/>
  <c r="AS201" i="2"/>
  <c r="AR201" i="2"/>
  <c r="AQ201" i="2"/>
  <c r="AP201" i="2"/>
  <c r="AG201" i="2"/>
  <c r="AH201" i="2" s="1" a="1"/>
  <c r="AH201" i="2" s="1"/>
  <c r="AF201" i="2"/>
  <c r="AE201" i="2"/>
  <c r="AD201" i="2"/>
  <c r="Y201" i="2"/>
  <c r="X201" i="2"/>
  <c r="W201" i="2"/>
  <c r="V201" i="2"/>
  <c r="U201" i="2"/>
  <c r="L201" i="2"/>
  <c r="K201" i="2"/>
  <c r="J201" i="2"/>
  <c r="I201" i="2"/>
  <c r="F201" i="2"/>
  <c r="E201" i="2"/>
  <c r="B201" i="2"/>
  <c r="A201" i="2"/>
  <c r="HJ200" i="2"/>
  <c r="HI200" i="2"/>
  <c r="HH200" i="2"/>
  <c r="HG200" i="2"/>
  <c r="HF200" i="2"/>
  <c r="HE200" i="2"/>
  <c r="HD200" i="2"/>
  <c r="HC200" i="2"/>
  <c r="HB200" i="2"/>
  <c r="GX200" i="2"/>
  <c r="GW200" i="2"/>
  <c r="GV200" i="2"/>
  <c r="GU200" i="2"/>
  <c r="GT200" i="2"/>
  <c r="GT200" i="2" a="1"/>
  <c r="GS200" i="2"/>
  <c r="GR200" i="2"/>
  <c r="GQ200" i="2"/>
  <c r="GP200" i="2"/>
  <c r="GO200" i="2"/>
  <c r="GN200" i="2"/>
  <c r="GM200" i="2"/>
  <c r="GL200" i="2"/>
  <c r="GK200" i="2"/>
  <c r="GJ200" i="2"/>
  <c r="GI200" i="2"/>
  <c r="GH200" i="2"/>
  <c r="GG200" i="2"/>
  <c r="GC200" i="2"/>
  <c r="GB200" i="2"/>
  <c r="GA200" i="2"/>
  <c r="FZ200" i="2"/>
  <c r="FY200" i="2"/>
  <c r="FY200" i="2" a="1"/>
  <c r="FX200" i="2"/>
  <c r="FW200" i="2"/>
  <c r="FV200" i="2"/>
  <c r="FU200" i="2"/>
  <c r="FT200" i="2"/>
  <c r="FS200" i="2"/>
  <c r="FR200" i="2"/>
  <c r="FQ200" i="2"/>
  <c r="FP200" i="2"/>
  <c r="FO200" i="2"/>
  <c r="FN200" i="2"/>
  <c r="FM200" i="2"/>
  <c r="FL200" i="2"/>
  <c r="FH200" i="2"/>
  <c r="FG200" i="2"/>
  <c r="FF200" i="2"/>
  <c r="FE200" i="2"/>
  <c r="FD200" i="2"/>
  <c r="FD200" i="2" a="1"/>
  <c r="FC200" i="2"/>
  <c r="FB200" i="2"/>
  <c r="FA200" i="2"/>
  <c r="EZ200" i="2"/>
  <c r="EY200" i="2"/>
  <c r="EX200" i="2"/>
  <c r="EW200" i="2"/>
  <c r="EV200" i="2"/>
  <c r="EU200" i="2"/>
  <c r="ET200" i="2"/>
  <c r="ES200" i="2"/>
  <c r="ER200" i="2"/>
  <c r="EQ200" i="2"/>
  <c r="EM200" i="2"/>
  <c r="EL200" i="2"/>
  <c r="EK200" i="2"/>
  <c r="EJ200" i="2"/>
  <c r="EI200" i="2"/>
  <c r="EI200" i="2" a="1"/>
  <c r="EH200" i="2"/>
  <c r="EG200" i="2"/>
  <c r="EF200" i="2"/>
  <c r="EE200" i="2"/>
  <c r="ED200" i="2"/>
  <c r="EC200" i="2"/>
  <c r="EB200" i="2"/>
  <c r="EA200" i="2"/>
  <c r="DZ200" i="2"/>
  <c r="DY200" i="2"/>
  <c r="DX200" i="2"/>
  <c r="DW200" i="2"/>
  <c r="DV200" i="2"/>
  <c r="DR200" i="2"/>
  <c r="DQ200" i="2"/>
  <c r="DP200" i="2"/>
  <c r="DO200" i="2"/>
  <c r="DN200" i="2"/>
  <c r="DN200" i="2" a="1"/>
  <c r="DM200" i="2"/>
  <c r="DL200" i="2"/>
  <c r="DK200" i="2"/>
  <c r="DJ200" i="2"/>
  <c r="DE200" i="2"/>
  <c r="DD200" i="2"/>
  <c r="DC200" i="2"/>
  <c r="DB200" i="2"/>
  <c r="DA200" i="2"/>
  <c r="CS200" i="2"/>
  <c r="CR200" i="2"/>
  <c r="CS200" i="2" s="1" a="1"/>
  <c r="CQ200" i="2"/>
  <c r="CP200" i="2"/>
  <c r="CO200" i="2"/>
  <c r="CJ200" i="2"/>
  <c r="CI200" i="2"/>
  <c r="CH200" i="2"/>
  <c r="CG200" i="2"/>
  <c r="CF200" i="2"/>
  <c r="BW200" i="2"/>
  <c r="BX200" i="2" s="1" a="1"/>
  <c r="BX200" i="2" s="1"/>
  <c r="BV200" i="2"/>
  <c r="BU200" i="2"/>
  <c r="BT200" i="2"/>
  <c r="BO200" i="2"/>
  <c r="BN200" i="2"/>
  <c r="BM200" i="2"/>
  <c r="BL200" i="2"/>
  <c r="BK200" i="2"/>
  <c r="BB200" i="2"/>
  <c r="BA200" i="2"/>
  <c r="AZ200" i="2"/>
  <c r="AY200" i="2"/>
  <c r="AT200" i="2"/>
  <c r="AS200" i="2"/>
  <c r="AR200" i="2"/>
  <c r="AQ200" i="2"/>
  <c r="AP200" i="2"/>
  <c r="AG200" i="2"/>
  <c r="AH200" i="2" s="1" a="1"/>
  <c r="AH200" i="2" s="1"/>
  <c r="AF200" i="2"/>
  <c r="AE200" i="2"/>
  <c r="AD200" i="2"/>
  <c r="Y200" i="2"/>
  <c r="X200" i="2"/>
  <c r="W200" i="2"/>
  <c r="V200" i="2"/>
  <c r="U200" i="2"/>
  <c r="L200" i="2"/>
  <c r="K200" i="2"/>
  <c r="J200" i="2"/>
  <c r="I200" i="2"/>
  <c r="F200" i="2"/>
  <c r="E200" i="2"/>
  <c r="B200" i="2"/>
  <c r="A200" i="2"/>
  <c r="HJ199" i="2"/>
  <c r="HI199" i="2"/>
  <c r="HH199" i="2"/>
  <c r="HG199" i="2"/>
  <c r="HF199" i="2"/>
  <c r="HE199" i="2"/>
  <c r="HD199" i="2"/>
  <c r="HC199" i="2"/>
  <c r="HB199" i="2"/>
  <c r="GX199" i="2"/>
  <c r="GW199" i="2"/>
  <c r="GV199" i="2"/>
  <c r="GU199" i="2"/>
  <c r="GT199" i="2"/>
  <c r="GT199" i="2" a="1"/>
  <c r="GS199" i="2"/>
  <c r="GR199" i="2"/>
  <c r="GQ199" i="2"/>
  <c r="GP199" i="2"/>
  <c r="GO199" i="2"/>
  <c r="GN199" i="2"/>
  <c r="GM199" i="2"/>
  <c r="GL199" i="2"/>
  <c r="GK199" i="2"/>
  <c r="GJ199" i="2"/>
  <c r="GI199" i="2"/>
  <c r="GH199" i="2"/>
  <c r="GG199" i="2"/>
  <c r="GC199" i="2"/>
  <c r="GB199" i="2"/>
  <c r="GA199" i="2"/>
  <c r="FZ199" i="2"/>
  <c r="FY199" i="2"/>
  <c r="FY199" i="2" a="1"/>
  <c r="FX199" i="2"/>
  <c r="FW199" i="2"/>
  <c r="FV199" i="2"/>
  <c r="FU199" i="2"/>
  <c r="FT199" i="2"/>
  <c r="FS199" i="2"/>
  <c r="FR199" i="2"/>
  <c r="FQ199" i="2"/>
  <c r="FP199" i="2"/>
  <c r="FO199" i="2"/>
  <c r="FN199" i="2"/>
  <c r="FM199" i="2"/>
  <c r="FL199" i="2"/>
  <c r="FH199" i="2"/>
  <c r="FG199" i="2"/>
  <c r="FF199" i="2"/>
  <c r="FE199" i="2"/>
  <c r="FD199" i="2"/>
  <c r="FD199" i="2" a="1"/>
  <c r="FC199" i="2"/>
  <c r="FB199" i="2"/>
  <c r="FA199" i="2"/>
  <c r="EZ199" i="2"/>
  <c r="EY199" i="2"/>
  <c r="EX199" i="2"/>
  <c r="EW199" i="2"/>
  <c r="EV199" i="2"/>
  <c r="EU199" i="2"/>
  <c r="ET199" i="2"/>
  <c r="ES199" i="2"/>
  <c r="ER199" i="2"/>
  <c r="EQ199" i="2"/>
  <c r="EM199" i="2"/>
  <c r="EL199" i="2"/>
  <c r="EK199" i="2"/>
  <c r="EJ199" i="2"/>
  <c r="EI199" i="2"/>
  <c r="EI199" i="2" a="1"/>
  <c r="EH199" i="2"/>
  <c r="EG199" i="2"/>
  <c r="EF199" i="2"/>
  <c r="EE199" i="2"/>
  <c r="ED199" i="2"/>
  <c r="EC199" i="2"/>
  <c r="EB199" i="2"/>
  <c r="EA199" i="2"/>
  <c r="DZ199" i="2"/>
  <c r="DY199" i="2"/>
  <c r="DX199" i="2"/>
  <c r="DW199" i="2"/>
  <c r="DV199" i="2"/>
  <c r="DR199" i="2"/>
  <c r="DQ199" i="2"/>
  <c r="DP199" i="2"/>
  <c r="DO199" i="2"/>
  <c r="DN199" i="2"/>
  <c r="DN199" i="2" a="1"/>
  <c r="DM199" i="2"/>
  <c r="DL199" i="2"/>
  <c r="DK199" i="2"/>
  <c r="DJ199" i="2"/>
  <c r="DE199" i="2"/>
  <c r="DD199" i="2"/>
  <c r="DC199" i="2"/>
  <c r="DB199" i="2"/>
  <c r="DA199" i="2"/>
  <c r="CS199" i="2" a="1"/>
  <c r="CS199" i="2" s="1"/>
  <c r="CR199" i="2"/>
  <c r="CS197" i="2" s="1" a="1"/>
  <c r="CS197" i="2" s="1"/>
  <c r="CQ199" i="2"/>
  <c r="CP199" i="2"/>
  <c r="CO199" i="2"/>
  <c r="CJ199" i="2"/>
  <c r="CI199" i="2"/>
  <c r="CH199" i="2"/>
  <c r="CG199" i="2"/>
  <c r="CF199" i="2"/>
  <c r="BW199" i="2"/>
  <c r="BX199" i="2" s="1" a="1"/>
  <c r="BX199" i="2" s="1"/>
  <c r="BV199" i="2"/>
  <c r="BU199" i="2"/>
  <c r="BT199" i="2"/>
  <c r="BO199" i="2"/>
  <c r="BN199" i="2"/>
  <c r="BM199" i="2"/>
  <c r="BL199" i="2"/>
  <c r="BK199" i="2"/>
  <c r="BB199" i="2"/>
  <c r="BA199" i="2"/>
  <c r="AZ199" i="2"/>
  <c r="AY199" i="2"/>
  <c r="AT199" i="2"/>
  <c r="AS199" i="2"/>
  <c r="AR199" i="2"/>
  <c r="AQ199" i="2"/>
  <c r="AP199" i="2"/>
  <c r="AG199" i="2"/>
  <c r="AH199" i="2" s="1" a="1"/>
  <c r="AH199" i="2" s="1"/>
  <c r="AF199" i="2"/>
  <c r="AE199" i="2"/>
  <c r="AD199" i="2"/>
  <c r="Y199" i="2"/>
  <c r="X199" i="2"/>
  <c r="W199" i="2"/>
  <c r="V199" i="2"/>
  <c r="U199" i="2"/>
  <c r="L199" i="2"/>
  <c r="K199" i="2"/>
  <c r="J199" i="2"/>
  <c r="I199" i="2"/>
  <c r="F199" i="2"/>
  <c r="E199" i="2"/>
  <c r="B199" i="2"/>
  <c r="A199" i="2"/>
  <c r="HJ198" i="2"/>
  <c r="HI198" i="2"/>
  <c r="HH198" i="2"/>
  <c r="HG198" i="2"/>
  <c r="HF198" i="2"/>
  <c r="HE198" i="2"/>
  <c r="HD198" i="2"/>
  <c r="HC198" i="2"/>
  <c r="HB198" i="2"/>
  <c r="GX198" i="2"/>
  <c r="GW198" i="2"/>
  <c r="GV198" i="2"/>
  <c r="GU198" i="2"/>
  <c r="GT198" i="2"/>
  <c r="GT198" i="2" a="1"/>
  <c r="GS198" i="2"/>
  <c r="GR198" i="2"/>
  <c r="GQ198" i="2"/>
  <c r="GP198" i="2"/>
  <c r="GO198" i="2"/>
  <c r="GN198" i="2"/>
  <c r="GM198" i="2"/>
  <c r="GL198" i="2"/>
  <c r="GK198" i="2"/>
  <c r="GJ198" i="2"/>
  <c r="GI198" i="2"/>
  <c r="GH198" i="2"/>
  <c r="GG198" i="2"/>
  <c r="GC198" i="2"/>
  <c r="GB198" i="2"/>
  <c r="GA198" i="2"/>
  <c r="FZ198" i="2"/>
  <c r="FY198" i="2"/>
  <c r="FY198" i="2" a="1"/>
  <c r="FX198" i="2"/>
  <c r="FW198" i="2"/>
  <c r="FV198" i="2"/>
  <c r="FU198" i="2"/>
  <c r="FT198" i="2"/>
  <c r="FS198" i="2"/>
  <c r="FR198" i="2"/>
  <c r="FQ198" i="2"/>
  <c r="FP198" i="2"/>
  <c r="FO198" i="2"/>
  <c r="FN198" i="2"/>
  <c r="FM198" i="2"/>
  <c r="FL198" i="2"/>
  <c r="FH198" i="2"/>
  <c r="FG198" i="2"/>
  <c r="FF198" i="2"/>
  <c r="FE198" i="2"/>
  <c r="FD198" i="2"/>
  <c r="FD198" i="2" a="1"/>
  <c r="FC198" i="2"/>
  <c r="FB198" i="2"/>
  <c r="FA198" i="2"/>
  <c r="EZ198" i="2"/>
  <c r="FI198" i="2" s="1"/>
  <c r="EY198" i="2"/>
  <c r="EX198" i="2"/>
  <c r="EW198" i="2"/>
  <c r="EV198" i="2"/>
  <c r="EU198" i="2"/>
  <c r="ET198" i="2"/>
  <c r="ES198" i="2"/>
  <c r="ER198" i="2"/>
  <c r="EQ198" i="2"/>
  <c r="EM198" i="2"/>
  <c r="EL198" i="2"/>
  <c r="EK198" i="2"/>
  <c r="EJ198" i="2"/>
  <c r="EI198" i="2"/>
  <c r="EI198" i="2" a="1"/>
  <c r="EH198" i="2"/>
  <c r="EG198" i="2"/>
  <c r="EF198" i="2"/>
  <c r="EE198" i="2"/>
  <c r="EN198" i="2" s="1"/>
  <c r="ED198" i="2"/>
  <c r="EC198" i="2"/>
  <c r="EB198" i="2"/>
  <c r="EA198" i="2"/>
  <c r="DZ198" i="2"/>
  <c r="DY198" i="2"/>
  <c r="DX198" i="2"/>
  <c r="DW198" i="2"/>
  <c r="DV198" i="2"/>
  <c r="DR198" i="2"/>
  <c r="DQ198" i="2"/>
  <c r="DP198" i="2"/>
  <c r="DO198" i="2"/>
  <c r="DN198" i="2"/>
  <c r="DN198" i="2" a="1"/>
  <c r="DM198" i="2"/>
  <c r="DL198" i="2"/>
  <c r="DK198" i="2"/>
  <c r="DJ198" i="2"/>
  <c r="DE198" i="2"/>
  <c r="DD198" i="2"/>
  <c r="DC198" i="2"/>
  <c r="DB198" i="2"/>
  <c r="DA198" i="2"/>
  <c r="CS198" i="2" a="1"/>
  <c r="CS198" i="2" s="1"/>
  <c r="CR198" i="2"/>
  <c r="CQ198" i="2"/>
  <c r="CP198" i="2"/>
  <c r="CO198" i="2"/>
  <c r="CJ198" i="2"/>
  <c r="CI198" i="2"/>
  <c r="CH198" i="2"/>
  <c r="CG198" i="2"/>
  <c r="CF198" i="2"/>
  <c r="BW198" i="2"/>
  <c r="BX198" i="2" s="1" a="1"/>
  <c r="BX198" i="2" s="1"/>
  <c r="BV198" i="2"/>
  <c r="BU198" i="2"/>
  <c r="BT198" i="2"/>
  <c r="BO198" i="2"/>
  <c r="BN198" i="2"/>
  <c r="BM198" i="2"/>
  <c r="BL198" i="2"/>
  <c r="BK198" i="2"/>
  <c r="BB198" i="2"/>
  <c r="BA198" i="2"/>
  <c r="AZ198" i="2"/>
  <c r="AY198" i="2"/>
  <c r="AT198" i="2"/>
  <c r="AS198" i="2"/>
  <c r="AR198" i="2"/>
  <c r="AQ198" i="2"/>
  <c r="AP198" i="2"/>
  <c r="AG198" i="2"/>
  <c r="AF198" i="2"/>
  <c r="AE198" i="2"/>
  <c r="AD198" i="2"/>
  <c r="Y198" i="2"/>
  <c r="X198" i="2"/>
  <c r="W198" i="2"/>
  <c r="V198" i="2"/>
  <c r="U198" i="2"/>
  <c r="L198" i="2"/>
  <c r="K198" i="2"/>
  <c r="J198" i="2"/>
  <c r="I198" i="2"/>
  <c r="F198" i="2"/>
  <c r="E198" i="2"/>
  <c r="B198" i="2"/>
  <c r="A198" i="2"/>
  <c r="HJ197" i="2"/>
  <c r="HI197" i="2"/>
  <c r="HH197" i="2"/>
  <c r="HG197" i="2"/>
  <c r="HF197" i="2"/>
  <c r="HE197" i="2"/>
  <c r="HD197" i="2"/>
  <c r="HC197" i="2"/>
  <c r="HB197" i="2"/>
  <c r="GX197" i="2"/>
  <c r="GW197" i="2"/>
  <c r="GV197" i="2"/>
  <c r="GU197" i="2"/>
  <c r="GT197" i="2"/>
  <c r="GT197" i="2" a="1"/>
  <c r="GS197" i="2"/>
  <c r="GR197" i="2"/>
  <c r="GQ197" i="2"/>
  <c r="GP197" i="2"/>
  <c r="GY197" i="2" s="1"/>
  <c r="GO197" i="2"/>
  <c r="GN197" i="2"/>
  <c r="GM197" i="2"/>
  <c r="GL197" i="2"/>
  <c r="GK197" i="2"/>
  <c r="GJ197" i="2"/>
  <c r="GI197" i="2"/>
  <c r="GH197" i="2"/>
  <c r="GG197" i="2"/>
  <c r="GC197" i="2"/>
  <c r="GB197" i="2"/>
  <c r="GA197" i="2"/>
  <c r="FZ197" i="2"/>
  <c r="FY197" i="2"/>
  <c r="FY197" i="2" a="1"/>
  <c r="FX197" i="2"/>
  <c r="FW197" i="2"/>
  <c r="FV197" i="2"/>
  <c r="FU197" i="2"/>
  <c r="FT197" i="2"/>
  <c r="FS197" i="2"/>
  <c r="FR197" i="2"/>
  <c r="FQ197" i="2"/>
  <c r="FP197" i="2"/>
  <c r="FO197" i="2"/>
  <c r="FN197" i="2"/>
  <c r="FM197" i="2"/>
  <c r="FL197" i="2"/>
  <c r="FH197" i="2"/>
  <c r="FG197" i="2"/>
  <c r="FF197" i="2"/>
  <c r="FE197" i="2"/>
  <c r="FD197" i="2"/>
  <c r="FD197" i="2" a="1"/>
  <c r="FC197" i="2"/>
  <c r="FB197" i="2"/>
  <c r="FA197" i="2"/>
  <c r="EZ197" i="2"/>
  <c r="EY197" i="2"/>
  <c r="EX197" i="2"/>
  <c r="EW197" i="2"/>
  <c r="EV197" i="2"/>
  <c r="EU197" i="2"/>
  <c r="ET197" i="2"/>
  <c r="ES197" i="2"/>
  <c r="ER197" i="2"/>
  <c r="EQ197" i="2"/>
  <c r="EM197" i="2"/>
  <c r="EL197" i="2"/>
  <c r="EK197" i="2"/>
  <c r="EJ197" i="2"/>
  <c r="EI197" i="2"/>
  <c r="EI197" i="2" a="1"/>
  <c r="EH197" i="2"/>
  <c r="EG197" i="2"/>
  <c r="EF197" i="2"/>
  <c r="EE197" i="2"/>
  <c r="ED197" i="2"/>
  <c r="EC197" i="2"/>
  <c r="EB197" i="2"/>
  <c r="EA197" i="2"/>
  <c r="DZ197" i="2"/>
  <c r="DY197" i="2"/>
  <c r="DX197" i="2"/>
  <c r="DW197" i="2"/>
  <c r="DV197" i="2"/>
  <c r="DR197" i="2"/>
  <c r="DQ197" i="2"/>
  <c r="DP197" i="2"/>
  <c r="DO197" i="2"/>
  <c r="DN197" i="2"/>
  <c r="DN197" i="2" a="1"/>
  <c r="DM197" i="2"/>
  <c r="DL197" i="2"/>
  <c r="DK197" i="2"/>
  <c r="DJ197" i="2"/>
  <c r="DE197" i="2"/>
  <c r="DD197" i="2"/>
  <c r="DC197" i="2"/>
  <c r="DB197" i="2"/>
  <c r="DA197" i="2"/>
  <c r="CR197" i="2"/>
  <c r="CQ197" i="2"/>
  <c r="CP197" i="2"/>
  <c r="CO197" i="2"/>
  <c r="CJ197" i="2"/>
  <c r="CI197" i="2"/>
  <c r="CH197" i="2"/>
  <c r="CG197" i="2"/>
  <c r="CF197" i="2"/>
  <c r="BX197" i="2" a="1"/>
  <c r="BX197" i="2" s="1"/>
  <c r="BW197" i="2"/>
  <c r="BV197" i="2"/>
  <c r="BU197" i="2"/>
  <c r="BT197" i="2"/>
  <c r="BO197" i="2"/>
  <c r="BN197" i="2"/>
  <c r="BM197" i="2"/>
  <c r="BL197" i="2"/>
  <c r="BK197" i="2"/>
  <c r="BB197" i="2"/>
  <c r="BA197" i="2"/>
  <c r="AZ197" i="2"/>
  <c r="AY197" i="2"/>
  <c r="AT197" i="2"/>
  <c r="AS197" i="2"/>
  <c r="AR197" i="2"/>
  <c r="AQ197" i="2"/>
  <c r="AP197" i="2"/>
  <c r="AG197" i="2"/>
  <c r="AH196" i="2" s="1" a="1"/>
  <c r="AH196" i="2" s="1"/>
  <c r="AF197" i="2"/>
  <c r="AE197" i="2"/>
  <c r="AD197" i="2"/>
  <c r="Y197" i="2"/>
  <c r="X197" i="2"/>
  <c r="W197" i="2"/>
  <c r="V197" i="2"/>
  <c r="U197" i="2"/>
  <c r="L197" i="2"/>
  <c r="K197" i="2"/>
  <c r="J197" i="2"/>
  <c r="I197" i="2"/>
  <c r="F197" i="2"/>
  <c r="E197" i="2"/>
  <c r="B197" i="2"/>
  <c r="A197" i="2"/>
  <c r="HJ196" i="2"/>
  <c r="HI196" i="2"/>
  <c r="HH196" i="2"/>
  <c r="HG196" i="2"/>
  <c r="HF196" i="2"/>
  <c r="HE196" i="2"/>
  <c r="HD196" i="2"/>
  <c r="HC196" i="2"/>
  <c r="HB196" i="2"/>
  <c r="GX196" i="2"/>
  <c r="GW196" i="2"/>
  <c r="GV196" i="2"/>
  <c r="GU196" i="2"/>
  <c r="GT196" i="2"/>
  <c r="GT196" i="2" a="1"/>
  <c r="GS196" i="2"/>
  <c r="GR196" i="2"/>
  <c r="GQ196" i="2"/>
  <c r="GP196" i="2"/>
  <c r="GY196" i="2" s="1"/>
  <c r="GO196" i="2"/>
  <c r="GN196" i="2"/>
  <c r="GM196" i="2"/>
  <c r="GL196" i="2"/>
  <c r="GK196" i="2"/>
  <c r="GJ196" i="2"/>
  <c r="GI196" i="2"/>
  <c r="GH196" i="2"/>
  <c r="GG196" i="2"/>
  <c r="GC196" i="2"/>
  <c r="GB196" i="2"/>
  <c r="GA196" i="2"/>
  <c r="FZ196" i="2"/>
  <c r="FY196" i="2"/>
  <c r="FY196" i="2" a="1"/>
  <c r="FX196" i="2"/>
  <c r="FW196" i="2"/>
  <c r="FV196" i="2"/>
  <c r="FU196" i="2"/>
  <c r="FT196" i="2"/>
  <c r="FS196" i="2"/>
  <c r="FR196" i="2"/>
  <c r="FQ196" i="2"/>
  <c r="FP196" i="2"/>
  <c r="FO196" i="2"/>
  <c r="FN196" i="2"/>
  <c r="FM196" i="2"/>
  <c r="FL196" i="2"/>
  <c r="FH196" i="2"/>
  <c r="FG196" i="2"/>
  <c r="FF196" i="2"/>
  <c r="FE196" i="2"/>
  <c r="FD196" i="2"/>
  <c r="FD196" i="2" a="1"/>
  <c r="FC196" i="2"/>
  <c r="FB196" i="2"/>
  <c r="FA196" i="2"/>
  <c r="EZ196" i="2"/>
  <c r="EY196" i="2"/>
  <c r="EX196" i="2"/>
  <c r="EW196" i="2"/>
  <c r="EV196" i="2"/>
  <c r="EU196" i="2"/>
  <c r="ET196" i="2"/>
  <c r="ES196" i="2"/>
  <c r="ER196" i="2"/>
  <c r="EQ196" i="2"/>
  <c r="EM196" i="2"/>
  <c r="EL196" i="2"/>
  <c r="EK196" i="2"/>
  <c r="EJ196" i="2"/>
  <c r="EI196" i="2"/>
  <c r="EI196" i="2" a="1"/>
  <c r="EH196" i="2"/>
  <c r="EG196" i="2"/>
  <c r="EF196" i="2"/>
  <c r="EE196" i="2"/>
  <c r="EN196" i="2" s="1"/>
  <c r="ED196" i="2"/>
  <c r="EC196" i="2"/>
  <c r="EB196" i="2"/>
  <c r="EA196" i="2"/>
  <c r="DZ196" i="2"/>
  <c r="DY196" i="2"/>
  <c r="DX196" i="2"/>
  <c r="DW196" i="2"/>
  <c r="DV196" i="2"/>
  <c r="DR196" i="2"/>
  <c r="DQ196" i="2"/>
  <c r="DP196" i="2"/>
  <c r="DO196" i="2"/>
  <c r="DN196" i="2"/>
  <c r="DN196" i="2" a="1"/>
  <c r="DM196" i="2"/>
  <c r="DL196" i="2"/>
  <c r="DK196" i="2"/>
  <c r="DJ196" i="2"/>
  <c r="DE196" i="2"/>
  <c r="DD196" i="2"/>
  <c r="DC196" i="2"/>
  <c r="DB196" i="2"/>
  <c r="DA196" i="2"/>
  <c r="CR196" i="2"/>
  <c r="CQ196" i="2"/>
  <c r="CP196" i="2"/>
  <c r="CO196" i="2"/>
  <c r="CJ196" i="2"/>
  <c r="CI196" i="2"/>
  <c r="CH196" i="2"/>
  <c r="CG196" i="2"/>
  <c r="CF196" i="2"/>
  <c r="BW196" i="2"/>
  <c r="BX196" i="2" s="1" a="1"/>
  <c r="BX196" i="2" s="1"/>
  <c r="BV196" i="2"/>
  <c r="BU196" i="2"/>
  <c r="BT196" i="2"/>
  <c r="BO196" i="2"/>
  <c r="BN196" i="2"/>
  <c r="BM196" i="2"/>
  <c r="BL196" i="2"/>
  <c r="BK196" i="2"/>
  <c r="BB196" i="2"/>
  <c r="BA196" i="2"/>
  <c r="AZ196" i="2"/>
  <c r="AY196" i="2"/>
  <c r="AT196" i="2"/>
  <c r="AS196" i="2"/>
  <c r="AR196" i="2"/>
  <c r="AQ196" i="2"/>
  <c r="AP196" i="2"/>
  <c r="AG196" i="2"/>
  <c r="AF196" i="2"/>
  <c r="AE196" i="2"/>
  <c r="AD196" i="2"/>
  <c r="Y196" i="2"/>
  <c r="X196" i="2"/>
  <c r="W196" i="2"/>
  <c r="V196" i="2"/>
  <c r="U196" i="2"/>
  <c r="L196" i="2"/>
  <c r="K196" i="2"/>
  <c r="J196" i="2"/>
  <c r="I196" i="2"/>
  <c r="F196" i="2"/>
  <c r="E196" i="2"/>
  <c r="B196" i="2"/>
  <c r="A196" i="2"/>
  <c r="HJ195" i="2"/>
  <c r="HI195" i="2"/>
  <c r="HH195" i="2"/>
  <c r="HG195" i="2"/>
  <c r="HF195" i="2"/>
  <c r="HE195" i="2"/>
  <c r="HD195" i="2"/>
  <c r="HC195" i="2"/>
  <c r="HB195" i="2"/>
  <c r="GX195" i="2"/>
  <c r="GW195" i="2"/>
  <c r="GV195" i="2"/>
  <c r="GU195" i="2"/>
  <c r="GT195" i="2"/>
  <c r="GT195" i="2" a="1"/>
  <c r="GS195" i="2"/>
  <c r="GR195" i="2"/>
  <c r="GQ195" i="2"/>
  <c r="GP195" i="2"/>
  <c r="GO195" i="2"/>
  <c r="GN195" i="2"/>
  <c r="GM195" i="2"/>
  <c r="GL195" i="2"/>
  <c r="GK195" i="2"/>
  <c r="GJ195" i="2"/>
  <c r="GI195" i="2"/>
  <c r="GH195" i="2"/>
  <c r="GG195" i="2"/>
  <c r="GC195" i="2"/>
  <c r="GB195" i="2"/>
  <c r="GA195" i="2"/>
  <c r="FZ195" i="2"/>
  <c r="FY195" i="2"/>
  <c r="FY195" i="2" a="1"/>
  <c r="FX195" i="2"/>
  <c r="FW195" i="2"/>
  <c r="FV195" i="2"/>
  <c r="FU195" i="2"/>
  <c r="FT195" i="2"/>
  <c r="FS195" i="2"/>
  <c r="FR195" i="2"/>
  <c r="FQ195" i="2"/>
  <c r="FP195" i="2"/>
  <c r="FO195" i="2"/>
  <c r="FN195" i="2"/>
  <c r="FM195" i="2"/>
  <c r="FL195" i="2"/>
  <c r="FH195" i="2"/>
  <c r="FG195" i="2"/>
  <c r="FF195" i="2"/>
  <c r="FE195" i="2"/>
  <c r="FD195" i="2"/>
  <c r="FD195" i="2" a="1"/>
  <c r="FC195" i="2"/>
  <c r="FB195" i="2"/>
  <c r="FA195" i="2"/>
  <c r="EZ195" i="2"/>
  <c r="EY195" i="2"/>
  <c r="EX195" i="2"/>
  <c r="EW195" i="2"/>
  <c r="EV195" i="2"/>
  <c r="EU195" i="2"/>
  <c r="ET195" i="2"/>
  <c r="ES195" i="2"/>
  <c r="ER195" i="2"/>
  <c r="EQ195" i="2"/>
  <c r="EM195" i="2"/>
  <c r="EL195" i="2"/>
  <c r="EK195" i="2"/>
  <c r="EJ195" i="2"/>
  <c r="EI195" i="2"/>
  <c r="EI195" i="2" a="1"/>
  <c r="EH195" i="2"/>
  <c r="EG195" i="2"/>
  <c r="EF195" i="2"/>
  <c r="EE195" i="2"/>
  <c r="ED195" i="2"/>
  <c r="EC195" i="2"/>
  <c r="EB195" i="2"/>
  <c r="EA195" i="2"/>
  <c r="DZ195" i="2"/>
  <c r="DY195" i="2"/>
  <c r="DX195" i="2"/>
  <c r="DW195" i="2"/>
  <c r="DV195" i="2"/>
  <c r="DR195" i="2"/>
  <c r="DQ195" i="2"/>
  <c r="DP195" i="2"/>
  <c r="DO195" i="2"/>
  <c r="DN195" i="2"/>
  <c r="DN195" i="2" a="1"/>
  <c r="DM195" i="2"/>
  <c r="DL195" i="2"/>
  <c r="DK195" i="2"/>
  <c r="DJ195" i="2"/>
  <c r="DE195" i="2"/>
  <c r="DD195" i="2"/>
  <c r="DC195" i="2"/>
  <c r="DB195" i="2"/>
  <c r="DA195" i="2"/>
  <c r="CR195" i="2"/>
  <c r="CS195" i="2" s="1" a="1"/>
  <c r="CS195" i="2" s="1"/>
  <c r="CQ195" i="2"/>
  <c r="CP195" i="2"/>
  <c r="CO195" i="2"/>
  <c r="CJ195" i="2"/>
  <c r="CI195" i="2"/>
  <c r="CH195" i="2"/>
  <c r="CG195" i="2"/>
  <c r="CF195" i="2"/>
  <c r="BX195" i="2" a="1"/>
  <c r="BX195" i="2" s="1"/>
  <c r="BW195" i="2"/>
  <c r="BV195" i="2"/>
  <c r="BU195" i="2"/>
  <c r="BT195" i="2"/>
  <c r="BO195" i="2"/>
  <c r="BN195" i="2"/>
  <c r="BM195" i="2"/>
  <c r="BL195" i="2"/>
  <c r="BK195" i="2"/>
  <c r="BB195" i="2"/>
  <c r="BA195" i="2"/>
  <c r="AZ195" i="2"/>
  <c r="AY195" i="2"/>
  <c r="AT195" i="2"/>
  <c r="AS195" i="2"/>
  <c r="AR195" i="2"/>
  <c r="AQ195" i="2"/>
  <c r="AP195" i="2"/>
  <c r="AG195" i="2"/>
  <c r="AF195" i="2"/>
  <c r="AE195" i="2"/>
  <c r="AD195" i="2"/>
  <c r="Y195" i="2"/>
  <c r="X195" i="2"/>
  <c r="W195" i="2"/>
  <c r="V195" i="2"/>
  <c r="U195" i="2"/>
  <c r="L195" i="2"/>
  <c r="K195" i="2"/>
  <c r="J195" i="2"/>
  <c r="I195" i="2"/>
  <c r="F195" i="2"/>
  <c r="E195" i="2"/>
  <c r="B195" i="2"/>
  <c r="A195" i="2"/>
  <c r="HJ194" i="2"/>
  <c r="HI194" i="2"/>
  <c r="HH194" i="2"/>
  <c r="HG194" i="2"/>
  <c r="HF194" i="2"/>
  <c r="HE194" i="2"/>
  <c r="HD194" i="2"/>
  <c r="HC194" i="2"/>
  <c r="HB194" i="2"/>
  <c r="GX194" i="2"/>
  <c r="GW194" i="2"/>
  <c r="GV194" i="2"/>
  <c r="GU194" i="2"/>
  <c r="GT194" i="2"/>
  <c r="GT194" i="2" a="1"/>
  <c r="GS194" i="2"/>
  <c r="GR194" i="2"/>
  <c r="GQ194" i="2"/>
  <c r="GP194" i="2"/>
  <c r="GY194" i="2" s="1"/>
  <c r="GO194" i="2"/>
  <c r="GN194" i="2"/>
  <c r="GM194" i="2"/>
  <c r="GL194" i="2"/>
  <c r="GK194" i="2"/>
  <c r="GJ194" i="2"/>
  <c r="GI194" i="2"/>
  <c r="GH194" i="2"/>
  <c r="GG194" i="2"/>
  <c r="GC194" i="2"/>
  <c r="GB194" i="2"/>
  <c r="GA194" i="2"/>
  <c r="FZ194" i="2"/>
  <c r="FY194" i="2"/>
  <c r="FY194" i="2" a="1"/>
  <c r="FX194" i="2"/>
  <c r="FW194" i="2"/>
  <c r="FV194" i="2"/>
  <c r="FU194" i="2"/>
  <c r="FT194" i="2"/>
  <c r="FS194" i="2"/>
  <c r="FR194" i="2"/>
  <c r="FQ194" i="2"/>
  <c r="FP194" i="2"/>
  <c r="FO194" i="2"/>
  <c r="FN194" i="2"/>
  <c r="FM194" i="2"/>
  <c r="FL194" i="2"/>
  <c r="FH194" i="2"/>
  <c r="FG194" i="2"/>
  <c r="FF194" i="2"/>
  <c r="FE194" i="2"/>
  <c r="FD194" i="2"/>
  <c r="FD194" i="2" a="1"/>
  <c r="FC194" i="2"/>
  <c r="FB194" i="2"/>
  <c r="FA194" i="2"/>
  <c r="EZ194" i="2"/>
  <c r="EY194" i="2"/>
  <c r="EX194" i="2"/>
  <c r="EW194" i="2"/>
  <c r="EV194" i="2"/>
  <c r="EU194" i="2"/>
  <c r="ET194" i="2"/>
  <c r="ES194" i="2"/>
  <c r="ER194" i="2"/>
  <c r="EQ194" i="2"/>
  <c r="EM194" i="2"/>
  <c r="EL194" i="2"/>
  <c r="EK194" i="2"/>
  <c r="EJ194" i="2"/>
  <c r="EI194" i="2"/>
  <c r="EI194" i="2" a="1"/>
  <c r="EH194" i="2"/>
  <c r="EG194" i="2"/>
  <c r="EF194" i="2"/>
  <c r="EE194" i="2"/>
  <c r="ED194" i="2"/>
  <c r="EC194" i="2"/>
  <c r="EB194" i="2"/>
  <c r="EA194" i="2"/>
  <c r="DZ194" i="2"/>
  <c r="DY194" i="2"/>
  <c r="DX194" i="2"/>
  <c r="DW194" i="2"/>
  <c r="DV194" i="2"/>
  <c r="DR194" i="2"/>
  <c r="DQ194" i="2"/>
  <c r="DP194" i="2"/>
  <c r="DO194" i="2"/>
  <c r="DN194" i="2"/>
  <c r="DN194" i="2" a="1"/>
  <c r="DM194" i="2"/>
  <c r="DL194" i="2"/>
  <c r="DK194" i="2"/>
  <c r="DJ194" i="2"/>
  <c r="DE194" i="2"/>
  <c r="DD194" i="2"/>
  <c r="DC194" i="2"/>
  <c r="DB194" i="2"/>
  <c r="DA194" i="2"/>
  <c r="CR194" i="2"/>
  <c r="CS194" i="2" s="1" a="1"/>
  <c r="CS194" i="2" s="1"/>
  <c r="CQ194" i="2"/>
  <c r="CP194" i="2"/>
  <c r="CO194" i="2"/>
  <c r="CJ194" i="2"/>
  <c r="CI194" i="2"/>
  <c r="CH194" i="2"/>
  <c r="CG194" i="2"/>
  <c r="CF194" i="2"/>
  <c r="BW194" i="2"/>
  <c r="BX194" i="2" s="1" a="1"/>
  <c r="BX194" i="2" s="1"/>
  <c r="BV194" i="2"/>
  <c r="BU194" i="2"/>
  <c r="BT194" i="2"/>
  <c r="BO194" i="2"/>
  <c r="BN194" i="2"/>
  <c r="BM194" i="2"/>
  <c r="BL194" i="2"/>
  <c r="BK194" i="2"/>
  <c r="BB194" i="2"/>
  <c r="BA194" i="2"/>
  <c r="AZ194" i="2"/>
  <c r="AY194" i="2"/>
  <c r="AT194" i="2"/>
  <c r="AS194" i="2"/>
  <c r="AR194" i="2"/>
  <c r="AQ194" i="2"/>
  <c r="AP194" i="2"/>
  <c r="AG194" i="2"/>
  <c r="AF194" i="2"/>
  <c r="AE194" i="2"/>
  <c r="AD194" i="2"/>
  <c r="Y194" i="2"/>
  <c r="X194" i="2"/>
  <c r="W194" i="2"/>
  <c r="V194" i="2"/>
  <c r="U194" i="2"/>
  <c r="L194" i="2"/>
  <c r="K194" i="2"/>
  <c r="J194" i="2"/>
  <c r="I194" i="2"/>
  <c r="F194" i="2"/>
  <c r="E194" i="2"/>
  <c r="B194" i="2"/>
  <c r="A194" i="2"/>
  <c r="HJ193" i="2"/>
  <c r="HI193" i="2"/>
  <c r="HH193" i="2"/>
  <c r="HG193" i="2"/>
  <c r="HF193" i="2"/>
  <c r="HE193" i="2"/>
  <c r="HD193" i="2"/>
  <c r="HC193" i="2"/>
  <c r="HB193" i="2"/>
  <c r="GX193" i="2"/>
  <c r="GW193" i="2"/>
  <c r="GV193" i="2"/>
  <c r="GU193" i="2"/>
  <c r="GT193" i="2"/>
  <c r="GT193" i="2" a="1"/>
  <c r="GS193" i="2"/>
  <c r="GR193" i="2"/>
  <c r="GQ193" i="2"/>
  <c r="GP193" i="2"/>
  <c r="GY193" i="2" s="1"/>
  <c r="GO193" i="2"/>
  <c r="GN193" i="2"/>
  <c r="GM193" i="2"/>
  <c r="GL193" i="2"/>
  <c r="GK193" i="2"/>
  <c r="GJ193" i="2"/>
  <c r="GI193" i="2"/>
  <c r="GH193" i="2"/>
  <c r="GG193" i="2"/>
  <c r="GC193" i="2"/>
  <c r="GB193" i="2"/>
  <c r="GA193" i="2"/>
  <c r="FZ193" i="2"/>
  <c r="FY193" i="2"/>
  <c r="FY193" i="2" a="1"/>
  <c r="FX193" i="2"/>
  <c r="FW193" i="2"/>
  <c r="FV193" i="2"/>
  <c r="FU193" i="2"/>
  <c r="FT193" i="2"/>
  <c r="FS193" i="2"/>
  <c r="FR193" i="2"/>
  <c r="FQ193" i="2"/>
  <c r="FP193" i="2"/>
  <c r="FO193" i="2"/>
  <c r="FN193" i="2"/>
  <c r="FM193" i="2"/>
  <c r="FL193" i="2"/>
  <c r="FH193" i="2"/>
  <c r="FG193" i="2"/>
  <c r="FF193" i="2"/>
  <c r="FE193" i="2"/>
  <c r="FD193" i="2"/>
  <c r="FD193" i="2" a="1"/>
  <c r="FC193" i="2"/>
  <c r="FB193" i="2"/>
  <c r="FA193" i="2"/>
  <c r="EZ193" i="2"/>
  <c r="EY193" i="2"/>
  <c r="EX193" i="2"/>
  <c r="EW193" i="2"/>
  <c r="EV193" i="2"/>
  <c r="EU193" i="2"/>
  <c r="ET193" i="2"/>
  <c r="ES193" i="2"/>
  <c r="ER193" i="2"/>
  <c r="EQ193" i="2"/>
  <c r="EM193" i="2"/>
  <c r="EL193" i="2"/>
  <c r="EK193" i="2"/>
  <c r="EJ193" i="2"/>
  <c r="EI193" i="2"/>
  <c r="EI193" i="2" a="1"/>
  <c r="EH193" i="2"/>
  <c r="EG193" i="2"/>
  <c r="EF193" i="2"/>
  <c r="EE193" i="2"/>
  <c r="ED193" i="2"/>
  <c r="EC193" i="2"/>
  <c r="EB193" i="2"/>
  <c r="EA193" i="2"/>
  <c r="DZ193" i="2"/>
  <c r="DY193" i="2"/>
  <c r="DX193" i="2"/>
  <c r="DW193" i="2"/>
  <c r="DV193" i="2"/>
  <c r="DR193" i="2"/>
  <c r="DQ193" i="2"/>
  <c r="DP193" i="2"/>
  <c r="DO193" i="2"/>
  <c r="DN193" i="2"/>
  <c r="DN193" i="2" a="1"/>
  <c r="DM193" i="2"/>
  <c r="DL193" i="2"/>
  <c r="DK193" i="2"/>
  <c r="DJ193" i="2"/>
  <c r="DS193" i="2" s="1"/>
  <c r="DE193" i="2"/>
  <c r="DD193" i="2"/>
  <c r="DC193" i="2"/>
  <c r="DB193" i="2"/>
  <c r="DA193" i="2"/>
  <c r="CS193" i="2" a="1"/>
  <c r="CS193" i="2" s="1"/>
  <c r="CR193" i="2"/>
  <c r="CQ193" i="2"/>
  <c r="CP193" i="2"/>
  <c r="CO193" i="2"/>
  <c r="CJ193" i="2"/>
  <c r="CI193" i="2"/>
  <c r="CH193" i="2"/>
  <c r="CG193" i="2"/>
  <c r="CF193" i="2"/>
  <c r="BW193" i="2"/>
  <c r="BV193" i="2"/>
  <c r="BU193" i="2"/>
  <c r="BT193" i="2"/>
  <c r="BO193" i="2"/>
  <c r="BN193" i="2"/>
  <c r="BM193" i="2"/>
  <c r="BL193" i="2"/>
  <c r="BK193" i="2"/>
  <c r="BB193" i="2"/>
  <c r="BA193" i="2"/>
  <c r="AZ193" i="2"/>
  <c r="AY193" i="2"/>
  <c r="AT193" i="2"/>
  <c r="AS193" i="2"/>
  <c r="AR193" i="2"/>
  <c r="AQ193" i="2"/>
  <c r="AP193" i="2"/>
  <c r="AG193" i="2"/>
  <c r="AF193" i="2"/>
  <c r="AE193" i="2"/>
  <c r="AD193" i="2"/>
  <c r="Y193" i="2"/>
  <c r="X193" i="2"/>
  <c r="W193" i="2"/>
  <c r="V193" i="2"/>
  <c r="U193" i="2"/>
  <c r="L193" i="2"/>
  <c r="K193" i="2"/>
  <c r="J193" i="2"/>
  <c r="I193" i="2"/>
  <c r="F193" i="2"/>
  <c r="E193" i="2"/>
  <c r="B193" i="2"/>
  <c r="A193" i="2"/>
  <c r="HJ192" i="2"/>
  <c r="HI192" i="2"/>
  <c r="HH192" i="2"/>
  <c r="HG192" i="2"/>
  <c r="HF192" i="2"/>
  <c r="HE192" i="2"/>
  <c r="HD192" i="2"/>
  <c r="HC192" i="2"/>
  <c r="HB192" i="2"/>
  <c r="GX192" i="2"/>
  <c r="GW192" i="2"/>
  <c r="GV192" i="2"/>
  <c r="GU192" i="2"/>
  <c r="GT192" i="2"/>
  <c r="GT192" i="2" a="1"/>
  <c r="GS192" i="2"/>
  <c r="GR192" i="2"/>
  <c r="GQ192" i="2"/>
  <c r="GP192" i="2"/>
  <c r="GO192" i="2"/>
  <c r="GN192" i="2"/>
  <c r="GM192" i="2"/>
  <c r="GL192" i="2"/>
  <c r="GK192" i="2"/>
  <c r="GJ192" i="2"/>
  <c r="GI192" i="2"/>
  <c r="GH192" i="2"/>
  <c r="GG192" i="2"/>
  <c r="GC192" i="2"/>
  <c r="GB192" i="2"/>
  <c r="GA192" i="2"/>
  <c r="FZ192" i="2"/>
  <c r="FY192" i="2"/>
  <c r="FY192" i="2" a="1"/>
  <c r="FX192" i="2"/>
  <c r="FW192" i="2"/>
  <c r="FV192" i="2"/>
  <c r="FU192" i="2"/>
  <c r="FT192" i="2"/>
  <c r="FS192" i="2"/>
  <c r="FR192" i="2"/>
  <c r="FQ192" i="2"/>
  <c r="FP192" i="2"/>
  <c r="FO192" i="2"/>
  <c r="FN192" i="2"/>
  <c r="FM192" i="2"/>
  <c r="FL192" i="2"/>
  <c r="FH192" i="2"/>
  <c r="FG192" i="2"/>
  <c r="FF192" i="2"/>
  <c r="FE192" i="2"/>
  <c r="FD192" i="2"/>
  <c r="FD192" i="2" a="1"/>
  <c r="FC192" i="2"/>
  <c r="FB192" i="2"/>
  <c r="FA192" i="2"/>
  <c r="EZ192" i="2"/>
  <c r="EY192" i="2"/>
  <c r="EX192" i="2"/>
  <c r="EW192" i="2"/>
  <c r="EV192" i="2"/>
  <c r="EU192" i="2"/>
  <c r="ET192" i="2"/>
  <c r="ES192" i="2"/>
  <c r="ER192" i="2"/>
  <c r="EQ192" i="2"/>
  <c r="EM192" i="2"/>
  <c r="EL192" i="2"/>
  <c r="EK192" i="2"/>
  <c r="EJ192" i="2"/>
  <c r="EI192" i="2"/>
  <c r="EI192" i="2" a="1"/>
  <c r="EH192" i="2"/>
  <c r="EG192" i="2"/>
  <c r="EF192" i="2"/>
  <c r="EE192" i="2"/>
  <c r="ED192" i="2"/>
  <c r="EC192" i="2"/>
  <c r="EB192" i="2"/>
  <c r="EA192" i="2"/>
  <c r="DZ192" i="2"/>
  <c r="DY192" i="2"/>
  <c r="DX192" i="2"/>
  <c r="DW192" i="2"/>
  <c r="DV192" i="2"/>
  <c r="DR192" i="2"/>
  <c r="DQ192" i="2"/>
  <c r="DP192" i="2"/>
  <c r="DO192" i="2"/>
  <c r="DN192" i="2"/>
  <c r="DN192" i="2" a="1"/>
  <c r="DM192" i="2"/>
  <c r="DL192" i="2"/>
  <c r="DK192" i="2"/>
  <c r="DJ192" i="2"/>
  <c r="DE192" i="2"/>
  <c r="DD192" i="2"/>
  <c r="DC192" i="2"/>
  <c r="DB192" i="2"/>
  <c r="DA192" i="2"/>
  <c r="CR192" i="2"/>
  <c r="CQ192" i="2"/>
  <c r="CP192" i="2"/>
  <c r="CO192" i="2"/>
  <c r="CJ192" i="2"/>
  <c r="CI192" i="2"/>
  <c r="CH192" i="2"/>
  <c r="CG192" i="2"/>
  <c r="CF192" i="2"/>
  <c r="BW192" i="2"/>
  <c r="BX192" i="2" s="1" a="1"/>
  <c r="BX192" i="2" s="1"/>
  <c r="BV192" i="2"/>
  <c r="BU192" i="2"/>
  <c r="BT192" i="2"/>
  <c r="BO192" i="2"/>
  <c r="BN192" i="2"/>
  <c r="BM192" i="2"/>
  <c r="BL192" i="2"/>
  <c r="BK192" i="2"/>
  <c r="BB192" i="2"/>
  <c r="BA192" i="2"/>
  <c r="AZ192" i="2"/>
  <c r="AY192" i="2"/>
  <c r="AT192" i="2"/>
  <c r="AS192" i="2"/>
  <c r="AR192" i="2"/>
  <c r="AQ192" i="2"/>
  <c r="AP192" i="2"/>
  <c r="AG192" i="2"/>
  <c r="AF192" i="2"/>
  <c r="AE192" i="2"/>
  <c r="AD192" i="2"/>
  <c r="Y192" i="2"/>
  <c r="X192" i="2"/>
  <c r="W192" i="2"/>
  <c r="V192" i="2"/>
  <c r="U192" i="2"/>
  <c r="L192" i="2"/>
  <c r="K192" i="2"/>
  <c r="J192" i="2"/>
  <c r="I192" i="2"/>
  <c r="F192" i="2"/>
  <c r="E192" i="2"/>
  <c r="B192" i="2"/>
  <c r="A192" i="2"/>
  <c r="HJ191" i="2"/>
  <c r="HI191" i="2"/>
  <c r="HH191" i="2"/>
  <c r="HG191" i="2"/>
  <c r="HF191" i="2"/>
  <c r="HE191" i="2"/>
  <c r="HD191" i="2"/>
  <c r="HC191" i="2"/>
  <c r="HB191" i="2"/>
  <c r="GX191" i="2"/>
  <c r="GW191" i="2"/>
  <c r="GV191" i="2"/>
  <c r="GU191" i="2"/>
  <c r="GT191" i="2"/>
  <c r="GT191" i="2" a="1"/>
  <c r="GS191" i="2"/>
  <c r="GR191" i="2"/>
  <c r="GQ191" i="2"/>
  <c r="GP191" i="2"/>
  <c r="GO191" i="2"/>
  <c r="GN191" i="2"/>
  <c r="GM191" i="2"/>
  <c r="GL191" i="2"/>
  <c r="GK191" i="2"/>
  <c r="GJ191" i="2"/>
  <c r="GI191" i="2"/>
  <c r="GH191" i="2"/>
  <c r="GG191" i="2"/>
  <c r="GC191" i="2"/>
  <c r="GB191" i="2"/>
  <c r="GA191" i="2"/>
  <c r="FZ191" i="2"/>
  <c r="FY191" i="2"/>
  <c r="FY191" i="2" a="1"/>
  <c r="FX191" i="2"/>
  <c r="FW191" i="2"/>
  <c r="FV191" i="2"/>
  <c r="FU191" i="2"/>
  <c r="GD191" i="2" s="1"/>
  <c r="FT191" i="2"/>
  <c r="FS191" i="2"/>
  <c r="FR191" i="2"/>
  <c r="FQ191" i="2"/>
  <c r="FP191" i="2"/>
  <c r="FO191" i="2"/>
  <c r="FN191" i="2"/>
  <c r="FM191" i="2"/>
  <c r="FL191" i="2"/>
  <c r="FH191" i="2"/>
  <c r="FG191" i="2"/>
  <c r="FF191" i="2"/>
  <c r="FE191" i="2"/>
  <c r="FD191" i="2"/>
  <c r="FD191" i="2" a="1"/>
  <c r="FC191" i="2"/>
  <c r="FB191" i="2"/>
  <c r="FA191" i="2"/>
  <c r="EZ191" i="2"/>
  <c r="EY191" i="2"/>
  <c r="EX191" i="2"/>
  <c r="EW191" i="2"/>
  <c r="EV191" i="2"/>
  <c r="EU191" i="2"/>
  <c r="ET191" i="2"/>
  <c r="ES191" i="2"/>
  <c r="ER191" i="2"/>
  <c r="EQ191" i="2"/>
  <c r="EM191" i="2"/>
  <c r="EL191" i="2"/>
  <c r="EK191" i="2"/>
  <c r="EJ191" i="2"/>
  <c r="EI191" i="2"/>
  <c r="EI191" i="2" a="1"/>
  <c r="EH191" i="2"/>
  <c r="EG191" i="2"/>
  <c r="EF191" i="2"/>
  <c r="EE191" i="2"/>
  <c r="ED191" i="2"/>
  <c r="EC191" i="2"/>
  <c r="EB191" i="2"/>
  <c r="EA191" i="2"/>
  <c r="DZ191" i="2"/>
  <c r="DY191" i="2"/>
  <c r="DX191" i="2"/>
  <c r="DW191" i="2"/>
  <c r="DV191" i="2"/>
  <c r="DR191" i="2"/>
  <c r="DQ191" i="2"/>
  <c r="DP191" i="2"/>
  <c r="DO191" i="2"/>
  <c r="DN191" i="2"/>
  <c r="DN191" i="2" a="1"/>
  <c r="DM191" i="2"/>
  <c r="DL191" i="2"/>
  <c r="DK191" i="2"/>
  <c r="DJ191" i="2"/>
  <c r="DE191" i="2"/>
  <c r="DD191" i="2"/>
  <c r="DC191" i="2"/>
  <c r="DB191" i="2"/>
  <c r="DA191" i="2"/>
  <c r="CR191" i="2"/>
  <c r="CS191" i="2" s="1" a="1"/>
  <c r="CS191" i="2" s="1"/>
  <c r="CQ191" i="2"/>
  <c r="CP191" i="2"/>
  <c r="CO191" i="2"/>
  <c r="CJ191" i="2"/>
  <c r="CI191" i="2"/>
  <c r="CH191" i="2"/>
  <c r="CG191" i="2"/>
  <c r="CF191" i="2"/>
  <c r="BW191" i="2"/>
  <c r="BX191" i="2" s="1" a="1"/>
  <c r="BX191" i="2" s="1"/>
  <c r="BV191" i="2"/>
  <c r="BU191" i="2"/>
  <c r="BT191" i="2"/>
  <c r="BO191" i="2"/>
  <c r="BN191" i="2"/>
  <c r="BM191" i="2"/>
  <c r="BL191" i="2"/>
  <c r="BK191" i="2"/>
  <c r="BB191" i="2"/>
  <c r="BA191" i="2"/>
  <c r="AZ191" i="2"/>
  <c r="AY191" i="2"/>
  <c r="AT191" i="2"/>
  <c r="AS191" i="2"/>
  <c r="AR191" i="2"/>
  <c r="AQ191" i="2"/>
  <c r="AP191" i="2"/>
  <c r="AG191" i="2"/>
  <c r="AF191" i="2"/>
  <c r="AE191" i="2"/>
  <c r="AD191" i="2"/>
  <c r="Y191" i="2"/>
  <c r="X191" i="2"/>
  <c r="W191" i="2"/>
  <c r="V191" i="2"/>
  <c r="U191" i="2"/>
  <c r="L191" i="2"/>
  <c r="K191" i="2"/>
  <c r="J191" i="2"/>
  <c r="I191" i="2"/>
  <c r="F191" i="2"/>
  <c r="E191" i="2"/>
  <c r="B191" i="2"/>
  <c r="A191" i="2"/>
  <c r="HJ190" i="2"/>
  <c r="HI190" i="2"/>
  <c r="HH190" i="2"/>
  <c r="HG190" i="2"/>
  <c r="HF190" i="2"/>
  <c r="HE190" i="2"/>
  <c r="HD190" i="2"/>
  <c r="HC190" i="2"/>
  <c r="HB190" i="2"/>
  <c r="GX190" i="2"/>
  <c r="GW190" i="2"/>
  <c r="GV190" i="2"/>
  <c r="GU190" i="2"/>
  <c r="GT190" i="2"/>
  <c r="GT190" i="2" a="1"/>
  <c r="GS190" i="2"/>
  <c r="GR190" i="2"/>
  <c r="GQ190" i="2"/>
  <c r="GP190" i="2"/>
  <c r="GO190" i="2"/>
  <c r="GN190" i="2"/>
  <c r="GM190" i="2"/>
  <c r="GL190" i="2"/>
  <c r="GK190" i="2"/>
  <c r="GJ190" i="2"/>
  <c r="GI190" i="2"/>
  <c r="GH190" i="2"/>
  <c r="GG190" i="2"/>
  <c r="GC190" i="2"/>
  <c r="GB190" i="2"/>
  <c r="GA190" i="2"/>
  <c r="FZ190" i="2"/>
  <c r="FY190" i="2"/>
  <c r="FY190" i="2" a="1"/>
  <c r="FX190" i="2"/>
  <c r="FW190" i="2"/>
  <c r="FV190" i="2"/>
  <c r="FU190" i="2"/>
  <c r="FT190" i="2"/>
  <c r="FS190" i="2"/>
  <c r="FR190" i="2"/>
  <c r="FQ190" i="2"/>
  <c r="FP190" i="2"/>
  <c r="FO190" i="2"/>
  <c r="FN190" i="2"/>
  <c r="FM190" i="2"/>
  <c r="FL190" i="2"/>
  <c r="FH190" i="2"/>
  <c r="FG190" i="2"/>
  <c r="FF190" i="2"/>
  <c r="FE190" i="2"/>
  <c r="FD190" i="2"/>
  <c r="FD190" i="2" a="1"/>
  <c r="FC190" i="2"/>
  <c r="FB190" i="2"/>
  <c r="FA190" i="2"/>
  <c r="EZ190" i="2"/>
  <c r="FI190" i="2" s="1"/>
  <c r="EY190" i="2"/>
  <c r="EX190" i="2"/>
  <c r="EW190" i="2"/>
  <c r="EV190" i="2"/>
  <c r="EU190" i="2"/>
  <c r="ET190" i="2"/>
  <c r="ES190" i="2"/>
  <c r="ER190" i="2"/>
  <c r="EQ190" i="2"/>
  <c r="EM190" i="2"/>
  <c r="EL190" i="2"/>
  <c r="EK190" i="2"/>
  <c r="EJ190" i="2"/>
  <c r="EI190" i="2"/>
  <c r="EI190" i="2" a="1"/>
  <c r="EH190" i="2"/>
  <c r="EG190" i="2"/>
  <c r="EF190" i="2"/>
  <c r="EE190" i="2"/>
  <c r="ED190" i="2"/>
  <c r="EC190" i="2"/>
  <c r="EB190" i="2"/>
  <c r="EA190" i="2"/>
  <c r="DZ190" i="2"/>
  <c r="DY190" i="2"/>
  <c r="DX190" i="2"/>
  <c r="DW190" i="2"/>
  <c r="DV190" i="2"/>
  <c r="DR190" i="2"/>
  <c r="DQ190" i="2"/>
  <c r="DP190" i="2"/>
  <c r="DO190" i="2"/>
  <c r="DN190" i="2"/>
  <c r="DN190" i="2" a="1"/>
  <c r="DM190" i="2"/>
  <c r="DL190" i="2"/>
  <c r="DK190" i="2"/>
  <c r="DJ190" i="2"/>
  <c r="DE190" i="2"/>
  <c r="DD190" i="2"/>
  <c r="DC190" i="2"/>
  <c r="DB190" i="2"/>
  <c r="DA190" i="2"/>
  <c r="CR190" i="2"/>
  <c r="CQ190" i="2"/>
  <c r="CP190" i="2"/>
  <c r="CO190" i="2"/>
  <c r="CJ190" i="2"/>
  <c r="CI190" i="2"/>
  <c r="CH190" i="2"/>
  <c r="CG190" i="2"/>
  <c r="CF190" i="2"/>
  <c r="BW190" i="2"/>
  <c r="BX188" i="2" s="1" a="1"/>
  <c r="BX188" i="2" s="1"/>
  <c r="BV190" i="2"/>
  <c r="BU190" i="2"/>
  <c r="BT190" i="2"/>
  <c r="BO190" i="2"/>
  <c r="BN190" i="2"/>
  <c r="BM190" i="2"/>
  <c r="BL190" i="2"/>
  <c r="BK190" i="2"/>
  <c r="BB190" i="2"/>
  <c r="BA190" i="2"/>
  <c r="AZ190" i="2"/>
  <c r="AY190" i="2"/>
  <c r="AT190" i="2"/>
  <c r="AS190" i="2"/>
  <c r="AR190" i="2"/>
  <c r="AQ190" i="2"/>
  <c r="AP190" i="2"/>
  <c r="AG190" i="2"/>
  <c r="AF190" i="2"/>
  <c r="AE190" i="2"/>
  <c r="AD190" i="2"/>
  <c r="Y190" i="2"/>
  <c r="X190" i="2"/>
  <c r="W190" i="2"/>
  <c r="V190" i="2"/>
  <c r="U190" i="2"/>
  <c r="L190" i="2"/>
  <c r="K190" i="2"/>
  <c r="J190" i="2"/>
  <c r="I190" i="2"/>
  <c r="F190" i="2"/>
  <c r="E190" i="2"/>
  <c r="B190" i="2"/>
  <c r="A190" i="2"/>
  <c r="HJ189" i="2"/>
  <c r="HI189" i="2"/>
  <c r="HH189" i="2"/>
  <c r="HG189" i="2"/>
  <c r="HF189" i="2"/>
  <c r="HE189" i="2"/>
  <c r="HD189" i="2"/>
  <c r="HC189" i="2"/>
  <c r="HB189" i="2"/>
  <c r="GX189" i="2"/>
  <c r="GW189" i="2"/>
  <c r="GV189" i="2"/>
  <c r="GU189" i="2"/>
  <c r="GT189" i="2"/>
  <c r="GT189" i="2" a="1"/>
  <c r="GS189" i="2"/>
  <c r="GR189" i="2"/>
  <c r="GQ189" i="2"/>
  <c r="GP189" i="2"/>
  <c r="GO189" i="2"/>
  <c r="GN189" i="2"/>
  <c r="GM189" i="2"/>
  <c r="GL189" i="2"/>
  <c r="GK189" i="2"/>
  <c r="GJ189" i="2"/>
  <c r="GI189" i="2"/>
  <c r="GH189" i="2"/>
  <c r="GG189" i="2"/>
  <c r="GC189" i="2"/>
  <c r="GB189" i="2"/>
  <c r="GA189" i="2"/>
  <c r="FZ189" i="2"/>
  <c r="FY189" i="2"/>
  <c r="FY189" i="2" a="1"/>
  <c r="FX189" i="2"/>
  <c r="FW189" i="2"/>
  <c r="FV189" i="2"/>
  <c r="FU189" i="2"/>
  <c r="FT189" i="2"/>
  <c r="FS189" i="2"/>
  <c r="FR189" i="2"/>
  <c r="FQ189" i="2"/>
  <c r="FP189" i="2"/>
  <c r="FO189" i="2"/>
  <c r="FN189" i="2"/>
  <c r="FM189" i="2"/>
  <c r="FL189" i="2"/>
  <c r="FH189" i="2"/>
  <c r="FG189" i="2"/>
  <c r="FF189" i="2"/>
  <c r="FE189" i="2"/>
  <c r="FD189" i="2"/>
  <c r="FD189" i="2" a="1"/>
  <c r="FC189" i="2"/>
  <c r="FB189" i="2"/>
  <c r="FA189" i="2"/>
  <c r="EZ189" i="2"/>
  <c r="EY189" i="2"/>
  <c r="EX189" i="2"/>
  <c r="EW189" i="2"/>
  <c r="EV189" i="2"/>
  <c r="EU189" i="2"/>
  <c r="ET189" i="2"/>
  <c r="ES189" i="2"/>
  <c r="ER189" i="2"/>
  <c r="EQ189" i="2"/>
  <c r="EM189" i="2"/>
  <c r="EL189" i="2"/>
  <c r="EK189" i="2"/>
  <c r="EJ189" i="2"/>
  <c r="EI189" i="2"/>
  <c r="EI189" i="2" a="1"/>
  <c r="EH189" i="2"/>
  <c r="EG189" i="2"/>
  <c r="EF189" i="2"/>
  <c r="EE189" i="2"/>
  <c r="ED189" i="2"/>
  <c r="EC189" i="2"/>
  <c r="EB189" i="2"/>
  <c r="EA189" i="2"/>
  <c r="DZ189" i="2"/>
  <c r="DY189" i="2"/>
  <c r="DX189" i="2"/>
  <c r="DW189" i="2"/>
  <c r="DV189" i="2"/>
  <c r="DR189" i="2"/>
  <c r="DQ189" i="2"/>
  <c r="DP189" i="2"/>
  <c r="DO189" i="2"/>
  <c r="DN189" i="2"/>
  <c r="DN189" i="2" a="1"/>
  <c r="DM189" i="2"/>
  <c r="DL189" i="2"/>
  <c r="DK189" i="2"/>
  <c r="DJ189" i="2"/>
  <c r="DE189" i="2"/>
  <c r="DD189" i="2"/>
  <c r="DC189" i="2"/>
  <c r="DB189" i="2"/>
  <c r="DA189" i="2"/>
  <c r="CR189" i="2"/>
  <c r="CQ189" i="2"/>
  <c r="CP189" i="2"/>
  <c r="CO189" i="2"/>
  <c r="CJ189" i="2"/>
  <c r="CI189" i="2"/>
  <c r="CH189" i="2"/>
  <c r="CG189" i="2"/>
  <c r="CF189" i="2"/>
  <c r="BW189" i="2"/>
  <c r="BX189" i="2" s="1" a="1"/>
  <c r="BX189" i="2" s="1"/>
  <c r="BV189" i="2"/>
  <c r="BU189" i="2"/>
  <c r="BT189" i="2"/>
  <c r="BO189" i="2"/>
  <c r="BN189" i="2"/>
  <c r="BM189" i="2"/>
  <c r="BL189" i="2"/>
  <c r="BK189" i="2"/>
  <c r="BB189" i="2"/>
  <c r="BA189" i="2"/>
  <c r="AZ189" i="2"/>
  <c r="AY189" i="2"/>
  <c r="AT189" i="2"/>
  <c r="AS189" i="2"/>
  <c r="AR189" i="2"/>
  <c r="AQ189" i="2"/>
  <c r="AP189" i="2"/>
  <c r="AG189" i="2"/>
  <c r="AF189" i="2"/>
  <c r="AE189" i="2"/>
  <c r="AD189" i="2"/>
  <c r="Y189" i="2"/>
  <c r="X189" i="2"/>
  <c r="W189" i="2"/>
  <c r="V189" i="2"/>
  <c r="U189" i="2"/>
  <c r="L189" i="2"/>
  <c r="K189" i="2"/>
  <c r="J189" i="2"/>
  <c r="I189" i="2"/>
  <c r="F189" i="2"/>
  <c r="E189" i="2"/>
  <c r="B189" i="2"/>
  <c r="A189" i="2"/>
  <c r="HJ188" i="2"/>
  <c r="HI188" i="2"/>
  <c r="HH188" i="2"/>
  <c r="HG188" i="2"/>
  <c r="HF188" i="2"/>
  <c r="HE188" i="2"/>
  <c r="HD188" i="2"/>
  <c r="HC188" i="2"/>
  <c r="HB188" i="2"/>
  <c r="GX188" i="2"/>
  <c r="GW188" i="2"/>
  <c r="GV188" i="2"/>
  <c r="GU188" i="2"/>
  <c r="GT188" i="2"/>
  <c r="GT188" i="2" a="1"/>
  <c r="GS188" i="2"/>
  <c r="GR188" i="2"/>
  <c r="GQ188" i="2"/>
  <c r="GP188" i="2"/>
  <c r="GO188" i="2"/>
  <c r="GN188" i="2"/>
  <c r="GM188" i="2"/>
  <c r="GL188" i="2"/>
  <c r="GK188" i="2"/>
  <c r="GJ188" i="2"/>
  <c r="GI188" i="2"/>
  <c r="GH188" i="2"/>
  <c r="GG188" i="2"/>
  <c r="GC188" i="2"/>
  <c r="GB188" i="2"/>
  <c r="GA188" i="2"/>
  <c r="FZ188" i="2"/>
  <c r="FY188" i="2"/>
  <c r="FY188" i="2" a="1"/>
  <c r="FX188" i="2"/>
  <c r="FW188" i="2"/>
  <c r="FV188" i="2"/>
  <c r="GD188" i="2" s="1"/>
  <c r="FU188" i="2"/>
  <c r="FT188" i="2"/>
  <c r="FS188" i="2"/>
  <c r="FR188" i="2"/>
  <c r="FQ188" i="2"/>
  <c r="FP188" i="2"/>
  <c r="FO188" i="2"/>
  <c r="FN188" i="2"/>
  <c r="FM188" i="2"/>
  <c r="FL188" i="2"/>
  <c r="FH188" i="2"/>
  <c r="FG188" i="2"/>
  <c r="FF188" i="2"/>
  <c r="FE188" i="2"/>
  <c r="FD188" i="2"/>
  <c r="FD188" i="2" a="1"/>
  <c r="FC188" i="2"/>
  <c r="FB188" i="2"/>
  <c r="FA188" i="2"/>
  <c r="EZ188" i="2"/>
  <c r="EY188" i="2"/>
  <c r="EX188" i="2"/>
  <c r="EW188" i="2"/>
  <c r="EV188" i="2"/>
  <c r="EU188" i="2"/>
  <c r="ET188" i="2"/>
  <c r="ES188" i="2"/>
  <c r="ER188" i="2"/>
  <c r="EQ188" i="2"/>
  <c r="EM188" i="2"/>
  <c r="EL188" i="2"/>
  <c r="EK188" i="2"/>
  <c r="EJ188" i="2"/>
  <c r="EI188" i="2"/>
  <c r="EI188" i="2" a="1"/>
  <c r="EH188" i="2"/>
  <c r="EG188" i="2"/>
  <c r="EF188" i="2"/>
  <c r="EE188" i="2"/>
  <c r="EN188" i="2" s="1"/>
  <c r="ED188" i="2"/>
  <c r="EC188" i="2"/>
  <c r="EB188" i="2"/>
  <c r="EA188" i="2"/>
  <c r="DZ188" i="2"/>
  <c r="DY188" i="2"/>
  <c r="DX188" i="2"/>
  <c r="DW188" i="2"/>
  <c r="DV188" i="2"/>
  <c r="DR188" i="2"/>
  <c r="DQ188" i="2"/>
  <c r="DP188" i="2"/>
  <c r="DO188" i="2"/>
  <c r="DN188" i="2"/>
  <c r="DN188" i="2" a="1"/>
  <c r="DM188" i="2"/>
  <c r="DL188" i="2"/>
  <c r="DK188" i="2"/>
  <c r="DJ188" i="2"/>
  <c r="DS188" i="2" s="1"/>
  <c r="DE188" i="2"/>
  <c r="DD188" i="2"/>
  <c r="DC188" i="2"/>
  <c r="DB188" i="2"/>
  <c r="DA188" i="2"/>
  <c r="CR188" i="2"/>
  <c r="CQ188" i="2"/>
  <c r="CP188" i="2"/>
  <c r="CO188" i="2"/>
  <c r="CJ188" i="2"/>
  <c r="CI188" i="2"/>
  <c r="CH188" i="2"/>
  <c r="CG188" i="2"/>
  <c r="CF188" i="2"/>
  <c r="BW188" i="2"/>
  <c r="BV188" i="2"/>
  <c r="BU188" i="2"/>
  <c r="BT188" i="2"/>
  <c r="BO188" i="2"/>
  <c r="BN188" i="2"/>
  <c r="BM188" i="2"/>
  <c r="BL188" i="2"/>
  <c r="BK188" i="2"/>
  <c r="BB188" i="2"/>
  <c r="BA188" i="2"/>
  <c r="AZ188" i="2"/>
  <c r="AY188" i="2"/>
  <c r="AT188" i="2"/>
  <c r="AS188" i="2"/>
  <c r="AR188" i="2"/>
  <c r="AQ188" i="2"/>
  <c r="AP188" i="2"/>
  <c r="AG188" i="2"/>
  <c r="AF188" i="2"/>
  <c r="AE188" i="2"/>
  <c r="AD188" i="2"/>
  <c r="Y188" i="2"/>
  <c r="X188" i="2"/>
  <c r="W188" i="2"/>
  <c r="V188" i="2"/>
  <c r="U188" i="2"/>
  <c r="L188" i="2"/>
  <c r="K188" i="2"/>
  <c r="J188" i="2"/>
  <c r="I188" i="2"/>
  <c r="F188" i="2"/>
  <c r="E188" i="2"/>
  <c r="B188" i="2"/>
  <c r="A188" i="2"/>
  <c r="HJ187" i="2"/>
  <c r="HI187" i="2"/>
  <c r="HH187" i="2"/>
  <c r="HG187" i="2"/>
  <c r="HF187" i="2"/>
  <c r="HE187" i="2"/>
  <c r="HD187" i="2"/>
  <c r="HC187" i="2"/>
  <c r="HB187" i="2"/>
  <c r="GX187" i="2"/>
  <c r="GW187" i="2"/>
  <c r="GV187" i="2"/>
  <c r="GU187" i="2"/>
  <c r="GT187" i="2"/>
  <c r="GT187" i="2" a="1"/>
  <c r="GS187" i="2"/>
  <c r="GR187" i="2"/>
  <c r="GQ187" i="2"/>
  <c r="GP187" i="2"/>
  <c r="GO187" i="2"/>
  <c r="GN187" i="2"/>
  <c r="GM187" i="2"/>
  <c r="GL187" i="2"/>
  <c r="GK187" i="2"/>
  <c r="GJ187" i="2"/>
  <c r="GI187" i="2"/>
  <c r="GH187" i="2"/>
  <c r="GG187" i="2"/>
  <c r="GC187" i="2"/>
  <c r="GB187" i="2"/>
  <c r="GA187" i="2"/>
  <c r="FZ187" i="2"/>
  <c r="FY187" i="2"/>
  <c r="FY187" i="2" a="1"/>
  <c r="FX187" i="2"/>
  <c r="FW187" i="2"/>
  <c r="FV187" i="2"/>
  <c r="FU187" i="2"/>
  <c r="GD187" i="2" s="1"/>
  <c r="FT187" i="2"/>
  <c r="FS187" i="2"/>
  <c r="FR187" i="2"/>
  <c r="FQ187" i="2"/>
  <c r="FP187" i="2"/>
  <c r="FO187" i="2"/>
  <c r="FN187" i="2"/>
  <c r="FM187" i="2"/>
  <c r="FL187" i="2"/>
  <c r="FH187" i="2"/>
  <c r="FG187" i="2"/>
  <c r="FF187" i="2"/>
  <c r="FE187" i="2"/>
  <c r="FD187" i="2"/>
  <c r="FD187" i="2" a="1"/>
  <c r="FC187" i="2"/>
  <c r="FB187" i="2"/>
  <c r="FA187" i="2"/>
  <c r="EZ187" i="2"/>
  <c r="FI187" i="2" s="1"/>
  <c r="EY187" i="2"/>
  <c r="EX187" i="2"/>
  <c r="EW187" i="2"/>
  <c r="EV187" i="2"/>
  <c r="EU187" i="2"/>
  <c r="ET187" i="2"/>
  <c r="ES187" i="2"/>
  <c r="ER187" i="2"/>
  <c r="EQ187" i="2"/>
  <c r="EM187" i="2"/>
  <c r="EL187" i="2"/>
  <c r="EK187" i="2"/>
  <c r="EJ187" i="2"/>
  <c r="EI187" i="2"/>
  <c r="EI187" i="2" a="1"/>
  <c r="EH187" i="2"/>
  <c r="EG187" i="2"/>
  <c r="EF187" i="2"/>
  <c r="EE187" i="2"/>
  <c r="ED187" i="2"/>
  <c r="EC187" i="2"/>
  <c r="EB187" i="2"/>
  <c r="EA187" i="2"/>
  <c r="DZ187" i="2"/>
  <c r="DY187" i="2"/>
  <c r="DX187" i="2"/>
  <c r="DW187" i="2"/>
  <c r="DV187" i="2"/>
  <c r="DR187" i="2"/>
  <c r="DQ187" i="2"/>
  <c r="DP187" i="2"/>
  <c r="DO187" i="2"/>
  <c r="DN187" i="2"/>
  <c r="DN187" i="2" a="1"/>
  <c r="DM187" i="2"/>
  <c r="DL187" i="2"/>
  <c r="DK187" i="2"/>
  <c r="DJ187" i="2"/>
  <c r="DE187" i="2"/>
  <c r="DD187" i="2"/>
  <c r="DC187" i="2"/>
  <c r="DB187" i="2"/>
  <c r="DA187" i="2"/>
  <c r="CR187" i="2"/>
  <c r="CQ187" i="2"/>
  <c r="CP187" i="2"/>
  <c r="CO187" i="2"/>
  <c r="CJ187" i="2"/>
  <c r="CI187" i="2"/>
  <c r="CH187" i="2"/>
  <c r="CG187" i="2"/>
  <c r="CF187" i="2"/>
  <c r="BW187" i="2"/>
  <c r="BV187" i="2"/>
  <c r="BU187" i="2"/>
  <c r="BT187" i="2"/>
  <c r="BO187" i="2"/>
  <c r="BN187" i="2"/>
  <c r="BM187" i="2"/>
  <c r="BL187" i="2"/>
  <c r="BK187" i="2"/>
  <c r="BB187" i="2"/>
  <c r="BA187" i="2"/>
  <c r="AZ187" i="2"/>
  <c r="AY187" i="2"/>
  <c r="AT187" i="2"/>
  <c r="AS187" i="2"/>
  <c r="AR187" i="2"/>
  <c r="AQ187" i="2"/>
  <c r="AP187" i="2"/>
  <c r="AG187" i="2"/>
  <c r="AF187" i="2"/>
  <c r="AE187" i="2"/>
  <c r="AD187" i="2"/>
  <c r="Y187" i="2"/>
  <c r="X187" i="2"/>
  <c r="W187" i="2"/>
  <c r="V187" i="2"/>
  <c r="U187" i="2"/>
  <c r="L187" i="2"/>
  <c r="K187" i="2"/>
  <c r="J187" i="2"/>
  <c r="I187" i="2"/>
  <c r="F187" i="2"/>
  <c r="E187" i="2"/>
  <c r="B187" i="2"/>
  <c r="A187" i="2"/>
  <c r="HJ186" i="2"/>
  <c r="HI186" i="2"/>
  <c r="HH186" i="2"/>
  <c r="HG186" i="2"/>
  <c r="HF186" i="2"/>
  <c r="HE186" i="2"/>
  <c r="HD186" i="2"/>
  <c r="HC186" i="2"/>
  <c r="HB186" i="2"/>
  <c r="GX186" i="2"/>
  <c r="GW186" i="2"/>
  <c r="GV186" i="2"/>
  <c r="GU186" i="2"/>
  <c r="GT186" i="2"/>
  <c r="GT186" i="2" a="1"/>
  <c r="GS186" i="2"/>
  <c r="GR186" i="2"/>
  <c r="GQ186" i="2"/>
  <c r="GP186" i="2"/>
  <c r="GY186" i="2" s="1"/>
  <c r="GO186" i="2"/>
  <c r="GN186" i="2"/>
  <c r="GM186" i="2"/>
  <c r="GL186" i="2"/>
  <c r="GK186" i="2"/>
  <c r="GJ186" i="2"/>
  <c r="GI186" i="2"/>
  <c r="GH186" i="2"/>
  <c r="GG186" i="2"/>
  <c r="GC186" i="2"/>
  <c r="GB186" i="2"/>
  <c r="GA186" i="2"/>
  <c r="FZ186" i="2"/>
  <c r="FY186" i="2"/>
  <c r="FY186" i="2" a="1"/>
  <c r="FX186" i="2"/>
  <c r="FW186" i="2"/>
  <c r="FV186" i="2"/>
  <c r="FU186" i="2"/>
  <c r="FT186" i="2"/>
  <c r="FS186" i="2"/>
  <c r="FR186" i="2"/>
  <c r="FQ186" i="2"/>
  <c r="FP186" i="2"/>
  <c r="FO186" i="2"/>
  <c r="FN186" i="2"/>
  <c r="FM186" i="2"/>
  <c r="FL186" i="2"/>
  <c r="FH186" i="2"/>
  <c r="FG186" i="2"/>
  <c r="FF186" i="2"/>
  <c r="FE186" i="2"/>
  <c r="FD186" i="2"/>
  <c r="FD186" i="2" a="1"/>
  <c r="FC186" i="2"/>
  <c r="FB186" i="2"/>
  <c r="FA186" i="2"/>
  <c r="EZ186" i="2"/>
  <c r="EY186" i="2"/>
  <c r="EX186" i="2"/>
  <c r="EW186" i="2"/>
  <c r="EV186" i="2"/>
  <c r="EU186" i="2"/>
  <c r="ET186" i="2"/>
  <c r="ES186" i="2"/>
  <c r="ER186" i="2"/>
  <c r="EQ186" i="2"/>
  <c r="EM186" i="2"/>
  <c r="EL186" i="2"/>
  <c r="EK186" i="2"/>
  <c r="EJ186" i="2"/>
  <c r="EI186" i="2"/>
  <c r="EI186" i="2" a="1"/>
  <c r="EH186" i="2"/>
  <c r="EG186" i="2"/>
  <c r="EF186" i="2"/>
  <c r="EE186" i="2"/>
  <c r="ED186" i="2"/>
  <c r="EC186" i="2"/>
  <c r="EB186" i="2"/>
  <c r="EA186" i="2"/>
  <c r="DZ186" i="2"/>
  <c r="DY186" i="2"/>
  <c r="DX186" i="2"/>
  <c r="DW186" i="2"/>
  <c r="DV186" i="2"/>
  <c r="DR186" i="2"/>
  <c r="DQ186" i="2"/>
  <c r="DP186" i="2"/>
  <c r="DO186" i="2"/>
  <c r="DN186" i="2"/>
  <c r="DN186" i="2" a="1"/>
  <c r="DM186" i="2"/>
  <c r="DL186" i="2"/>
  <c r="DK186" i="2"/>
  <c r="DJ186" i="2"/>
  <c r="DS186" i="2" s="1"/>
  <c r="DE186" i="2"/>
  <c r="DD186" i="2"/>
  <c r="DC186" i="2"/>
  <c r="DB186" i="2"/>
  <c r="DA186" i="2"/>
  <c r="CR186" i="2"/>
  <c r="CS186" i="2" s="1" a="1"/>
  <c r="CS186" i="2" s="1"/>
  <c r="CQ186" i="2"/>
  <c r="CP186" i="2"/>
  <c r="CO186" i="2"/>
  <c r="CJ186" i="2"/>
  <c r="CI186" i="2"/>
  <c r="CH186" i="2"/>
  <c r="CG186" i="2"/>
  <c r="CF186" i="2"/>
  <c r="BW186" i="2"/>
  <c r="BV186" i="2"/>
  <c r="BU186" i="2"/>
  <c r="BT186" i="2"/>
  <c r="BO186" i="2"/>
  <c r="BN186" i="2"/>
  <c r="BM186" i="2"/>
  <c r="BL186" i="2"/>
  <c r="BK186" i="2"/>
  <c r="BB186" i="2"/>
  <c r="BA186" i="2"/>
  <c r="AZ186" i="2"/>
  <c r="AY186" i="2"/>
  <c r="AT186" i="2"/>
  <c r="AS186" i="2"/>
  <c r="AR186" i="2"/>
  <c r="AQ186" i="2"/>
  <c r="AP186" i="2"/>
  <c r="AG186" i="2"/>
  <c r="AF186" i="2"/>
  <c r="AE186" i="2"/>
  <c r="AD186" i="2"/>
  <c r="Y186" i="2"/>
  <c r="X186" i="2"/>
  <c r="W186" i="2"/>
  <c r="V186" i="2"/>
  <c r="U186" i="2"/>
  <c r="L186" i="2"/>
  <c r="K186" i="2"/>
  <c r="J186" i="2"/>
  <c r="I186" i="2"/>
  <c r="F186" i="2"/>
  <c r="E186" i="2"/>
  <c r="B186" i="2"/>
  <c r="A186" i="2"/>
  <c r="HJ185" i="2"/>
  <c r="HI185" i="2"/>
  <c r="HH185" i="2"/>
  <c r="HG185" i="2"/>
  <c r="HF185" i="2"/>
  <c r="HE185" i="2"/>
  <c r="HD185" i="2"/>
  <c r="HC185" i="2"/>
  <c r="HB185" i="2"/>
  <c r="GX185" i="2"/>
  <c r="GW185" i="2"/>
  <c r="GV185" i="2"/>
  <c r="GU185" i="2"/>
  <c r="GT185" i="2"/>
  <c r="GT185" i="2" a="1"/>
  <c r="GS185" i="2"/>
  <c r="GR185" i="2"/>
  <c r="GQ185" i="2"/>
  <c r="GP185" i="2"/>
  <c r="GO185" i="2"/>
  <c r="GN185" i="2"/>
  <c r="GM185" i="2"/>
  <c r="GL185" i="2"/>
  <c r="GK185" i="2"/>
  <c r="GJ185" i="2"/>
  <c r="GI185" i="2"/>
  <c r="GH185" i="2"/>
  <c r="GG185" i="2"/>
  <c r="GC185" i="2"/>
  <c r="GB185" i="2"/>
  <c r="GA185" i="2"/>
  <c r="FZ185" i="2"/>
  <c r="FY185" i="2"/>
  <c r="FY185" i="2" a="1"/>
  <c r="FX185" i="2"/>
  <c r="FW185" i="2"/>
  <c r="FV185" i="2"/>
  <c r="FU185" i="2"/>
  <c r="GD185" i="2" s="1"/>
  <c r="FT185" i="2"/>
  <c r="FS185" i="2"/>
  <c r="FR185" i="2"/>
  <c r="FQ185" i="2"/>
  <c r="FP185" i="2"/>
  <c r="FO185" i="2"/>
  <c r="FN185" i="2"/>
  <c r="FM185" i="2"/>
  <c r="FL185" i="2"/>
  <c r="FH185" i="2"/>
  <c r="FG185" i="2"/>
  <c r="FF185" i="2"/>
  <c r="FE185" i="2"/>
  <c r="FD185" i="2"/>
  <c r="FD185" i="2" a="1"/>
  <c r="FC185" i="2"/>
  <c r="FB185" i="2"/>
  <c r="FA185" i="2"/>
  <c r="EZ185" i="2"/>
  <c r="EY185" i="2"/>
  <c r="EX185" i="2"/>
  <c r="EW185" i="2"/>
  <c r="EV185" i="2"/>
  <c r="EU185" i="2"/>
  <c r="ET185" i="2"/>
  <c r="ES185" i="2"/>
  <c r="ER185" i="2"/>
  <c r="EQ185" i="2"/>
  <c r="EM185" i="2"/>
  <c r="EL185" i="2"/>
  <c r="EK185" i="2"/>
  <c r="EJ185" i="2"/>
  <c r="EI185" i="2"/>
  <c r="EI185" i="2" a="1"/>
  <c r="EH185" i="2"/>
  <c r="EG185" i="2"/>
  <c r="EF185" i="2"/>
  <c r="EE185" i="2"/>
  <c r="ED185" i="2"/>
  <c r="EC185" i="2"/>
  <c r="EB185" i="2"/>
  <c r="EA185" i="2"/>
  <c r="DZ185" i="2"/>
  <c r="DY185" i="2"/>
  <c r="DX185" i="2"/>
  <c r="DW185" i="2"/>
  <c r="DV185" i="2"/>
  <c r="DR185" i="2"/>
  <c r="DQ185" i="2"/>
  <c r="DP185" i="2"/>
  <c r="DO185" i="2"/>
  <c r="DN185" i="2"/>
  <c r="DN185" i="2" a="1"/>
  <c r="DM185" i="2"/>
  <c r="DL185" i="2"/>
  <c r="DK185" i="2"/>
  <c r="DJ185" i="2"/>
  <c r="DE185" i="2"/>
  <c r="DD185" i="2"/>
  <c r="DC185" i="2"/>
  <c r="DB185" i="2"/>
  <c r="DA185" i="2"/>
  <c r="CR185" i="2"/>
  <c r="CS185" i="2" s="1" a="1"/>
  <c r="CS185" i="2" s="1"/>
  <c r="CQ185" i="2"/>
  <c r="CP185" i="2"/>
  <c r="CO185" i="2"/>
  <c r="CJ185" i="2"/>
  <c r="CI185" i="2"/>
  <c r="CH185" i="2"/>
  <c r="CG185" i="2"/>
  <c r="CF185" i="2"/>
  <c r="BW185" i="2"/>
  <c r="BV185" i="2"/>
  <c r="BU185" i="2"/>
  <c r="BT185" i="2"/>
  <c r="BO185" i="2"/>
  <c r="BN185" i="2"/>
  <c r="BM185" i="2"/>
  <c r="BL185" i="2"/>
  <c r="BK185" i="2"/>
  <c r="BB185" i="2"/>
  <c r="BA185" i="2"/>
  <c r="AZ185" i="2"/>
  <c r="AY185" i="2"/>
  <c r="AT185" i="2"/>
  <c r="AS185" i="2"/>
  <c r="AR185" i="2"/>
  <c r="AQ185" i="2"/>
  <c r="AP185" i="2"/>
  <c r="AG185" i="2"/>
  <c r="AF185" i="2"/>
  <c r="AE185" i="2"/>
  <c r="AD185" i="2"/>
  <c r="Y185" i="2"/>
  <c r="X185" i="2"/>
  <c r="W185" i="2"/>
  <c r="V185" i="2"/>
  <c r="U185" i="2"/>
  <c r="L185" i="2"/>
  <c r="K185" i="2"/>
  <c r="J185" i="2"/>
  <c r="I185" i="2"/>
  <c r="F185" i="2"/>
  <c r="E185" i="2"/>
  <c r="B185" i="2"/>
  <c r="A185" i="2"/>
  <c r="HJ184" i="2"/>
  <c r="HI184" i="2"/>
  <c r="HH184" i="2"/>
  <c r="HG184" i="2"/>
  <c r="HF184" i="2"/>
  <c r="HE184" i="2"/>
  <c r="HD184" i="2"/>
  <c r="HC184" i="2"/>
  <c r="HB184" i="2"/>
  <c r="GX184" i="2"/>
  <c r="GW184" i="2"/>
  <c r="GV184" i="2"/>
  <c r="GU184" i="2"/>
  <c r="GT184" i="2"/>
  <c r="GT184" i="2" a="1"/>
  <c r="GS184" i="2"/>
  <c r="GR184" i="2"/>
  <c r="GQ184" i="2"/>
  <c r="GP184" i="2"/>
  <c r="GO184" i="2"/>
  <c r="GN184" i="2"/>
  <c r="GM184" i="2"/>
  <c r="GL184" i="2"/>
  <c r="GK184" i="2"/>
  <c r="GJ184" i="2"/>
  <c r="GI184" i="2"/>
  <c r="GH184" i="2"/>
  <c r="GG184" i="2"/>
  <c r="GC184" i="2"/>
  <c r="GB184" i="2"/>
  <c r="GA184" i="2"/>
  <c r="FZ184" i="2"/>
  <c r="FY184" i="2"/>
  <c r="FY184" i="2" a="1"/>
  <c r="FX184" i="2"/>
  <c r="FW184" i="2"/>
  <c r="FV184" i="2"/>
  <c r="FU184" i="2"/>
  <c r="FT184" i="2"/>
  <c r="FS184" i="2"/>
  <c r="FR184" i="2"/>
  <c r="FQ184" i="2"/>
  <c r="FP184" i="2"/>
  <c r="FO184" i="2"/>
  <c r="FN184" i="2"/>
  <c r="FM184" i="2"/>
  <c r="FL184" i="2"/>
  <c r="FH184" i="2"/>
  <c r="FG184" i="2"/>
  <c r="FF184" i="2"/>
  <c r="FE184" i="2"/>
  <c r="FD184" i="2"/>
  <c r="FD184" i="2" a="1"/>
  <c r="FC184" i="2"/>
  <c r="FB184" i="2"/>
  <c r="FA184" i="2"/>
  <c r="EZ184" i="2"/>
  <c r="EY184" i="2"/>
  <c r="EX184" i="2"/>
  <c r="EW184" i="2"/>
  <c r="EV184" i="2"/>
  <c r="EU184" i="2"/>
  <c r="ET184" i="2"/>
  <c r="ES184" i="2"/>
  <c r="ER184" i="2"/>
  <c r="EQ184" i="2"/>
  <c r="EM184" i="2"/>
  <c r="EL184" i="2"/>
  <c r="EK184" i="2"/>
  <c r="EJ184" i="2"/>
  <c r="EI184" i="2"/>
  <c r="EI184" i="2" a="1"/>
  <c r="EH184" i="2"/>
  <c r="EG184" i="2"/>
  <c r="EF184" i="2"/>
  <c r="EE184" i="2"/>
  <c r="ED184" i="2"/>
  <c r="EC184" i="2"/>
  <c r="EB184" i="2"/>
  <c r="EA184" i="2"/>
  <c r="DZ184" i="2"/>
  <c r="DY184" i="2"/>
  <c r="DX184" i="2"/>
  <c r="DW184" i="2"/>
  <c r="DV184" i="2"/>
  <c r="DR184" i="2"/>
  <c r="DQ184" i="2"/>
  <c r="DP184" i="2"/>
  <c r="DO184" i="2"/>
  <c r="DN184" i="2"/>
  <c r="DN184" i="2" a="1"/>
  <c r="DM184" i="2"/>
  <c r="DL184" i="2"/>
  <c r="DK184" i="2"/>
  <c r="DJ184" i="2"/>
  <c r="DS184" i="2" s="1"/>
  <c r="DE184" i="2"/>
  <c r="DD184" i="2"/>
  <c r="DC184" i="2"/>
  <c r="DB184" i="2"/>
  <c r="DA184" i="2"/>
  <c r="CR184" i="2"/>
  <c r="CQ184" i="2"/>
  <c r="CP184" i="2"/>
  <c r="CO184" i="2"/>
  <c r="CJ184" i="2"/>
  <c r="CI184" i="2"/>
  <c r="CH184" i="2"/>
  <c r="CG184" i="2"/>
  <c r="CF184" i="2"/>
  <c r="BW184" i="2"/>
  <c r="BV184" i="2"/>
  <c r="BU184" i="2"/>
  <c r="BT184" i="2"/>
  <c r="BO184" i="2"/>
  <c r="BN184" i="2"/>
  <c r="BM184" i="2"/>
  <c r="BL184" i="2"/>
  <c r="BK184" i="2"/>
  <c r="BB184" i="2"/>
  <c r="BA184" i="2"/>
  <c r="AZ184" i="2"/>
  <c r="AY184" i="2"/>
  <c r="AT184" i="2"/>
  <c r="AS184" i="2"/>
  <c r="AR184" i="2"/>
  <c r="AQ184" i="2"/>
  <c r="AP184" i="2"/>
  <c r="AG184" i="2"/>
  <c r="AF184" i="2"/>
  <c r="AE184" i="2"/>
  <c r="AD184" i="2"/>
  <c r="Y184" i="2"/>
  <c r="X184" i="2"/>
  <c r="W184" i="2"/>
  <c r="V184" i="2"/>
  <c r="U184" i="2"/>
  <c r="L184" i="2"/>
  <c r="K184" i="2"/>
  <c r="J184" i="2"/>
  <c r="I184" i="2"/>
  <c r="F184" i="2"/>
  <c r="E184" i="2"/>
  <c r="B184" i="2"/>
  <c r="A184" i="2"/>
  <c r="HJ183" i="2"/>
  <c r="HI183" i="2"/>
  <c r="HH183" i="2"/>
  <c r="HG183" i="2"/>
  <c r="HF183" i="2"/>
  <c r="HE183" i="2"/>
  <c r="HD183" i="2"/>
  <c r="HC183" i="2"/>
  <c r="HB183" i="2"/>
  <c r="GX183" i="2"/>
  <c r="GW183" i="2"/>
  <c r="GV183" i="2"/>
  <c r="GU183" i="2"/>
  <c r="GT183" i="2"/>
  <c r="GT183" i="2" a="1"/>
  <c r="GS183" i="2"/>
  <c r="GR183" i="2"/>
  <c r="GQ183" i="2"/>
  <c r="GP183" i="2"/>
  <c r="GO183" i="2"/>
  <c r="GN183" i="2"/>
  <c r="GM183" i="2"/>
  <c r="GL183" i="2"/>
  <c r="GK183" i="2"/>
  <c r="GJ183" i="2"/>
  <c r="GI183" i="2"/>
  <c r="GH183" i="2"/>
  <c r="GG183" i="2"/>
  <c r="GC183" i="2"/>
  <c r="GB183" i="2"/>
  <c r="GA183" i="2"/>
  <c r="FZ183" i="2"/>
  <c r="FY183" i="2"/>
  <c r="FY183" i="2" a="1"/>
  <c r="FX183" i="2"/>
  <c r="FW183" i="2"/>
  <c r="FV183" i="2"/>
  <c r="FU183" i="2"/>
  <c r="FT183" i="2"/>
  <c r="FS183" i="2"/>
  <c r="FR183" i="2"/>
  <c r="FQ183" i="2"/>
  <c r="FP183" i="2"/>
  <c r="FO183" i="2"/>
  <c r="FN183" i="2"/>
  <c r="FM183" i="2"/>
  <c r="FL183" i="2"/>
  <c r="FH183" i="2"/>
  <c r="FG183" i="2"/>
  <c r="FF183" i="2"/>
  <c r="FE183" i="2"/>
  <c r="FD183" i="2"/>
  <c r="FD183" i="2" a="1"/>
  <c r="FC183" i="2"/>
  <c r="FB183" i="2"/>
  <c r="FA183" i="2"/>
  <c r="EZ183" i="2"/>
  <c r="EY183" i="2"/>
  <c r="EX183" i="2"/>
  <c r="EW183" i="2"/>
  <c r="EV183" i="2"/>
  <c r="EU183" i="2"/>
  <c r="ET183" i="2"/>
  <c r="ES183" i="2"/>
  <c r="ER183" i="2"/>
  <c r="EQ183" i="2"/>
  <c r="EM183" i="2"/>
  <c r="EL183" i="2"/>
  <c r="EK183" i="2"/>
  <c r="EJ183" i="2"/>
  <c r="EI183" i="2"/>
  <c r="EI183" i="2" a="1"/>
  <c r="EH183" i="2"/>
  <c r="EG183" i="2"/>
  <c r="EF183" i="2"/>
  <c r="EE183" i="2"/>
  <c r="EN183" i="2" s="1"/>
  <c r="ED183" i="2"/>
  <c r="EC183" i="2"/>
  <c r="EB183" i="2"/>
  <c r="EA183" i="2"/>
  <c r="DZ183" i="2"/>
  <c r="DY183" i="2"/>
  <c r="DX183" i="2"/>
  <c r="DW183" i="2"/>
  <c r="DV183" i="2"/>
  <c r="DR183" i="2"/>
  <c r="DQ183" i="2"/>
  <c r="DP183" i="2"/>
  <c r="DO183" i="2"/>
  <c r="DN183" i="2"/>
  <c r="DN183" i="2" a="1"/>
  <c r="DM183" i="2"/>
  <c r="DL183" i="2"/>
  <c r="DK183" i="2"/>
  <c r="DJ183" i="2"/>
  <c r="DS183" i="2" s="1"/>
  <c r="DE183" i="2"/>
  <c r="DD183" i="2"/>
  <c r="DC183" i="2"/>
  <c r="DB183" i="2"/>
  <c r="DA183" i="2"/>
  <c r="CR183" i="2"/>
  <c r="CQ183" i="2"/>
  <c r="CP183" i="2"/>
  <c r="CO183" i="2"/>
  <c r="CJ183" i="2"/>
  <c r="CI183" i="2"/>
  <c r="CH183" i="2"/>
  <c r="CG183" i="2"/>
  <c r="CF183" i="2"/>
  <c r="BW183" i="2"/>
  <c r="BV183" i="2"/>
  <c r="BU183" i="2"/>
  <c r="BT183" i="2"/>
  <c r="BO183" i="2"/>
  <c r="BN183" i="2"/>
  <c r="BM183" i="2"/>
  <c r="BL183" i="2"/>
  <c r="BK183" i="2"/>
  <c r="BB183" i="2"/>
  <c r="BA183" i="2"/>
  <c r="AZ183" i="2"/>
  <c r="AY183" i="2"/>
  <c r="AT183" i="2"/>
  <c r="AS183" i="2"/>
  <c r="AR183" i="2"/>
  <c r="AQ183" i="2"/>
  <c r="AP183" i="2"/>
  <c r="AG183" i="2"/>
  <c r="AF183" i="2"/>
  <c r="AE183" i="2"/>
  <c r="AD183" i="2"/>
  <c r="Y183" i="2"/>
  <c r="X183" i="2"/>
  <c r="W183" i="2"/>
  <c r="V183" i="2"/>
  <c r="U183" i="2"/>
  <c r="L183" i="2"/>
  <c r="K183" i="2"/>
  <c r="J183" i="2"/>
  <c r="I183" i="2"/>
  <c r="F183" i="2"/>
  <c r="E183" i="2"/>
  <c r="B183" i="2"/>
  <c r="A183" i="2"/>
  <c r="HJ182" i="2"/>
  <c r="HI182" i="2"/>
  <c r="HH182" i="2"/>
  <c r="HG182" i="2"/>
  <c r="HF182" i="2"/>
  <c r="HE182" i="2"/>
  <c r="HD182" i="2"/>
  <c r="HC182" i="2"/>
  <c r="HB182" i="2"/>
  <c r="GX182" i="2"/>
  <c r="GW182" i="2"/>
  <c r="GV182" i="2"/>
  <c r="GU182" i="2"/>
  <c r="GT182" i="2"/>
  <c r="GT182" i="2" a="1"/>
  <c r="GS182" i="2"/>
  <c r="GR182" i="2"/>
  <c r="GQ182" i="2"/>
  <c r="GP182" i="2"/>
  <c r="GO182" i="2"/>
  <c r="GN182" i="2"/>
  <c r="GM182" i="2"/>
  <c r="GL182" i="2"/>
  <c r="GK182" i="2"/>
  <c r="GJ182" i="2"/>
  <c r="GI182" i="2"/>
  <c r="GH182" i="2"/>
  <c r="GG182" i="2"/>
  <c r="GC182" i="2"/>
  <c r="GB182" i="2"/>
  <c r="GA182" i="2"/>
  <c r="FZ182" i="2"/>
  <c r="FY182" i="2"/>
  <c r="FY182" i="2" a="1"/>
  <c r="FX182" i="2"/>
  <c r="FW182" i="2"/>
  <c r="FV182" i="2"/>
  <c r="FU182" i="2"/>
  <c r="FT182" i="2"/>
  <c r="FS182" i="2"/>
  <c r="FR182" i="2"/>
  <c r="FQ182" i="2"/>
  <c r="FP182" i="2"/>
  <c r="FO182" i="2"/>
  <c r="FN182" i="2"/>
  <c r="FM182" i="2"/>
  <c r="FL182" i="2"/>
  <c r="FH182" i="2"/>
  <c r="FG182" i="2"/>
  <c r="FF182" i="2"/>
  <c r="FE182" i="2"/>
  <c r="FD182" i="2"/>
  <c r="FD182" i="2" a="1"/>
  <c r="FC182" i="2"/>
  <c r="FB182" i="2"/>
  <c r="FA182" i="2"/>
  <c r="EZ182" i="2"/>
  <c r="EY182" i="2"/>
  <c r="EX182" i="2"/>
  <c r="EW182" i="2"/>
  <c r="EV182" i="2"/>
  <c r="EU182" i="2"/>
  <c r="ET182" i="2"/>
  <c r="ES182" i="2"/>
  <c r="ER182" i="2"/>
  <c r="EQ182" i="2"/>
  <c r="EM182" i="2"/>
  <c r="EL182" i="2"/>
  <c r="EK182" i="2"/>
  <c r="EJ182" i="2"/>
  <c r="EI182" i="2"/>
  <c r="EI182" i="2" a="1"/>
  <c r="EH182" i="2"/>
  <c r="EG182" i="2"/>
  <c r="EF182" i="2"/>
  <c r="EE182" i="2"/>
  <c r="ED182" i="2"/>
  <c r="EC182" i="2"/>
  <c r="EB182" i="2"/>
  <c r="EA182" i="2"/>
  <c r="DZ182" i="2"/>
  <c r="DY182" i="2"/>
  <c r="DX182" i="2"/>
  <c r="DW182" i="2"/>
  <c r="DV182" i="2"/>
  <c r="DR182" i="2"/>
  <c r="DQ182" i="2"/>
  <c r="DP182" i="2"/>
  <c r="DO182" i="2"/>
  <c r="DN182" i="2"/>
  <c r="DN182" i="2" a="1"/>
  <c r="DM182" i="2"/>
  <c r="DL182" i="2"/>
  <c r="DK182" i="2"/>
  <c r="DJ182" i="2"/>
  <c r="DE182" i="2"/>
  <c r="DD182" i="2"/>
  <c r="DC182" i="2"/>
  <c r="DB182" i="2"/>
  <c r="DA182" i="2"/>
  <c r="CR182" i="2"/>
  <c r="CQ182" i="2"/>
  <c r="CP182" i="2"/>
  <c r="CO182" i="2"/>
  <c r="CJ182" i="2"/>
  <c r="CI182" i="2"/>
  <c r="CH182" i="2"/>
  <c r="CG182" i="2"/>
  <c r="CF182" i="2"/>
  <c r="BW182" i="2"/>
  <c r="BV182" i="2"/>
  <c r="BU182" i="2"/>
  <c r="BT182" i="2"/>
  <c r="BO182" i="2"/>
  <c r="BN182" i="2"/>
  <c r="BM182" i="2"/>
  <c r="BL182" i="2"/>
  <c r="BK182" i="2"/>
  <c r="BB182" i="2"/>
  <c r="BA182" i="2"/>
  <c r="AZ182" i="2"/>
  <c r="AY182" i="2"/>
  <c r="AT182" i="2"/>
  <c r="AS182" i="2"/>
  <c r="AR182" i="2"/>
  <c r="AQ182" i="2"/>
  <c r="AP182" i="2"/>
  <c r="AG182" i="2"/>
  <c r="AF182" i="2"/>
  <c r="AE182" i="2"/>
  <c r="AD182" i="2"/>
  <c r="Y182" i="2"/>
  <c r="X182" i="2"/>
  <c r="W182" i="2"/>
  <c r="V182" i="2"/>
  <c r="U182" i="2"/>
  <c r="L182" i="2"/>
  <c r="K182" i="2"/>
  <c r="J182" i="2"/>
  <c r="I182" i="2"/>
  <c r="F182" i="2"/>
  <c r="E182" i="2"/>
  <c r="B182" i="2"/>
  <c r="A182" i="2"/>
  <c r="HJ181" i="2"/>
  <c r="HI181" i="2"/>
  <c r="HH181" i="2"/>
  <c r="HG181" i="2"/>
  <c r="HF181" i="2"/>
  <c r="HE181" i="2"/>
  <c r="HD181" i="2"/>
  <c r="HC181" i="2"/>
  <c r="HB181" i="2"/>
  <c r="GX181" i="2"/>
  <c r="GW181" i="2"/>
  <c r="GV181" i="2"/>
  <c r="GU181" i="2"/>
  <c r="GT181" i="2"/>
  <c r="GT181" i="2" a="1"/>
  <c r="GS181" i="2"/>
  <c r="GR181" i="2"/>
  <c r="GQ181" i="2"/>
  <c r="GP181" i="2"/>
  <c r="GO181" i="2"/>
  <c r="GN181" i="2"/>
  <c r="GM181" i="2"/>
  <c r="GL181" i="2"/>
  <c r="GK181" i="2"/>
  <c r="GJ181" i="2"/>
  <c r="GI181" i="2"/>
  <c r="GH181" i="2"/>
  <c r="GG181" i="2"/>
  <c r="GC181" i="2"/>
  <c r="GB181" i="2"/>
  <c r="GA181" i="2"/>
  <c r="FZ181" i="2"/>
  <c r="FY181" i="2"/>
  <c r="FY181" i="2" a="1"/>
  <c r="FX181" i="2"/>
  <c r="FW181" i="2"/>
  <c r="FV181" i="2"/>
  <c r="FU181" i="2"/>
  <c r="FT181" i="2"/>
  <c r="FS181" i="2"/>
  <c r="FR181" i="2"/>
  <c r="FQ181" i="2"/>
  <c r="FP181" i="2"/>
  <c r="FO181" i="2"/>
  <c r="FN181" i="2"/>
  <c r="FM181" i="2"/>
  <c r="FL181" i="2"/>
  <c r="FH181" i="2"/>
  <c r="FG181" i="2"/>
  <c r="FF181" i="2"/>
  <c r="FE181" i="2"/>
  <c r="FD181" i="2"/>
  <c r="FD181" i="2" a="1"/>
  <c r="FC181" i="2"/>
  <c r="FB181" i="2"/>
  <c r="FA181" i="2"/>
  <c r="EZ181" i="2"/>
  <c r="EY181" i="2"/>
  <c r="EX181" i="2"/>
  <c r="EW181" i="2"/>
  <c r="EV181" i="2"/>
  <c r="EU181" i="2"/>
  <c r="ET181" i="2"/>
  <c r="ES181" i="2"/>
  <c r="ER181" i="2"/>
  <c r="EQ181" i="2"/>
  <c r="EM181" i="2"/>
  <c r="EL181" i="2"/>
  <c r="EK181" i="2"/>
  <c r="EJ181" i="2"/>
  <c r="EI181" i="2"/>
  <c r="EI181" i="2" a="1"/>
  <c r="EH181" i="2"/>
  <c r="EG181" i="2"/>
  <c r="EF181" i="2"/>
  <c r="EE181" i="2"/>
  <c r="EN181" i="2" s="1"/>
  <c r="ED181" i="2"/>
  <c r="EC181" i="2"/>
  <c r="EB181" i="2"/>
  <c r="EA181" i="2"/>
  <c r="DZ181" i="2"/>
  <c r="DY181" i="2"/>
  <c r="DX181" i="2"/>
  <c r="DW181" i="2"/>
  <c r="DV181" i="2"/>
  <c r="DR181" i="2"/>
  <c r="DQ181" i="2"/>
  <c r="DP181" i="2"/>
  <c r="DO181" i="2"/>
  <c r="DN181" i="2"/>
  <c r="DN181" i="2" a="1"/>
  <c r="DM181" i="2"/>
  <c r="DL181" i="2"/>
  <c r="DK181" i="2"/>
  <c r="DJ181" i="2"/>
  <c r="DE181" i="2"/>
  <c r="DD181" i="2"/>
  <c r="DC181" i="2"/>
  <c r="DB181" i="2"/>
  <c r="DA181" i="2"/>
  <c r="CR181" i="2"/>
  <c r="CQ181" i="2"/>
  <c r="CP181" i="2"/>
  <c r="CO181" i="2"/>
  <c r="CJ181" i="2"/>
  <c r="CI181" i="2"/>
  <c r="CH181" i="2"/>
  <c r="CG181" i="2"/>
  <c r="CF181" i="2"/>
  <c r="BW181" i="2"/>
  <c r="BV181" i="2"/>
  <c r="BU181" i="2"/>
  <c r="BT181" i="2"/>
  <c r="BO181" i="2"/>
  <c r="BN181" i="2"/>
  <c r="BM181" i="2"/>
  <c r="BL181" i="2"/>
  <c r="BK181" i="2"/>
  <c r="BB181" i="2"/>
  <c r="BA181" i="2"/>
  <c r="AZ181" i="2"/>
  <c r="AY181" i="2"/>
  <c r="AT181" i="2"/>
  <c r="AS181" i="2"/>
  <c r="AR181" i="2"/>
  <c r="AQ181" i="2"/>
  <c r="AP181" i="2"/>
  <c r="AG181" i="2"/>
  <c r="AF181" i="2"/>
  <c r="AE181" i="2"/>
  <c r="AD181" i="2"/>
  <c r="Y181" i="2"/>
  <c r="X181" i="2"/>
  <c r="W181" i="2"/>
  <c r="V181" i="2"/>
  <c r="U181" i="2"/>
  <c r="L181" i="2"/>
  <c r="K181" i="2"/>
  <c r="J181" i="2"/>
  <c r="I181" i="2"/>
  <c r="F181" i="2"/>
  <c r="E181" i="2"/>
  <c r="B181" i="2"/>
  <c r="A181" i="2"/>
  <c r="HJ180" i="2"/>
  <c r="HI180" i="2"/>
  <c r="HH180" i="2"/>
  <c r="HG180" i="2"/>
  <c r="HF180" i="2"/>
  <c r="HE180" i="2"/>
  <c r="HD180" i="2"/>
  <c r="HC180" i="2"/>
  <c r="HB180" i="2"/>
  <c r="GX180" i="2"/>
  <c r="GW180" i="2"/>
  <c r="GV180" i="2"/>
  <c r="GU180" i="2"/>
  <c r="GT180" i="2"/>
  <c r="GT180" i="2" a="1"/>
  <c r="GS180" i="2"/>
  <c r="GR180" i="2"/>
  <c r="GQ180" i="2"/>
  <c r="GP180" i="2"/>
  <c r="GO180" i="2"/>
  <c r="GN180" i="2"/>
  <c r="GM180" i="2"/>
  <c r="GL180" i="2"/>
  <c r="GK180" i="2"/>
  <c r="GJ180" i="2"/>
  <c r="GI180" i="2"/>
  <c r="GH180" i="2"/>
  <c r="GG180" i="2"/>
  <c r="GC180" i="2"/>
  <c r="GB180" i="2"/>
  <c r="GA180" i="2"/>
  <c r="FZ180" i="2"/>
  <c r="FY180" i="2"/>
  <c r="FY180" i="2" a="1"/>
  <c r="FX180" i="2"/>
  <c r="FW180" i="2"/>
  <c r="FV180" i="2"/>
  <c r="FU180" i="2"/>
  <c r="FT180" i="2"/>
  <c r="FS180" i="2"/>
  <c r="FR180" i="2"/>
  <c r="FQ180" i="2"/>
  <c r="FP180" i="2"/>
  <c r="FO180" i="2"/>
  <c r="FN180" i="2"/>
  <c r="FM180" i="2"/>
  <c r="FL180" i="2"/>
  <c r="FH180" i="2"/>
  <c r="FG180" i="2"/>
  <c r="FF180" i="2"/>
  <c r="FE180" i="2"/>
  <c r="FD180" i="2"/>
  <c r="FD180" i="2" a="1"/>
  <c r="FC180" i="2"/>
  <c r="FB180" i="2"/>
  <c r="FA180" i="2"/>
  <c r="EZ180" i="2"/>
  <c r="EY180" i="2"/>
  <c r="EX180" i="2"/>
  <c r="EW180" i="2"/>
  <c r="EV180" i="2"/>
  <c r="EU180" i="2"/>
  <c r="ET180" i="2"/>
  <c r="ES180" i="2"/>
  <c r="ER180" i="2"/>
  <c r="EQ180" i="2"/>
  <c r="EM180" i="2"/>
  <c r="EL180" i="2"/>
  <c r="EK180" i="2"/>
  <c r="EJ180" i="2"/>
  <c r="EI180" i="2"/>
  <c r="EI180" i="2" a="1"/>
  <c r="EH180" i="2"/>
  <c r="EG180" i="2"/>
  <c r="EF180" i="2"/>
  <c r="EE180" i="2"/>
  <c r="ED180" i="2"/>
  <c r="EC180" i="2"/>
  <c r="EB180" i="2"/>
  <c r="EA180" i="2"/>
  <c r="DZ180" i="2"/>
  <c r="DY180" i="2"/>
  <c r="DX180" i="2"/>
  <c r="DW180" i="2"/>
  <c r="DV180" i="2"/>
  <c r="DR180" i="2"/>
  <c r="DQ180" i="2"/>
  <c r="DP180" i="2"/>
  <c r="DO180" i="2"/>
  <c r="DN180" i="2"/>
  <c r="DN180" i="2" a="1"/>
  <c r="DM180" i="2"/>
  <c r="DL180" i="2"/>
  <c r="DK180" i="2"/>
  <c r="DJ180" i="2"/>
  <c r="DE180" i="2"/>
  <c r="DD180" i="2"/>
  <c r="DC180" i="2"/>
  <c r="DB180" i="2"/>
  <c r="DA180" i="2"/>
  <c r="CR180" i="2"/>
  <c r="CQ180" i="2"/>
  <c r="CP180" i="2"/>
  <c r="CO180" i="2"/>
  <c r="CJ180" i="2"/>
  <c r="CI180" i="2"/>
  <c r="CH180" i="2"/>
  <c r="CG180" i="2"/>
  <c r="CF180" i="2"/>
  <c r="BW180" i="2"/>
  <c r="BV180" i="2"/>
  <c r="BU180" i="2"/>
  <c r="BT180" i="2"/>
  <c r="BO180" i="2"/>
  <c r="BN180" i="2"/>
  <c r="BM180" i="2"/>
  <c r="BL180" i="2"/>
  <c r="BK180" i="2"/>
  <c r="BB180" i="2"/>
  <c r="BA180" i="2"/>
  <c r="AZ180" i="2"/>
  <c r="AY180" i="2"/>
  <c r="AT180" i="2"/>
  <c r="AS180" i="2"/>
  <c r="AR180" i="2"/>
  <c r="AQ180" i="2"/>
  <c r="AP180" i="2"/>
  <c r="AG180" i="2"/>
  <c r="AF180" i="2"/>
  <c r="AE180" i="2"/>
  <c r="AD180" i="2"/>
  <c r="Y180" i="2"/>
  <c r="X180" i="2"/>
  <c r="W180" i="2"/>
  <c r="V180" i="2"/>
  <c r="U180" i="2"/>
  <c r="L180" i="2"/>
  <c r="K180" i="2"/>
  <c r="J180" i="2"/>
  <c r="I180" i="2"/>
  <c r="F180" i="2"/>
  <c r="E180" i="2"/>
  <c r="B180" i="2"/>
  <c r="A180" i="2"/>
  <c r="HJ179" i="2"/>
  <c r="HI179" i="2"/>
  <c r="HH179" i="2"/>
  <c r="HG179" i="2"/>
  <c r="HF179" i="2"/>
  <c r="HE179" i="2"/>
  <c r="HD179" i="2"/>
  <c r="HC179" i="2"/>
  <c r="HB179" i="2"/>
  <c r="GX179" i="2"/>
  <c r="GW179" i="2"/>
  <c r="GV179" i="2"/>
  <c r="GU179" i="2"/>
  <c r="GT179" i="2"/>
  <c r="GT179" i="2" a="1"/>
  <c r="GS179" i="2"/>
  <c r="GR179" i="2"/>
  <c r="GQ179" i="2"/>
  <c r="GP179" i="2"/>
  <c r="GO179" i="2"/>
  <c r="GN179" i="2"/>
  <c r="GM179" i="2"/>
  <c r="GL179" i="2"/>
  <c r="GK179" i="2"/>
  <c r="GJ179" i="2"/>
  <c r="GI179" i="2"/>
  <c r="GH179" i="2"/>
  <c r="GG179" i="2"/>
  <c r="GC179" i="2"/>
  <c r="GB179" i="2"/>
  <c r="GA179" i="2"/>
  <c r="FZ179" i="2"/>
  <c r="FY179" i="2"/>
  <c r="FY179" i="2" a="1"/>
  <c r="FX179" i="2"/>
  <c r="FW179" i="2"/>
  <c r="FV179" i="2"/>
  <c r="FU179" i="2"/>
  <c r="FT179" i="2"/>
  <c r="FS179" i="2"/>
  <c r="FR179" i="2"/>
  <c r="FQ179" i="2"/>
  <c r="FP179" i="2"/>
  <c r="FO179" i="2"/>
  <c r="FN179" i="2"/>
  <c r="FM179" i="2"/>
  <c r="FL179" i="2"/>
  <c r="FH179" i="2"/>
  <c r="FG179" i="2"/>
  <c r="FF179" i="2"/>
  <c r="FE179" i="2"/>
  <c r="FD179" i="2"/>
  <c r="FD179" i="2" a="1"/>
  <c r="FC179" i="2"/>
  <c r="FB179" i="2"/>
  <c r="FA179" i="2"/>
  <c r="EZ179" i="2"/>
  <c r="EY179" i="2"/>
  <c r="EX179" i="2"/>
  <c r="EW179" i="2"/>
  <c r="EV179" i="2"/>
  <c r="EU179" i="2"/>
  <c r="ET179" i="2"/>
  <c r="ES179" i="2"/>
  <c r="ER179" i="2"/>
  <c r="EQ179" i="2"/>
  <c r="EM179" i="2"/>
  <c r="EL179" i="2"/>
  <c r="EK179" i="2"/>
  <c r="EJ179" i="2"/>
  <c r="EI179" i="2"/>
  <c r="EI179" i="2" a="1"/>
  <c r="EH179" i="2"/>
  <c r="EG179" i="2"/>
  <c r="EF179" i="2"/>
  <c r="EE179" i="2"/>
  <c r="ED179" i="2"/>
  <c r="EC179" i="2"/>
  <c r="EB179" i="2"/>
  <c r="EA179" i="2"/>
  <c r="DZ179" i="2"/>
  <c r="DY179" i="2"/>
  <c r="DX179" i="2"/>
  <c r="DW179" i="2"/>
  <c r="DV179" i="2"/>
  <c r="DR179" i="2"/>
  <c r="DQ179" i="2"/>
  <c r="DP179" i="2"/>
  <c r="DO179" i="2"/>
  <c r="DN179" i="2"/>
  <c r="DN179" i="2" a="1"/>
  <c r="DM179" i="2"/>
  <c r="DL179" i="2"/>
  <c r="DK179" i="2"/>
  <c r="DJ179" i="2"/>
  <c r="DE179" i="2"/>
  <c r="DD179" i="2"/>
  <c r="DC179" i="2"/>
  <c r="DB179" i="2"/>
  <c r="DA179" i="2"/>
  <c r="CR179" i="2"/>
  <c r="CQ179" i="2"/>
  <c r="CP179" i="2"/>
  <c r="CO179" i="2"/>
  <c r="CJ179" i="2"/>
  <c r="CI179" i="2"/>
  <c r="CH179" i="2"/>
  <c r="CG179" i="2"/>
  <c r="CF179" i="2"/>
  <c r="BW179" i="2"/>
  <c r="BV179" i="2"/>
  <c r="BU179" i="2"/>
  <c r="BT179" i="2"/>
  <c r="BO179" i="2"/>
  <c r="BN179" i="2"/>
  <c r="BM179" i="2"/>
  <c r="BL179" i="2"/>
  <c r="BK179" i="2"/>
  <c r="BB179" i="2"/>
  <c r="BA179" i="2"/>
  <c r="AZ179" i="2"/>
  <c r="AY179" i="2"/>
  <c r="AT179" i="2"/>
  <c r="AS179" i="2"/>
  <c r="AR179" i="2"/>
  <c r="AQ179" i="2"/>
  <c r="AP179" i="2"/>
  <c r="AG179" i="2"/>
  <c r="AF179" i="2"/>
  <c r="AE179" i="2"/>
  <c r="AD179" i="2"/>
  <c r="Y179" i="2"/>
  <c r="X179" i="2"/>
  <c r="W179" i="2"/>
  <c r="V179" i="2"/>
  <c r="U179" i="2"/>
  <c r="L179" i="2"/>
  <c r="K179" i="2"/>
  <c r="J179" i="2"/>
  <c r="I179" i="2"/>
  <c r="F179" i="2"/>
  <c r="E179" i="2"/>
  <c r="B179" i="2"/>
  <c r="A179" i="2"/>
  <c r="HJ178" i="2"/>
  <c r="HI178" i="2"/>
  <c r="HH178" i="2"/>
  <c r="HG178" i="2"/>
  <c r="HF178" i="2"/>
  <c r="HE178" i="2"/>
  <c r="HD178" i="2"/>
  <c r="HC178" i="2"/>
  <c r="HB178" i="2"/>
  <c r="GX178" i="2"/>
  <c r="GW178" i="2"/>
  <c r="GV178" i="2"/>
  <c r="GU178" i="2"/>
  <c r="GT178" i="2"/>
  <c r="GT178" i="2" a="1"/>
  <c r="GS178" i="2"/>
  <c r="GR178" i="2"/>
  <c r="GQ178" i="2"/>
  <c r="GP178" i="2"/>
  <c r="GO178" i="2"/>
  <c r="GN178" i="2"/>
  <c r="GM178" i="2"/>
  <c r="GL178" i="2"/>
  <c r="GK178" i="2"/>
  <c r="GJ178" i="2"/>
  <c r="GI178" i="2"/>
  <c r="GH178" i="2"/>
  <c r="GG178" i="2"/>
  <c r="GC178" i="2"/>
  <c r="GB178" i="2"/>
  <c r="GA178" i="2"/>
  <c r="FZ178" i="2"/>
  <c r="FY178" i="2"/>
  <c r="FY178" i="2" a="1"/>
  <c r="FX178" i="2"/>
  <c r="FW178" i="2"/>
  <c r="FV178" i="2"/>
  <c r="FU178" i="2"/>
  <c r="FT178" i="2"/>
  <c r="FS178" i="2"/>
  <c r="FR178" i="2"/>
  <c r="FQ178" i="2"/>
  <c r="FP178" i="2"/>
  <c r="FO178" i="2"/>
  <c r="FN178" i="2"/>
  <c r="FM178" i="2"/>
  <c r="FL178" i="2"/>
  <c r="FH178" i="2"/>
  <c r="FG178" i="2"/>
  <c r="FF178" i="2"/>
  <c r="FE178" i="2"/>
  <c r="FD178" i="2"/>
  <c r="FD178" i="2" a="1"/>
  <c r="FC178" i="2"/>
  <c r="FB178" i="2"/>
  <c r="FA178" i="2"/>
  <c r="EZ178" i="2"/>
  <c r="EY178" i="2"/>
  <c r="EX178" i="2"/>
  <c r="EW178" i="2"/>
  <c r="EV178" i="2"/>
  <c r="EU178" i="2"/>
  <c r="ET178" i="2"/>
  <c r="ES178" i="2"/>
  <c r="ER178" i="2"/>
  <c r="EQ178" i="2"/>
  <c r="EM178" i="2"/>
  <c r="EL178" i="2"/>
  <c r="EK178" i="2"/>
  <c r="EJ178" i="2"/>
  <c r="EI178" i="2"/>
  <c r="EI178" i="2" a="1"/>
  <c r="EH178" i="2"/>
  <c r="EG178" i="2"/>
  <c r="EF178" i="2"/>
  <c r="EE178" i="2"/>
  <c r="ED178" i="2"/>
  <c r="EC178" i="2"/>
  <c r="EB178" i="2"/>
  <c r="EA178" i="2"/>
  <c r="DZ178" i="2"/>
  <c r="DY178" i="2"/>
  <c r="DX178" i="2"/>
  <c r="DW178" i="2"/>
  <c r="DV178" i="2"/>
  <c r="DR178" i="2"/>
  <c r="DQ178" i="2"/>
  <c r="DP178" i="2"/>
  <c r="DO178" i="2"/>
  <c r="DN178" i="2"/>
  <c r="DN178" i="2" a="1"/>
  <c r="DM178" i="2"/>
  <c r="DL178" i="2"/>
  <c r="DK178" i="2"/>
  <c r="DJ178" i="2"/>
  <c r="DE178" i="2"/>
  <c r="DD178" i="2"/>
  <c r="DC178" i="2"/>
  <c r="DB178" i="2"/>
  <c r="DA178" i="2"/>
  <c r="CR178" i="2"/>
  <c r="CQ178" i="2"/>
  <c r="CP178" i="2"/>
  <c r="CO178" i="2"/>
  <c r="CJ178" i="2"/>
  <c r="CI178" i="2"/>
  <c r="CH178" i="2"/>
  <c r="CG178" i="2"/>
  <c r="CF178" i="2"/>
  <c r="BW178" i="2"/>
  <c r="BV178" i="2"/>
  <c r="BU178" i="2"/>
  <c r="BT178" i="2"/>
  <c r="BO178" i="2"/>
  <c r="BN178" i="2"/>
  <c r="BM178" i="2"/>
  <c r="BL178" i="2"/>
  <c r="BK178" i="2"/>
  <c r="BB178" i="2"/>
  <c r="BA178" i="2"/>
  <c r="AZ178" i="2"/>
  <c r="AY178" i="2"/>
  <c r="AT178" i="2"/>
  <c r="AS178" i="2"/>
  <c r="AR178" i="2"/>
  <c r="AQ178" i="2"/>
  <c r="AP178" i="2"/>
  <c r="AG178" i="2"/>
  <c r="AF178" i="2"/>
  <c r="AE178" i="2"/>
  <c r="AD178" i="2"/>
  <c r="Y178" i="2"/>
  <c r="X178" i="2"/>
  <c r="W178" i="2"/>
  <c r="V178" i="2"/>
  <c r="U178" i="2"/>
  <c r="L178" i="2"/>
  <c r="K178" i="2"/>
  <c r="J178" i="2"/>
  <c r="I178" i="2"/>
  <c r="F178" i="2"/>
  <c r="E178" i="2"/>
  <c r="B178" i="2"/>
  <c r="A178" i="2"/>
  <c r="HJ177" i="2"/>
  <c r="HI177" i="2"/>
  <c r="HH177" i="2"/>
  <c r="HG177" i="2"/>
  <c r="HF177" i="2"/>
  <c r="HE177" i="2"/>
  <c r="HD177" i="2"/>
  <c r="HC177" i="2"/>
  <c r="HB177" i="2"/>
  <c r="GX177" i="2"/>
  <c r="GW177" i="2"/>
  <c r="GV177" i="2"/>
  <c r="GU177" i="2"/>
  <c r="GT177" i="2"/>
  <c r="GT177" i="2" a="1"/>
  <c r="GS177" i="2"/>
  <c r="GR177" i="2"/>
  <c r="GQ177" i="2"/>
  <c r="GP177" i="2"/>
  <c r="GY177" i="2" s="1"/>
  <c r="GO177" i="2"/>
  <c r="GN177" i="2"/>
  <c r="GM177" i="2"/>
  <c r="GL177" i="2"/>
  <c r="GK177" i="2"/>
  <c r="GJ177" i="2"/>
  <c r="GI177" i="2"/>
  <c r="GH177" i="2"/>
  <c r="GG177" i="2"/>
  <c r="GC177" i="2"/>
  <c r="GB177" i="2"/>
  <c r="GA177" i="2"/>
  <c r="FZ177" i="2"/>
  <c r="FY177" i="2"/>
  <c r="FY177" i="2" a="1"/>
  <c r="FX177" i="2"/>
  <c r="FW177" i="2"/>
  <c r="FV177" i="2"/>
  <c r="FU177" i="2"/>
  <c r="GD177" i="2" s="1"/>
  <c r="FT177" i="2"/>
  <c r="FS177" i="2"/>
  <c r="FR177" i="2"/>
  <c r="FQ177" i="2"/>
  <c r="FP177" i="2"/>
  <c r="FO177" i="2"/>
  <c r="FN177" i="2"/>
  <c r="FM177" i="2"/>
  <c r="FL177" i="2"/>
  <c r="FH177" i="2"/>
  <c r="FG177" i="2"/>
  <c r="FF177" i="2"/>
  <c r="FE177" i="2"/>
  <c r="FD177" i="2"/>
  <c r="FD177" i="2" a="1"/>
  <c r="FC177" i="2"/>
  <c r="FB177" i="2"/>
  <c r="FA177" i="2"/>
  <c r="EZ177" i="2"/>
  <c r="EY177" i="2"/>
  <c r="EX177" i="2"/>
  <c r="EW177" i="2"/>
  <c r="EV177" i="2"/>
  <c r="EU177" i="2"/>
  <c r="ET177" i="2"/>
  <c r="ES177" i="2"/>
  <c r="ER177" i="2"/>
  <c r="EQ177" i="2"/>
  <c r="EM177" i="2"/>
  <c r="EL177" i="2"/>
  <c r="EK177" i="2"/>
  <c r="EJ177" i="2"/>
  <c r="EI177" i="2"/>
  <c r="EI177" i="2" a="1"/>
  <c r="EH177" i="2"/>
  <c r="EG177" i="2"/>
  <c r="EF177" i="2"/>
  <c r="EE177" i="2"/>
  <c r="ED177" i="2"/>
  <c r="EC177" i="2"/>
  <c r="EB177" i="2"/>
  <c r="EA177" i="2"/>
  <c r="DZ177" i="2"/>
  <c r="DY177" i="2"/>
  <c r="DX177" i="2"/>
  <c r="DW177" i="2"/>
  <c r="DV177" i="2"/>
  <c r="DR177" i="2"/>
  <c r="DQ177" i="2"/>
  <c r="DP177" i="2"/>
  <c r="DO177" i="2"/>
  <c r="DN177" i="2"/>
  <c r="DN177" i="2" a="1"/>
  <c r="DM177" i="2"/>
  <c r="DL177" i="2"/>
  <c r="DK177" i="2"/>
  <c r="DJ177" i="2"/>
  <c r="DE177" i="2"/>
  <c r="DD177" i="2"/>
  <c r="DC177" i="2"/>
  <c r="DB177" i="2"/>
  <c r="DA177" i="2"/>
  <c r="CR177" i="2"/>
  <c r="CQ177" i="2"/>
  <c r="CP177" i="2"/>
  <c r="CO177" i="2"/>
  <c r="CJ177" i="2"/>
  <c r="CI177" i="2"/>
  <c r="CH177" i="2"/>
  <c r="CG177" i="2"/>
  <c r="CF177" i="2"/>
  <c r="BW177" i="2"/>
  <c r="BV177" i="2"/>
  <c r="BU177" i="2"/>
  <c r="BT177" i="2"/>
  <c r="BO177" i="2"/>
  <c r="BN177" i="2"/>
  <c r="BM177" i="2"/>
  <c r="BL177" i="2"/>
  <c r="BK177" i="2"/>
  <c r="BB177" i="2"/>
  <c r="BA177" i="2"/>
  <c r="AZ177" i="2"/>
  <c r="AY177" i="2"/>
  <c r="AT177" i="2"/>
  <c r="AS177" i="2"/>
  <c r="AR177" i="2"/>
  <c r="AQ177" i="2"/>
  <c r="AP177" i="2"/>
  <c r="AG177" i="2"/>
  <c r="AF177" i="2"/>
  <c r="AE177" i="2"/>
  <c r="AD177" i="2"/>
  <c r="Y177" i="2"/>
  <c r="X177" i="2"/>
  <c r="W177" i="2"/>
  <c r="V177" i="2"/>
  <c r="U177" i="2"/>
  <c r="L177" i="2"/>
  <c r="K177" i="2"/>
  <c r="J177" i="2"/>
  <c r="I177" i="2"/>
  <c r="F177" i="2"/>
  <c r="E177" i="2"/>
  <c r="B177" i="2"/>
  <c r="A177" i="2"/>
  <c r="HJ176" i="2"/>
  <c r="HI176" i="2"/>
  <c r="HH176" i="2"/>
  <c r="HG176" i="2"/>
  <c r="HF176" i="2"/>
  <c r="HE176" i="2"/>
  <c r="HD176" i="2"/>
  <c r="HC176" i="2"/>
  <c r="HB176" i="2"/>
  <c r="GX176" i="2"/>
  <c r="GW176" i="2"/>
  <c r="GV176" i="2"/>
  <c r="GU176" i="2"/>
  <c r="GT176" i="2"/>
  <c r="GT176" i="2" a="1"/>
  <c r="GS176" i="2"/>
  <c r="GR176" i="2"/>
  <c r="GQ176" i="2"/>
  <c r="GP176" i="2"/>
  <c r="GO176" i="2"/>
  <c r="GN176" i="2"/>
  <c r="GM176" i="2"/>
  <c r="GL176" i="2"/>
  <c r="GK176" i="2"/>
  <c r="GJ176" i="2"/>
  <c r="GI176" i="2"/>
  <c r="GH176" i="2"/>
  <c r="GG176" i="2"/>
  <c r="GC176" i="2"/>
  <c r="GB176" i="2"/>
  <c r="GA176" i="2"/>
  <c r="FZ176" i="2"/>
  <c r="FY176" i="2"/>
  <c r="FY176" i="2" a="1"/>
  <c r="FX176" i="2"/>
  <c r="FW176" i="2"/>
  <c r="FV176" i="2"/>
  <c r="FU176" i="2"/>
  <c r="FT176" i="2"/>
  <c r="FS176" i="2"/>
  <c r="FR176" i="2"/>
  <c r="FQ176" i="2"/>
  <c r="FP176" i="2"/>
  <c r="FO176" i="2"/>
  <c r="FN176" i="2"/>
  <c r="FM176" i="2"/>
  <c r="FL176" i="2"/>
  <c r="FH176" i="2"/>
  <c r="FG176" i="2"/>
  <c r="FF176" i="2"/>
  <c r="FE176" i="2"/>
  <c r="FD176" i="2"/>
  <c r="FD176" i="2" a="1"/>
  <c r="FC176" i="2"/>
  <c r="FB176" i="2"/>
  <c r="FA176" i="2"/>
  <c r="EZ176" i="2"/>
  <c r="EY176" i="2"/>
  <c r="EX176" i="2"/>
  <c r="EW176" i="2"/>
  <c r="EV176" i="2"/>
  <c r="EU176" i="2"/>
  <c r="ET176" i="2"/>
  <c r="ES176" i="2"/>
  <c r="ER176" i="2"/>
  <c r="EQ176" i="2"/>
  <c r="EM176" i="2"/>
  <c r="EL176" i="2"/>
  <c r="EK176" i="2"/>
  <c r="EJ176" i="2"/>
  <c r="EI176" i="2"/>
  <c r="EI176" i="2" a="1"/>
  <c r="EH176" i="2"/>
  <c r="EG176" i="2"/>
  <c r="EF176" i="2"/>
  <c r="EE176" i="2"/>
  <c r="ED176" i="2"/>
  <c r="EC176" i="2"/>
  <c r="EB176" i="2"/>
  <c r="EA176" i="2"/>
  <c r="DZ176" i="2"/>
  <c r="DY176" i="2"/>
  <c r="DX176" i="2"/>
  <c r="DW176" i="2"/>
  <c r="DV176" i="2"/>
  <c r="DR176" i="2"/>
  <c r="DQ176" i="2"/>
  <c r="DP176" i="2"/>
  <c r="DO176" i="2"/>
  <c r="DN176" i="2"/>
  <c r="DN176" i="2" a="1"/>
  <c r="DM176" i="2"/>
  <c r="DL176" i="2"/>
  <c r="DK176" i="2"/>
  <c r="DJ176" i="2"/>
  <c r="DE176" i="2"/>
  <c r="DD176" i="2"/>
  <c r="DC176" i="2"/>
  <c r="DB176" i="2"/>
  <c r="DA176" i="2"/>
  <c r="CR176" i="2"/>
  <c r="CQ176" i="2"/>
  <c r="CP176" i="2"/>
  <c r="CO176" i="2"/>
  <c r="CJ176" i="2"/>
  <c r="CI176" i="2"/>
  <c r="CH176" i="2"/>
  <c r="CG176" i="2"/>
  <c r="CF176" i="2"/>
  <c r="BW176" i="2"/>
  <c r="BV176" i="2"/>
  <c r="BU176" i="2"/>
  <c r="BT176" i="2"/>
  <c r="BO176" i="2"/>
  <c r="BN176" i="2"/>
  <c r="BM176" i="2"/>
  <c r="BL176" i="2"/>
  <c r="BK176" i="2"/>
  <c r="BB176" i="2"/>
  <c r="BA176" i="2"/>
  <c r="AZ176" i="2"/>
  <c r="AY176" i="2"/>
  <c r="AT176" i="2"/>
  <c r="AS176" i="2"/>
  <c r="AR176" i="2"/>
  <c r="AQ176" i="2"/>
  <c r="AP176" i="2"/>
  <c r="AG176" i="2"/>
  <c r="AF176" i="2"/>
  <c r="AE176" i="2"/>
  <c r="AD176" i="2"/>
  <c r="Y176" i="2"/>
  <c r="X176" i="2"/>
  <c r="W176" i="2"/>
  <c r="V176" i="2"/>
  <c r="U176" i="2"/>
  <c r="L176" i="2"/>
  <c r="K176" i="2"/>
  <c r="J176" i="2"/>
  <c r="I176" i="2"/>
  <c r="F176" i="2"/>
  <c r="E176" i="2"/>
  <c r="B176" i="2"/>
  <c r="A176" i="2"/>
  <c r="HJ175" i="2"/>
  <c r="HI175" i="2"/>
  <c r="HH175" i="2"/>
  <c r="HG175" i="2"/>
  <c r="HF175" i="2"/>
  <c r="HE175" i="2"/>
  <c r="HD175" i="2"/>
  <c r="HC175" i="2"/>
  <c r="HB175" i="2"/>
  <c r="GX175" i="2"/>
  <c r="GW175" i="2"/>
  <c r="GV175" i="2"/>
  <c r="GU175" i="2"/>
  <c r="GT175" i="2"/>
  <c r="GT175" i="2" a="1"/>
  <c r="GS175" i="2"/>
  <c r="GR175" i="2"/>
  <c r="GQ175" i="2"/>
  <c r="GP175" i="2"/>
  <c r="GO175" i="2"/>
  <c r="GN175" i="2"/>
  <c r="GM175" i="2"/>
  <c r="GL175" i="2"/>
  <c r="GK175" i="2"/>
  <c r="GJ175" i="2"/>
  <c r="GI175" i="2"/>
  <c r="GH175" i="2"/>
  <c r="GG175" i="2"/>
  <c r="GC175" i="2"/>
  <c r="GB175" i="2"/>
  <c r="GA175" i="2"/>
  <c r="FZ175" i="2"/>
  <c r="FY175" i="2"/>
  <c r="FY175" i="2" a="1"/>
  <c r="FX175" i="2"/>
  <c r="FW175" i="2"/>
  <c r="FV175" i="2"/>
  <c r="FU175" i="2"/>
  <c r="FT175" i="2"/>
  <c r="FS175" i="2"/>
  <c r="FR175" i="2"/>
  <c r="FQ175" i="2"/>
  <c r="FP175" i="2"/>
  <c r="FO175" i="2"/>
  <c r="FN175" i="2"/>
  <c r="FM175" i="2"/>
  <c r="FL175" i="2"/>
  <c r="FH175" i="2"/>
  <c r="FG175" i="2"/>
  <c r="FF175" i="2"/>
  <c r="FE175" i="2"/>
  <c r="FD175" i="2"/>
  <c r="FD175" i="2" a="1"/>
  <c r="FC175" i="2"/>
  <c r="FB175" i="2"/>
  <c r="FA175" i="2"/>
  <c r="EZ175" i="2"/>
  <c r="FI175" i="2" s="1"/>
  <c r="EY175" i="2"/>
  <c r="EX175" i="2"/>
  <c r="EW175" i="2"/>
  <c r="EV175" i="2"/>
  <c r="EU175" i="2"/>
  <c r="ET175" i="2"/>
  <c r="ES175" i="2"/>
  <c r="ER175" i="2"/>
  <c r="EQ175" i="2"/>
  <c r="EM175" i="2"/>
  <c r="EL175" i="2"/>
  <c r="EK175" i="2"/>
  <c r="EJ175" i="2"/>
  <c r="EI175" i="2"/>
  <c r="EI175" i="2" a="1"/>
  <c r="EH175" i="2"/>
  <c r="EG175" i="2"/>
  <c r="EF175" i="2"/>
  <c r="EE175" i="2"/>
  <c r="ED175" i="2"/>
  <c r="EC175" i="2"/>
  <c r="EB175" i="2"/>
  <c r="EA175" i="2"/>
  <c r="DZ175" i="2"/>
  <c r="DY175" i="2"/>
  <c r="DX175" i="2"/>
  <c r="DW175" i="2"/>
  <c r="DV175" i="2"/>
  <c r="DR175" i="2"/>
  <c r="DQ175" i="2"/>
  <c r="DP175" i="2"/>
  <c r="DO175" i="2"/>
  <c r="DN175" i="2"/>
  <c r="DN175" i="2" a="1"/>
  <c r="DM175" i="2"/>
  <c r="DL175" i="2"/>
  <c r="DK175" i="2"/>
  <c r="DJ175" i="2"/>
  <c r="DE175" i="2"/>
  <c r="DD175" i="2"/>
  <c r="DC175" i="2"/>
  <c r="DB175" i="2"/>
  <c r="DA175" i="2"/>
  <c r="CR175" i="2"/>
  <c r="CQ175" i="2"/>
  <c r="CP175" i="2"/>
  <c r="CO175" i="2"/>
  <c r="CJ175" i="2"/>
  <c r="CI175" i="2"/>
  <c r="CH175" i="2"/>
  <c r="CG175" i="2"/>
  <c r="CF175" i="2"/>
  <c r="BW175" i="2"/>
  <c r="BV175" i="2"/>
  <c r="BU175" i="2"/>
  <c r="BT175" i="2"/>
  <c r="BO175" i="2"/>
  <c r="BN175" i="2"/>
  <c r="BM175" i="2"/>
  <c r="BL175" i="2"/>
  <c r="BK175" i="2"/>
  <c r="BB175" i="2"/>
  <c r="BA175" i="2"/>
  <c r="AZ175" i="2"/>
  <c r="AY175" i="2"/>
  <c r="AT175" i="2"/>
  <c r="AS175" i="2"/>
  <c r="AR175" i="2"/>
  <c r="AQ175" i="2"/>
  <c r="AP175" i="2"/>
  <c r="AG175" i="2"/>
  <c r="AF175" i="2"/>
  <c r="AE175" i="2"/>
  <c r="AD175" i="2"/>
  <c r="Y175" i="2"/>
  <c r="X175" i="2"/>
  <c r="W175" i="2"/>
  <c r="V175" i="2"/>
  <c r="U175" i="2"/>
  <c r="L175" i="2"/>
  <c r="K175" i="2"/>
  <c r="J175" i="2"/>
  <c r="I175" i="2"/>
  <c r="F175" i="2"/>
  <c r="E175" i="2"/>
  <c r="B175" i="2"/>
  <c r="A175" i="2"/>
  <c r="HJ174" i="2"/>
  <c r="HI174" i="2"/>
  <c r="HH174" i="2"/>
  <c r="HG174" i="2"/>
  <c r="HF174" i="2"/>
  <c r="HE174" i="2"/>
  <c r="HD174" i="2"/>
  <c r="HC174" i="2"/>
  <c r="HB174" i="2"/>
  <c r="GX174" i="2"/>
  <c r="GW174" i="2"/>
  <c r="GV174" i="2"/>
  <c r="GU174" i="2"/>
  <c r="GT174" i="2"/>
  <c r="GT174" i="2" a="1"/>
  <c r="GS174" i="2"/>
  <c r="GR174" i="2"/>
  <c r="GQ174" i="2"/>
  <c r="GP174" i="2"/>
  <c r="GO174" i="2"/>
  <c r="GN174" i="2"/>
  <c r="GM174" i="2"/>
  <c r="GL174" i="2"/>
  <c r="GK174" i="2"/>
  <c r="GJ174" i="2"/>
  <c r="GI174" i="2"/>
  <c r="GH174" i="2"/>
  <c r="GG174" i="2"/>
  <c r="GC174" i="2"/>
  <c r="GB174" i="2"/>
  <c r="GA174" i="2"/>
  <c r="FZ174" i="2"/>
  <c r="FY174" i="2"/>
  <c r="FY174" i="2" a="1"/>
  <c r="FX174" i="2"/>
  <c r="FW174" i="2"/>
  <c r="FV174" i="2"/>
  <c r="FU174" i="2"/>
  <c r="FT174" i="2"/>
  <c r="FS174" i="2"/>
  <c r="FR174" i="2"/>
  <c r="FQ174" i="2"/>
  <c r="FP174" i="2"/>
  <c r="FO174" i="2"/>
  <c r="FN174" i="2"/>
  <c r="FM174" i="2"/>
  <c r="FL174" i="2"/>
  <c r="FH174" i="2"/>
  <c r="FG174" i="2"/>
  <c r="FF174" i="2"/>
  <c r="FE174" i="2"/>
  <c r="FD174" i="2"/>
  <c r="FD174" i="2" a="1"/>
  <c r="FC174" i="2"/>
  <c r="FB174" i="2"/>
  <c r="FA174" i="2"/>
  <c r="EZ174" i="2"/>
  <c r="EY174" i="2"/>
  <c r="EX174" i="2"/>
  <c r="EW174" i="2"/>
  <c r="EV174" i="2"/>
  <c r="EU174" i="2"/>
  <c r="ET174" i="2"/>
  <c r="ES174" i="2"/>
  <c r="ER174" i="2"/>
  <c r="EQ174" i="2"/>
  <c r="EM174" i="2"/>
  <c r="EL174" i="2"/>
  <c r="EK174" i="2"/>
  <c r="EJ174" i="2"/>
  <c r="EI174" i="2"/>
  <c r="EI174" i="2" a="1"/>
  <c r="EH174" i="2"/>
  <c r="EG174" i="2"/>
  <c r="EF174" i="2"/>
  <c r="EE174" i="2"/>
  <c r="ED174" i="2"/>
  <c r="EC174" i="2"/>
  <c r="EB174" i="2"/>
  <c r="EA174" i="2"/>
  <c r="DZ174" i="2"/>
  <c r="DY174" i="2"/>
  <c r="DX174" i="2"/>
  <c r="DW174" i="2"/>
  <c r="DV174" i="2"/>
  <c r="DR174" i="2"/>
  <c r="DQ174" i="2"/>
  <c r="DP174" i="2"/>
  <c r="DO174" i="2"/>
  <c r="DN174" i="2"/>
  <c r="DN174" i="2" a="1"/>
  <c r="DM174" i="2"/>
  <c r="DL174" i="2"/>
  <c r="DK174" i="2"/>
  <c r="DJ174" i="2"/>
  <c r="DE174" i="2"/>
  <c r="DD174" i="2"/>
  <c r="DC174" i="2"/>
  <c r="DB174" i="2"/>
  <c r="DA174" i="2"/>
  <c r="CR174" i="2"/>
  <c r="CQ174" i="2"/>
  <c r="CP174" i="2"/>
  <c r="CO174" i="2"/>
  <c r="CJ174" i="2"/>
  <c r="CI174" i="2"/>
  <c r="CH174" i="2"/>
  <c r="CG174" i="2"/>
  <c r="CF174" i="2"/>
  <c r="BW174" i="2"/>
  <c r="BV174" i="2"/>
  <c r="BU174" i="2"/>
  <c r="BT174" i="2"/>
  <c r="BO174" i="2"/>
  <c r="BN174" i="2"/>
  <c r="BM174" i="2"/>
  <c r="BL174" i="2"/>
  <c r="BK174" i="2"/>
  <c r="BB174" i="2"/>
  <c r="BA174" i="2"/>
  <c r="AZ174" i="2"/>
  <c r="AY174" i="2"/>
  <c r="AT174" i="2"/>
  <c r="AS174" i="2"/>
  <c r="AR174" i="2"/>
  <c r="AQ174" i="2"/>
  <c r="AP174" i="2"/>
  <c r="AG174" i="2"/>
  <c r="AF174" i="2"/>
  <c r="AE174" i="2"/>
  <c r="AD174" i="2"/>
  <c r="Y174" i="2"/>
  <c r="X174" i="2"/>
  <c r="W174" i="2"/>
  <c r="V174" i="2"/>
  <c r="U174" i="2"/>
  <c r="L174" i="2"/>
  <c r="K174" i="2"/>
  <c r="J174" i="2"/>
  <c r="I174" i="2"/>
  <c r="F174" i="2"/>
  <c r="E174" i="2"/>
  <c r="B174" i="2"/>
  <c r="A174" i="2"/>
  <c r="HJ173" i="2"/>
  <c r="HI173" i="2"/>
  <c r="HH173" i="2"/>
  <c r="HG173" i="2"/>
  <c r="HF173" i="2"/>
  <c r="HE173" i="2"/>
  <c r="HD173" i="2"/>
  <c r="HC173" i="2"/>
  <c r="HB173" i="2"/>
  <c r="GX173" i="2"/>
  <c r="GW173" i="2"/>
  <c r="GV173" i="2"/>
  <c r="GU173" i="2"/>
  <c r="GT173" i="2"/>
  <c r="GT173" i="2" a="1"/>
  <c r="GS173" i="2"/>
  <c r="GR173" i="2"/>
  <c r="GQ173" i="2"/>
  <c r="GP173" i="2"/>
  <c r="GY173" i="2" s="1"/>
  <c r="GO173" i="2"/>
  <c r="GN173" i="2"/>
  <c r="GM173" i="2"/>
  <c r="GL173" i="2"/>
  <c r="GK173" i="2"/>
  <c r="GJ173" i="2"/>
  <c r="GI173" i="2"/>
  <c r="GH173" i="2"/>
  <c r="GG173" i="2"/>
  <c r="GC173" i="2"/>
  <c r="GB173" i="2"/>
  <c r="GA173" i="2"/>
  <c r="FZ173" i="2"/>
  <c r="FY173" i="2"/>
  <c r="FY173" i="2" a="1"/>
  <c r="FX173" i="2"/>
  <c r="FW173" i="2"/>
  <c r="FV173" i="2"/>
  <c r="FU173" i="2"/>
  <c r="FT173" i="2"/>
  <c r="FS173" i="2"/>
  <c r="FR173" i="2"/>
  <c r="FQ173" i="2"/>
  <c r="FP173" i="2"/>
  <c r="FO173" i="2"/>
  <c r="FN173" i="2"/>
  <c r="FM173" i="2"/>
  <c r="FL173" i="2"/>
  <c r="FH173" i="2"/>
  <c r="FG173" i="2"/>
  <c r="FF173" i="2"/>
  <c r="FE173" i="2"/>
  <c r="FD173" i="2"/>
  <c r="FD173" i="2" a="1"/>
  <c r="FC173" i="2"/>
  <c r="FB173" i="2"/>
  <c r="FA173" i="2"/>
  <c r="EZ173" i="2"/>
  <c r="EY173" i="2"/>
  <c r="EX173" i="2"/>
  <c r="EW173" i="2"/>
  <c r="EV173" i="2"/>
  <c r="EU173" i="2"/>
  <c r="ET173" i="2"/>
  <c r="ES173" i="2"/>
  <c r="ER173" i="2"/>
  <c r="EQ173" i="2"/>
  <c r="EM173" i="2"/>
  <c r="EL173" i="2"/>
  <c r="EK173" i="2"/>
  <c r="EJ173" i="2"/>
  <c r="EI173" i="2"/>
  <c r="EI173" i="2" a="1"/>
  <c r="EH173" i="2"/>
  <c r="EG173" i="2"/>
  <c r="EF173" i="2"/>
  <c r="EE173" i="2"/>
  <c r="ED173" i="2"/>
  <c r="EC173" i="2"/>
  <c r="EB173" i="2"/>
  <c r="EA173" i="2"/>
  <c r="DZ173" i="2"/>
  <c r="DY173" i="2"/>
  <c r="DX173" i="2"/>
  <c r="DW173" i="2"/>
  <c r="DV173" i="2"/>
  <c r="DR173" i="2"/>
  <c r="DQ173" i="2"/>
  <c r="DP173" i="2"/>
  <c r="DO173" i="2"/>
  <c r="DN173" i="2"/>
  <c r="DN173" i="2" a="1"/>
  <c r="DM173" i="2"/>
  <c r="DL173" i="2"/>
  <c r="DK173" i="2"/>
  <c r="DJ173" i="2"/>
  <c r="DE173" i="2"/>
  <c r="DD173" i="2"/>
  <c r="DC173" i="2"/>
  <c r="DB173" i="2"/>
  <c r="DA173" i="2"/>
  <c r="CR173" i="2"/>
  <c r="CQ173" i="2"/>
  <c r="CP173" i="2"/>
  <c r="CO173" i="2"/>
  <c r="CJ173" i="2"/>
  <c r="CI173" i="2"/>
  <c r="CH173" i="2"/>
  <c r="CG173" i="2"/>
  <c r="CF173" i="2"/>
  <c r="BW173" i="2"/>
  <c r="BV173" i="2"/>
  <c r="BU173" i="2"/>
  <c r="BT173" i="2"/>
  <c r="BO173" i="2"/>
  <c r="BN173" i="2"/>
  <c r="BM173" i="2"/>
  <c r="BL173" i="2"/>
  <c r="BK173" i="2"/>
  <c r="BB173" i="2"/>
  <c r="BA173" i="2"/>
  <c r="AZ173" i="2"/>
  <c r="AY173" i="2"/>
  <c r="AT173" i="2"/>
  <c r="AS173" i="2"/>
  <c r="AR173" i="2"/>
  <c r="AQ173" i="2"/>
  <c r="AP173" i="2"/>
  <c r="AG173" i="2"/>
  <c r="AF173" i="2"/>
  <c r="AE173" i="2"/>
  <c r="AD173" i="2"/>
  <c r="Y173" i="2"/>
  <c r="X173" i="2"/>
  <c r="W173" i="2"/>
  <c r="V173" i="2"/>
  <c r="U173" i="2"/>
  <c r="L173" i="2"/>
  <c r="K173" i="2"/>
  <c r="J173" i="2"/>
  <c r="I173" i="2"/>
  <c r="F173" i="2"/>
  <c r="E173" i="2"/>
  <c r="B173" i="2"/>
  <c r="A173" i="2"/>
  <c r="HJ172" i="2"/>
  <c r="HI172" i="2"/>
  <c r="HH172" i="2"/>
  <c r="HG172" i="2"/>
  <c r="HF172" i="2"/>
  <c r="HE172" i="2"/>
  <c r="HD172" i="2"/>
  <c r="HC172" i="2"/>
  <c r="HB172" i="2"/>
  <c r="GX172" i="2"/>
  <c r="GW172" i="2"/>
  <c r="GV172" i="2"/>
  <c r="GU172" i="2"/>
  <c r="GT172" i="2"/>
  <c r="GT172" i="2" a="1"/>
  <c r="GS172" i="2"/>
  <c r="GR172" i="2"/>
  <c r="GQ172" i="2"/>
  <c r="GP172" i="2"/>
  <c r="GO172" i="2"/>
  <c r="GN172" i="2"/>
  <c r="GM172" i="2"/>
  <c r="GL172" i="2"/>
  <c r="GK172" i="2"/>
  <c r="GJ172" i="2"/>
  <c r="GI172" i="2"/>
  <c r="GH172" i="2"/>
  <c r="GG172" i="2"/>
  <c r="GC172" i="2"/>
  <c r="GB172" i="2"/>
  <c r="GA172" i="2"/>
  <c r="FZ172" i="2"/>
  <c r="FY172" i="2"/>
  <c r="FY172" i="2" a="1"/>
  <c r="FX172" i="2"/>
  <c r="FW172" i="2"/>
  <c r="FV172" i="2"/>
  <c r="FU172" i="2"/>
  <c r="FT172" i="2"/>
  <c r="FS172" i="2"/>
  <c r="FR172" i="2"/>
  <c r="FQ172" i="2"/>
  <c r="FP172" i="2"/>
  <c r="FO172" i="2"/>
  <c r="FN172" i="2"/>
  <c r="FM172" i="2"/>
  <c r="FL172" i="2"/>
  <c r="FH172" i="2"/>
  <c r="FG172" i="2"/>
  <c r="FF172" i="2"/>
  <c r="FE172" i="2"/>
  <c r="FD172" i="2"/>
  <c r="FD172" i="2" a="1"/>
  <c r="FC172" i="2"/>
  <c r="FB172" i="2"/>
  <c r="FA172" i="2"/>
  <c r="EZ172" i="2"/>
  <c r="EY172" i="2"/>
  <c r="EX172" i="2"/>
  <c r="EW172" i="2"/>
  <c r="EV172" i="2"/>
  <c r="EU172" i="2"/>
  <c r="ET172" i="2"/>
  <c r="ES172" i="2"/>
  <c r="ER172" i="2"/>
  <c r="EQ172" i="2"/>
  <c r="EM172" i="2"/>
  <c r="EL172" i="2"/>
  <c r="EK172" i="2"/>
  <c r="EJ172" i="2"/>
  <c r="EI172" i="2"/>
  <c r="EI172" i="2" a="1"/>
  <c r="EH172" i="2"/>
  <c r="EG172" i="2"/>
  <c r="EF172" i="2"/>
  <c r="EE172" i="2"/>
  <c r="ED172" i="2"/>
  <c r="EC172" i="2"/>
  <c r="EB172" i="2"/>
  <c r="EA172" i="2"/>
  <c r="DZ172" i="2"/>
  <c r="DY172" i="2"/>
  <c r="DX172" i="2"/>
  <c r="DW172" i="2"/>
  <c r="DV172" i="2"/>
  <c r="DR172" i="2"/>
  <c r="DQ172" i="2"/>
  <c r="DP172" i="2"/>
  <c r="DO172" i="2"/>
  <c r="DN172" i="2"/>
  <c r="DN172" i="2" a="1"/>
  <c r="DM172" i="2"/>
  <c r="DL172" i="2"/>
  <c r="DK172" i="2"/>
  <c r="DJ172" i="2"/>
  <c r="DE172" i="2"/>
  <c r="DD172" i="2"/>
  <c r="DC172" i="2"/>
  <c r="DB172" i="2"/>
  <c r="DA172" i="2"/>
  <c r="CR172" i="2"/>
  <c r="CQ172" i="2"/>
  <c r="CP172" i="2"/>
  <c r="CO172" i="2"/>
  <c r="CJ172" i="2"/>
  <c r="CI172" i="2"/>
  <c r="CH172" i="2"/>
  <c r="CG172" i="2"/>
  <c r="CF172" i="2"/>
  <c r="BW172" i="2"/>
  <c r="BV172" i="2"/>
  <c r="BU172" i="2"/>
  <c r="BT172" i="2"/>
  <c r="BO172" i="2"/>
  <c r="BN172" i="2"/>
  <c r="BM172" i="2"/>
  <c r="BL172" i="2"/>
  <c r="BK172" i="2"/>
  <c r="BB172" i="2"/>
  <c r="BA172" i="2"/>
  <c r="AZ172" i="2"/>
  <c r="AY172" i="2"/>
  <c r="AT172" i="2"/>
  <c r="AS172" i="2"/>
  <c r="AR172" i="2"/>
  <c r="AQ172" i="2"/>
  <c r="AP172" i="2"/>
  <c r="AG172" i="2"/>
  <c r="AF172" i="2"/>
  <c r="AE172" i="2"/>
  <c r="AD172" i="2"/>
  <c r="Y172" i="2"/>
  <c r="X172" i="2"/>
  <c r="W172" i="2"/>
  <c r="V172" i="2"/>
  <c r="U172" i="2"/>
  <c r="L172" i="2"/>
  <c r="K172" i="2"/>
  <c r="J172" i="2"/>
  <c r="I172" i="2"/>
  <c r="F172" i="2"/>
  <c r="E172" i="2"/>
  <c r="B172" i="2"/>
  <c r="A172" i="2"/>
  <c r="HJ171" i="2"/>
  <c r="HI171" i="2"/>
  <c r="HH171" i="2"/>
  <c r="HG171" i="2"/>
  <c r="HF171" i="2"/>
  <c r="HE171" i="2"/>
  <c r="HD171" i="2"/>
  <c r="HC171" i="2"/>
  <c r="HB171" i="2"/>
  <c r="GX171" i="2"/>
  <c r="GW171" i="2"/>
  <c r="GV171" i="2"/>
  <c r="GU171" i="2"/>
  <c r="GT171" i="2"/>
  <c r="GT171" i="2" a="1"/>
  <c r="GS171" i="2"/>
  <c r="GR171" i="2"/>
  <c r="GQ171" i="2"/>
  <c r="GP171" i="2"/>
  <c r="GO171" i="2"/>
  <c r="GN171" i="2"/>
  <c r="GM171" i="2"/>
  <c r="GL171" i="2"/>
  <c r="GK171" i="2"/>
  <c r="GJ171" i="2"/>
  <c r="GI171" i="2"/>
  <c r="GH171" i="2"/>
  <c r="GG171" i="2"/>
  <c r="GC171" i="2"/>
  <c r="GB171" i="2"/>
  <c r="GA171" i="2"/>
  <c r="FZ171" i="2"/>
  <c r="FY171" i="2"/>
  <c r="FY171" i="2" a="1"/>
  <c r="FX171" i="2"/>
  <c r="FW171" i="2"/>
  <c r="FV171" i="2"/>
  <c r="FU171" i="2"/>
  <c r="FT171" i="2"/>
  <c r="FS171" i="2"/>
  <c r="FR171" i="2"/>
  <c r="FQ171" i="2"/>
  <c r="FP171" i="2"/>
  <c r="FO171" i="2"/>
  <c r="FN171" i="2"/>
  <c r="FM171" i="2"/>
  <c r="FL171" i="2"/>
  <c r="FH171" i="2"/>
  <c r="FG171" i="2"/>
  <c r="FF171" i="2"/>
  <c r="FE171" i="2"/>
  <c r="FD171" i="2"/>
  <c r="FD171" i="2" a="1"/>
  <c r="FC171" i="2"/>
  <c r="FB171" i="2"/>
  <c r="FA171" i="2"/>
  <c r="EZ171" i="2"/>
  <c r="EY171" i="2"/>
  <c r="EX171" i="2"/>
  <c r="EW171" i="2"/>
  <c r="EV171" i="2"/>
  <c r="EU171" i="2"/>
  <c r="ET171" i="2"/>
  <c r="ES171" i="2"/>
  <c r="ER171" i="2"/>
  <c r="EQ171" i="2"/>
  <c r="EM171" i="2"/>
  <c r="EL171" i="2"/>
  <c r="EK171" i="2"/>
  <c r="EJ171" i="2"/>
  <c r="EI171" i="2"/>
  <c r="EI171" i="2" a="1"/>
  <c r="EH171" i="2"/>
  <c r="EG171" i="2"/>
  <c r="EF171" i="2"/>
  <c r="EE171" i="2"/>
  <c r="ED171" i="2"/>
  <c r="EC171" i="2"/>
  <c r="EB171" i="2"/>
  <c r="EA171" i="2"/>
  <c r="DZ171" i="2"/>
  <c r="DY171" i="2"/>
  <c r="DX171" i="2"/>
  <c r="DW171" i="2"/>
  <c r="DV171" i="2"/>
  <c r="DR171" i="2"/>
  <c r="DQ171" i="2"/>
  <c r="DP171" i="2"/>
  <c r="DO171" i="2"/>
  <c r="DN171" i="2"/>
  <c r="DN171" i="2" a="1"/>
  <c r="DM171" i="2"/>
  <c r="DL171" i="2"/>
  <c r="DK171" i="2"/>
  <c r="DJ171" i="2"/>
  <c r="DE171" i="2"/>
  <c r="DD171" i="2"/>
  <c r="DC171" i="2"/>
  <c r="DB171" i="2"/>
  <c r="DA171" i="2"/>
  <c r="CR171" i="2"/>
  <c r="CQ171" i="2"/>
  <c r="CP171" i="2"/>
  <c r="CO171" i="2"/>
  <c r="CJ171" i="2"/>
  <c r="CI171" i="2"/>
  <c r="CH171" i="2"/>
  <c r="CG171" i="2"/>
  <c r="CF171" i="2"/>
  <c r="BW171" i="2"/>
  <c r="BV171" i="2"/>
  <c r="BU171" i="2"/>
  <c r="BT171" i="2"/>
  <c r="BO171" i="2"/>
  <c r="BN171" i="2"/>
  <c r="BM171" i="2"/>
  <c r="BL171" i="2"/>
  <c r="BK171" i="2"/>
  <c r="BB171" i="2"/>
  <c r="BA171" i="2"/>
  <c r="AZ171" i="2"/>
  <c r="AY171" i="2"/>
  <c r="AT171" i="2"/>
  <c r="AS171" i="2"/>
  <c r="AR171" i="2"/>
  <c r="AQ171" i="2"/>
  <c r="AP171" i="2"/>
  <c r="AG171" i="2"/>
  <c r="AF171" i="2"/>
  <c r="AE171" i="2"/>
  <c r="AD171" i="2"/>
  <c r="Y171" i="2"/>
  <c r="X171" i="2"/>
  <c r="W171" i="2"/>
  <c r="V171" i="2"/>
  <c r="U171" i="2"/>
  <c r="L171" i="2"/>
  <c r="K171" i="2"/>
  <c r="J171" i="2"/>
  <c r="I171" i="2"/>
  <c r="F171" i="2"/>
  <c r="E171" i="2"/>
  <c r="B171" i="2"/>
  <c r="A171" i="2"/>
  <c r="HJ170" i="2"/>
  <c r="HI170" i="2"/>
  <c r="HH170" i="2"/>
  <c r="HG170" i="2"/>
  <c r="HF170" i="2"/>
  <c r="HE170" i="2"/>
  <c r="HD170" i="2"/>
  <c r="HC170" i="2"/>
  <c r="HB170" i="2"/>
  <c r="GX170" i="2"/>
  <c r="GW170" i="2"/>
  <c r="GV170" i="2"/>
  <c r="GU170" i="2"/>
  <c r="GT170" i="2"/>
  <c r="GT170" i="2" a="1"/>
  <c r="GS170" i="2"/>
  <c r="GR170" i="2"/>
  <c r="GQ170" i="2"/>
  <c r="GP170" i="2"/>
  <c r="GO170" i="2"/>
  <c r="GN170" i="2"/>
  <c r="GM170" i="2"/>
  <c r="GL170" i="2"/>
  <c r="GK170" i="2"/>
  <c r="GJ170" i="2"/>
  <c r="GI170" i="2"/>
  <c r="GH170" i="2"/>
  <c r="GG170" i="2"/>
  <c r="GC170" i="2"/>
  <c r="GB170" i="2"/>
  <c r="GA170" i="2"/>
  <c r="FZ170" i="2"/>
  <c r="FY170" i="2"/>
  <c r="FY170" i="2" a="1"/>
  <c r="FX170" i="2"/>
  <c r="FW170" i="2"/>
  <c r="FV170" i="2"/>
  <c r="FU170" i="2"/>
  <c r="GD170" i="2" s="1"/>
  <c r="FT170" i="2"/>
  <c r="FS170" i="2"/>
  <c r="FR170" i="2"/>
  <c r="FQ170" i="2"/>
  <c r="FP170" i="2"/>
  <c r="FO170" i="2"/>
  <c r="FN170" i="2"/>
  <c r="FM170" i="2"/>
  <c r="FL170" i="2"/>
  <c r="FH170" i="2"/>
  <c r="FG170" i="2"/>
  <c r="FF170" i="2"/>
  <c r="FE170" i="2"/>
  <c r="FD170" i="2"/>
  <c r="FD170" i="2" a="1"/>
  <c r="FC170" i="2"/>
  <c r="FB170" i="2"/>
  <c r="FA170" i="2"/>
  <c r="EZ170" i="2"/>
  <c r="EY170" i="2"/>
  <c r="EX170" i="2"/>
  <c r="EW170" i="2"/>
  <c r="EV170" i="2"/>
  <c r="EU170" i="2"/>
  <c r="ET170" i="2"/>
  <c r="ES170" i="2"/>
  <c r="ER170" i="2"/>
  <c r="EQ170" i="2"/>
  <c r="EM170" i="2"/>
  <c r="EL170" i="2"/>
  <c r="EK170" i="2"/>
  <c r="EJ170" i="2"/>
  <c r="EI170" i="2"/>
  <c r="EI170" i="2" a="1"/>
  <c r="EH170" i="2"/>
  <c r="EG170" i="2"/>
  <c r="EF170" i="2"/>
  <c r="EE170" i="2"/>
  <c r="EN170" i="2" s="1"/>
  <c r="ED170" i="2"/>
  <c r="EC170" i="2"/>
  <c r="EB170" i="2"/>
  <c r="EA170" i="2"/>
  <c r="DZ170" i="2"/>
  <c r="DY170" i="2"/>
  <c r="DX170" i="2"/>
  <c r="DW170" i="2"/>
  <c r="DV170" i="2"/>
  <c r="DR170" i="2"/>
  <c r="DQ170" i="2"/>
  <c r="DP170" i="2"/>
  <c r="DO170" i="2"/>
  <c r="DN170" i="2"/>
  <c r="DN170" i="2" a="1"/>
  <c r="DM170" i="2"/>
  <c r="DL170" i="2"/>
  <c r="DK170" i="2"/>
  <c r="DJ170" i="2"/>
  <c r="DE170" i="2"/>
  <c r="DD170" i="2"/>
  <c r="DC170" i="2"/>
  <c r="DB170" i="2"/>
  <c r="DA170" i="2"/>
  <c r="CR170" i="2"/>
  <c r="CQ170" i="2"/>
  <c r="CP170" i="2"/>
  <c r="CO170" i="2"/>
  <c r="CJ170" i="2"/>
  <c r="CI170" i="2"/>
  <c r="CH170" i="2"/>
  <c r="CG170" i="2"/>
  <c r="CF170" i="2"/>
  <c r="BW170" i="2"/>
  <c r="BV170" i="2"/>
  <c r="BU170" i="2"/>
  <c r="BT170" i="2"/>
  <c r="BO170" i="2"/>
  <c r="BN170" i="2"/>
  <c r="BM170" i="2"/>
  <c r="BL170" i="2"/>
  <c r="BK170" i="2"/>
  <c r="BB170" i="2"/>
  <c r="BA170" i="2"/>
  <c r="AZ170" i="2"/>
  <c r="AY170" i="2"/>
  <c r="AT170" i="2"/>
  <c r="AS170" i="2"/>
  <c r="AR170" i="2"/>
  <c r="AQ170" i="2"/>
  <c r="AP170" i="2"/>
  <c r="AG170" i="2"/>
  <c r="AF170" i="2"/>
  <c r="AE170" i="2"/>
  <c r="AD170" i="2"/>
  <c r="Y170" i="2"/>
  <c r="X170" i="2"/>
  <c r="W170" i="2"/>
  <c r="V170" i="2"/>
  <c r="U170" i="2"/>
  <c r="L170" i="2"/>
  <c r="K170" i="2"/>
  <c r="J170" i="2"/>
  <c r="I170" i="2"/>
  <c r="F170" i="2"/>
  <c r="E170" i="2"/>
  <c r="B170" i="2"/>
  <c r="A170" i="2"/>
  <c r="HJ169" i="2"/>
  <c r="HI169" i="2"/>
  <c r="HH169" i="2"/>
  <c r="HG169" i="2"/>
  <c r="HF169" i="2"/>
  <c r="HE169" i="2"/>
  <c r="HD169" i="2"/>
  <c r="HC169" i="2"/>
  <c r="HB169" i="2"/>
  <c r="GX169" i="2"/>
  <c r="GW169" i="2"/>
  <c r="GV169" i="2"/>
  <c r="GU169" i="2"/>
  <c r="GT169" i="2"/>
  <c r="GT169" i="2" a="1"/>
  <c r="GS169" i="2"/>
  <c r="GR169" i="2"/>
  <c r="GQ169" i="2"/>
  <c r="GP169" i="2"/>
  <c r="GO169" i="2"/>
  <c r="GN169" i="2"/>
  <c r="GM169" i="2"/>
  <c r="GL169" i="2"/>
  <c r="GK169" i="2"/>
  <c r="GJ169" i="2"/>
  <c r="GI169" i="2"/>
  <c r="GH169" i="2"/>
  <c r="GG169" i="2"/>
  <c r="GC169" i="2"/>
  <c r="GB169" i="2"/>
  <c r="GA169" i="2"/>
  <c r="FZ169" i="2"/>
  <c r="FY169" i="2"/>
  <c r="FY169" i="2" a="1"/>
  <c r="FX169" i="2"/>
  <c r="FW169" i="2"/>
  <c r="FV169" i="2"/>
  <c r="FU169" i="2"/>
  <c r="GD169" i="2" s="1"/>
  <c r="FT169" i="2"/>
  <c r="FS169" i="2"/>
  <c r="FR169" i="2"/>
  <c r="FQ169" i="2"/>
  <c r="FP169" i="2"/>
  <c r="FO169" i="2"/>
  <c r="FN169" i="2"/>
  <c r="FM169" i="2"/>
  <c r="FL169" i="2"/>
  <c r="FH169" i="2"/>
  <c r="FG169" i="2"/>
  <c r="FF169" i="2"/>
  <c r="FE169" i="2"/>
  <c r="FD169" i="2"/>
  <c r="FD169" i="2" a="1"/>
  <c r="FC169" i="2"/>
  <c r="FB169" i="2"/>
  <c r="FA169" i="2"/>
  <c r="EZ169" i="2"/>
  <c r="EY169" i="2"/>
  <c r="EX169" i="2"/>
  <c r="EW169" i="2"/>
  <c r="EV169" i="2"/>
  <c r="EU169" i="2"/>
  <c r="ET169" i="2"/>
  <c r="ES169" i="2"/>
  <c r="ER169" i="2"/>
  <c r="EQ169" i="2"/>
  <c r="EM169" i="2"/>
  <c r="EL169" i="2"/>
  <c r="EK169" i="2"/>
  <c r="EJ169" i="2"/>
  <c r="EI169" i="2"/>
  <c r="EI169" i="2" a="1"/>
  <c r="EH169" i="2"/>
  <c r="EG169" i="2"/>
  <c r="EF169" i="2"/>
  <c r="EE169" i="2"/>
  <c r="ED169" i="2"/>
  <c r="EC169" i="2"/>
  <c r="EB169" i="2"/>
  <c r="EA169" i="2"/>
  <c r="DZ169" i="2"/>
  <c r="DY169" i="2"/>
  <c r="DX169" i="2"/>
  <c r="DW169" i="2"/>
  <c r="DV169" i="2"/>
  <c r="DR169" i="2"/>
  <c r="DQ169" i="2"/>
  <c r="DP169" i="2"/>
  <c r="DO169" i="2"/>
  <c r="DN169" i="2"/>
  <c r="DN169" i="2" a="1"/>
  <c r="DM169" i="2"/>
  <c r="DL169" i="2"/>
  <c r="DK169" i="2"/>
  <c r="DJ169" i="2"/>
  <c r="DS169" i="2" s="1"/>
  <c r="DE169" i="2"/>
  <c r="DD169" i="2"/>
  <c r="DC169" i="2"/>
  <c r="DB169" i="2"/>
  <c r="DA169" i="2"/>
  <c r="CR169" i="2"/>
  <c r="CQ169" i="2"/>
  <c r="CP169" i="2"/>
  <c r="CO169" i="2"/>
  <c r="CJ169" i="2"/>
  <c r="CI169" i="2"/>
  <c r="CH169" i="2"/>
  <c r="CG169" i="2"/>
  <c r="CF169" i="2"/>
  <c r="BW169" i="2"/>
  <c r="BV169" i="2"/>
  <c r="BU169" i="2"/>
  <c r="BT169" i="2"/>
  <c r="BO169" i="2"/>
  <c r="BN169" i="2"/>
  <c r="BM169" i="2"/>
  <c r="BL169" i="2"/>
  <c r="BK169" i="2"/>
  <c r="BB169" i="2"/>
  <c r="BA169" i="2"/>
  <c r="AZ169" i="2"/>
  <c r="AY169" i="2"/>
  <c r="AT169" i="2"/>
  <c r="AS169" i="2"/>
  <c r="AR169" i="2"/>
  <c r="AQ169" i="2"/>
  <c r="AP169" i="2"/>
  <c r="AG169" i="2"/>
  <c r="AH169" i="2" s="1" a="1"/>
  <c r="AH169" i="2" s="1"/>
  <c r="AF169" i="2"/>
  <c r="AE169" i="2"/>
  <c r="AD169" i="2"/>
  <c r="Y169" i="2"/>
  <c r="X169" i="2"/>
  <c r="W169" i="2"/>
  <c r="V169" i="2"/>
  <c r="U169" i="2"/>
  <c r="L169" i="2"/>
  <c r="K169" i="2"/>
  <c r="J169" i="2"/>
  <c r="I169" i="2"/>
  <c r="F169" i="2"/>
  <c r="E169" i="2"/>
  <c r="B169" i="2"/>
  <c r="A169" i="2"/>
  <c r="HJ168" i="2"/>
  <c r="HI168" i="2"/>
  <c r="HH168" i="2"/>
  <c r="HG168" i="2"/>
  <c r="HF168" i="2"/>
  <c r="HE168" i="2"/>
  <c r="HD168" i="2"/>
  <c r="HC168" i="2"/>
  <c r="HB168" i="2"/>
  <c r="GX168" i="2"/>
  <c r="GW168" i="2"/>
  <c r="GV168" i="2"/>
  <c r="GU168" i="2"/>
  <c r="GT168" i="2"/>
  <c r="GT168" i="2" a="1"/>
  <c r="GS168" i="2"/>
  <c r="GR168" i="2"/>
  <c r="GQ168" i="2"/>
  <c r="GP168" i="2"/>
  <c r="GO168" i="2"/>
  <c r="GN168" i="2"/>
  <c r="GM168" i="2"/>
  <c r="GL168" i="2"/>
  <c r="GK168" i="2"/>
  <c r="GJ168" i="2"/>
  <c r="GI168" i="2"/>
  <c r="GH168" i="2"/>
  <c r="GG168" i="2"/>
  <c r="GC168" i="2"/>
  <c r="GB168" i="2"/>
  <c r="GA168" i="2"/>
  <c r="FZ168" i="2"/>
  <c r="FY168" i="2"/>
  <c r="FY168" i="2" a="1"/>
  <c r="FX168" i="2"/>
  <c r="FW168" i="2"/>
  <c r="FV168" i="2"/>
  <c r="FU168" i="2"/>
  <c r="FT168" i="2"/>
  <c r="FS168" i="2"/>
  <c r="FR168" i="2"/>
  <c r="FQ168" i="2"/>
  <c r="FP168" i="2"/>
  <c r="FO168" i="2"/>
  <c r="FN168" i="2"/>
  <c r="FM168" i="2"/>
  <c r="FL168" i="2"/>
  <c r="FH168" i="2"/>
  <c r="FG168" i="2"/>
  <c r="FF168" i="2"/>
  <c r="FE168" i="2"/>
  <c r="FD168" i="2"/>
  <c r="FD168" i="2" a="1"/>
  <c r="FC168" i="2"/>
  <c r="FB168" i="2"/>
  <c r="FA168" i="2"/>
  <c r="EZ168" i="2"/>
  <c r="FI168" i="2" s="1"/>
  <c r="EY168" i="2"/>
  <c r="EX168" i="2"/>
  <c r="EW168" i="2"/>
  <c r="EV168" i="2"/>
  <c r="EU168" i="2"/>
  <c r="ET168" i="2"/>
  <c r="ES168" i="2"/>
  <c r="ER168" i="2"/>
  <c r="EQ168" i="2"/>
  <c r="EM168" i="2"/>
  <c r="EL168" i="2"/>
  <c r="EK168" i="2"/>
  <c r="EJ168" i="2"/>
  <c r="EI168" i="2"/>
  <c r="EI168" i="2" a="1"/>
  <c r="EH168" i="2"/>
  <c r="EG168" i="2"/>
  <c r="EF168" i="2"/>
  <c r="EE168" i="2"/>
  <c r="ED168" i="2"/>
  <c r="EC168" i="2"/>
  <c r="EB168" i="2"/>
  <c r="EA168" i="2"/>
  <c r="DZ168" i="2"/>
  <c r="DY168" i="2"/>
  <c r="DX168" i="2"/>
  <c r="DW168" i="2"/>
  <c r="DV168" i="2"/>
  <c r="DR168" i="2"/>
  <c r="DQ168" i="2"/>
  <c r="DP168" i="2"/>
  <c r="DO168" i="2"/>
  <c r="DN168" i="2"/>
  <c r="DN168" i="2" a="1"/>
  <c r="DM168" i="2"/>
  <c r="DL168" i="2"/>
  <c r="DK168" i="2"/>
  <c r="DJ168" i="2"/>
  <c r="DE168" i="2"/>
  <c r="DD168" i="2"/>
  <c r="DC168" i="2"/>
  <c r="DB168" i="2"/>
  <c r="DA168" i="2"/>
  <c r="CR168" i="2"/>
  <c r="CQ168" i="2"/>
  <c r="CP168" i="2"/>
  <c r="CO168" i="2"/>
  <c r="CJ168" i="2"/>
  <c r="CI168" i="2"/>
  <c r="CH168" i="2"/>
  <c r="CG168" i="2"/>
  <c r="CF168" i="2"/>
  <c r="BW168" i="2"/>
  <c r="BV168" i="2"/>
  <c r="BU168" i="2"/>
  <c r="BT168" i="2"/>
  <c r="BO168" i="2"/>
  <c r="BN168" i="2"/>
  <c r="BM168" i="2"/>
  <c r="BL168" i="2"/>
  <c r="BK168" i="2"/>
  <c r="BB168" i="2"/>
  <c r="BA168" i="2"/>
  <c r="AZ168" i="2"/>
  <c r="AY168" i="2"/>
  <c r="AT168" i="2"/>
  <c r="AS168" i="2"/>
  <c r="AR168" i="2"/>
  <c r="AQ168" i="2"/>
  <c r="AP168" i="2"/>
  <c r="AG168" i="2"/>
  <c r="AF168" i="2"/>
  <c r="AE168" i="2"/>
  <c r="AD168" i="2"/>
  <c r="Y168" i="2"/>
  <c r="X168" i="2"/>
  <c r="W168" i="2"/>
  <c r="V168" i="2"/>
  <c r="U168" i="2"/>
  <c r="L168" i="2"/>
  <c r="K168" i="2"/>
  <c r="J168" i="2"/>
  <c r="I168" i="2"/>
  <c r="F168" i="2"/>
  <c r="E168" i="2"/>
  <c r="B168" i="2"/>
  <c r="A168" i="2"/>
  <c r="HJ167" i="2"/>
  <c r="HI167" i="2"/>
  <c r="HH167" i="2"/>
  <c r="HG167" i="2"/>
  <c r="HF167" i="2"/>
  <c r="HE167" i="2"/>
  <c r="HD167" i="2"/>
  <c r="HC167" i="2"/>
  <c r="HB167" i="2"/>
  <c r="GX167" i="2"/>
  <c r="GW167" i="2"/>
  <c r="GV167" i="2"/>
  <c r="GU167" i="2"/>
  <c r="GT167" i="2"/>
  <c r="GT167" i="2" a="1"/>
  <c r="GS167" i="2"/>
  <c r="GR167" i="2"/>
  <c r="GQ167" i="2"/>
  <c r="GP167" i="2"/>
  <c r="GY167" i="2" s="1"/>
  <c r="GO167" i="2"/>
  <c r="GN167" i="2"/>
  <c r="GM167" i="2"/>
  <c r="GL167" i="2"/>
  <c r="GK167" i="2"/>
  <c r="GJ167" i="2"/>
  <c r="GI167" i="2"/>
  <c r="GH167" i="2"/>
  <c r="GG167" i="2"/>
  <c r="GD167" i="2"/>
  <c r="GC167" i="2"/>
  <c r="GB167" i="2"/>
  <c r="GA167" i="2"/>
  <c r="FZ167" i="2"/>
  <c r="FY167" i="2"/>
  <c r="FY167" i="2" a="1"/>
  <c r="FX167" i="2"/>
  <c r="FW167" i="2"/>
  <c r="FV167" i="2"/>
  <c r="FU167" i="2"/>
  <c r="FT167" i="2"/>
  <c r="FS167" i="2"/>
  <c r="FR167" i="2"/>
  <c r="FQ167" i="2"/>
  <c r="FP167" i="2"/>
  <c r="FO167" i="2"/>
  <c r="FN167" i="2"/>
  <c r="FM167" i="2"/>
  <c r="FL167" i="2"/>
  <c r="FH167" i="2"/>
  <c r="FG167" i="2"/>
  <c r="FF167" i="2"/>
  <c r="FE167" i="2"/>
  <c r="FD167" i="2"/>
  <c r="FD167" i="2" a="1"/>
  <c r="FC167" i="2"/>
  <c r="FB167" i="2"/>
  <c r="FA167" i="2"/>
  <c r="EZ167" i="2"/>
  <c r="EY167" i="2"/>
  <c r="EX167" i="2"/>
  <c r="EW167" i="2"/>
  <c r="EV167" i="2"/>
  <c r="EU167" i="2"/>
  <c r="ET167" i="2"/>
  <c r="ES167" i="2"/>
  <c r="ER167" i="2"/>
  <c r="EQ167" i="2"/>
  <c r="EM167" i="2"/>
  <c r="EL167" i="2"/>
  <c r="EK167" i="2"/>
  <c r="EJ167" i="2"/>
  <c r="EI167" i="2"/>
  <c r="EI167" i="2" a="1"/>
  <c r="EH167" i="2"/>
  <c r="EG167" i="2"/>
  <c r="EF167" i="2"/>
  <c r="EE167" i="2"/>
  <c r="ED167" i="2"/>
  <c r="EC167" i="2"/>
  <c r="EB167" i="2"/>
  <c r="EA167" i="2"/>
  <c r="DZ167" i="2"/>
  <c r="DY167" i="2"/>
  <c r="DX167" i="2"/>
  <c r="DW167" i="2"/>
  <c r="DV167" i="2"/>
  <c r="DR167" i="2"/>
  <c r="DQ167" i="2"/>
  <c r="DP167" i="2"/>
  <c r="DO167" i="2"/>
  <c r="DN167" i="2"/>
  <c r="DN167" i="2" a="1"/>
  <c r="DM167" i="2"/>
  <c r="DL167" i="2"/>
  <c r="DK167" i="2"/>
  <c r="DJ167" i="2"/>
  <c r="DE167" i="2"/>
  <c r="DD167" i="2"/>
  <c r="DC167" i="2"/>
  <c r="DB167" i="2"/>
  <c r="DA167" i="2"/>
  <c r="CR167" i="2"/>
  <c r="CQ167" i="2"/>
  <c r="CP167" i="2"/>
  <c r="CO167" i="2"/>
  <c r="CJ167" i="2"/>
  <c r="CI167" i="2"/>
  <c r="CH167" i="2"/>
  <c r="CG167" i="2"/>
  <c r="CF167" i="2"/>
  <c r="BW167" i="2"/>
  <c r="BV167" i="2"/>
  <c r="BU167" i="2"/>
  <c r="BT167" i="2"/>
  <c r="BO167" i="2"/>
  <c r="BN167" i="2"/>
  <c r="BM167" i="2"/>
  <c r="BL167" i="2"/>
  <c r="BK167" i="2"/>
  <c r="BB167" i="2"/>
  <c r="BA167" i="2"/>
  <c r="AZ167" i="2"/>
  <c r="AY167" i="2"/>
  <c r="AT167" i="2"/>
  <c r="AS167" i="2"/>
  <c r="AR167" i="2"/>
  <c r="AQ167" i="2"/>
  <c r="AP167" i="2"/>
  <c r="AG167" i="2"/>
  <c r="AF167" i="2"/>
  <c r="AE167" i="2"/>
  <c r="AD167" i="2"/>
  <c r="Y167" i="2"/>
  <c r="X167" i="2"/>
  <c r="W167" i="2"/>
  <c r="V167" i="2"/>
  <c r="U167" i="2"/>
  <c r="L167" i="2"/>
  <c r="K167" i="2"/>
  <c r="J167" i="2"/>
  <c r="I167" i="2"/>
  <c r="F167" i="2"/>
  <c r="E167" i="2"/>
  <c r="B167" i="2"/>
  <c r="A167" i="2"/>
  <c r="HJ166" i="2"/>
  <c r="HI166" i="2"/>
  <c r="HH166" i="2"/>
  <c r="HG166" i="2"/>
  <c r="HF166" i="2"/>
  <c r="HE166" i="2"/>
  <c r="HD166" i="2"/>
  <c r="HC166" i="2"/>
  <c r="HB166" i="2"/>
  <c r="GX166" i="2"/>
  <c r="GW166" i="2"/>
  <c r="GV166" i="2"/>
  <c r="GU166" i="2"/>
  <c r="GT166" i="2"/>
  <c r="GT166" i="2" a="1"/>
  <c r="GS166" i="2"/>
  <c r="GR166" i="2"/>
  <c r="GQ166" i="2"/>
  <c r="GP166" i="2"/>
  <c r="GO166" i="2"/>
  <c r="GN166" i="2"/>
  <c r="GM166" i="2"/>
  <c r="GL166" i="2"/>
  <c r="GK166" i="2"/>
  <c r="GJ166" i="2"/>
  <c r="GI166" i="2"/>
  <c r="GH166" i="2"/>
  <c r="GG166" i="2"/>
  <c r="GC166" i="2"/>
  <c r="GB166" i="2"/>
  <c r="GA166" i="2"/>
  <c r="FZ166" i="2"/>
  <c r="FY166" i="2"/>
  <c r="FY166" i="2" a="1"/>
  <c r="FX166" i="2"/>
  <c r="FW166" i="2"/>
  <c r="FV166" i="2"/>
  <c r="FU166" i="2"/>
  <c r="GD166" i="2" s="1"/>
  <c r="FT166" i="2"/>
  <c r="FS166" i="2"/>
  <c r="FR166" i="2"/>
  <c r="FQ166" i="2"/>
  <c r="FP166" i="2"/>
  <c r="FO166" i="2"/>
  <c r="FN166" i="2"/>
  <c r="FM166" i="2"/>
  <c r="FL166" i="2"/>
  <c r="FH166" i="2"/>
  <c r="FG166" i="2"/>
  <c r="FF166" i="2"/>
  <c r="FE166" i="2"/>
  <c r="FD166" i="2"/>
  <c r="FD166" i="2" a="1"/>
  <c r="FC166" i="2"/>
  <c r="FB166" i="2"/>
  <c r="FA166" i="2"/>
  <c r="EZ166" i="2"/>
  <c r="EY166" i="2"/>
  <c r="EX166" i="2"/>
  <c r="EW166" i="2"/>
  <c r="EV166" i="2"/>
  <c r="EU166" i="2"/>
  <c r="ET166" i="2"/>
  <c r="ES166" i="2"/>
  <c r="ER166" i="2"/>
  <c r="EQ166" i="2"/>
  <c r="EM166" i="2"/>
  <c r="EL166" i="2"/>
  <c r="EK166" i="2"/>
  <c r="EJ166" i="2"/>
  <c r="EI166" i="2"/>
  <c r="EI166" i="2" a="1"/>
  <c r="EH166" i="2"/>
  <c r="EG166" i="2"/>
  <c r="EF166" i="2"/>
  <c r="EE166" i="2"/>
  <c r="ED166" i="2"/>
  <c r="EC166" i="2"/>
  <c r="EB166" i="2"/>
  <c r="EA166" i="2"/>
  <c r="DZ166" i="2"/>
  <c r="DY166" i="2"/>
  <c r="DX166" i="2"/>
  <c r="DW166" i="2"/>
  <c r="DV166" i="2"/>
  <c r="DR166" i="2"/>
  <c r="DQ166" i="2"/>
  <c r="DP166" i="2"/>
  <c r="DO166" i="2"/>
  <c r="DN166" i="2"/>
  <c r="DN166" i="2" a="1"/>
  <c r="DM166" i="2"/>
  <c r="DL166" i="2"/>
  <c r="DK166" i="2"/>
  <c r="DJ166" i="2"/>
  <c r="DE166" i="2"/>
  <c r="DD166" i="2"/>
  <c r="DC166" i="2"/>
  <c r="DB166" i="2"/>
  <c r="DA166" i="2"/>
  <c r="CR166" i="2"/>
  <c r="CQ166" i="2"/>
  <c r="CP166" i="2"/>
  <c r="CO166" i="2"/>
  <c r="CJ166" i="2"/>
  <c r="CI166" i="2"/>
  <c r="CH166" i="2"/>
  <c r="CG166" i="2"/>
  <c r="CF166" i="2"/>
  <c r="BW166" i="2"/>
  <c r="BV166" i="2"/>
  <c r="BU166" i="2"/>
  <c r="BT166" i="2"/>
  <c r="BO166" i="2"/>
  <c r="BN166" i="2"/>
  <c r="BM166" i="2"/>
  <c r="BL166" i="2"/>
  <c r="BK166" i="2"/>
  <c r="BB166" i="2"/>
  <c r="BA166" i="2"/>
  <c r="AZ166" i="2"/>
  <c r="AY166" i="2"/>
  <c r="AT166" i="2"/>
  <c r="AS166" i="2"/>
  <c r="AR166" i="2"/>
  <c r="AQ166" i="2"/>
  <c r="AP166" i="2"/>
  <c r="AG166" i="2"/>
  <c r="AF166" i="2"/>
  <c r="AE166" i="2"/>
  <c r="AD166" i="2"/>
  <c r="Y166" i="2"/>
  <c r="X166" i="2"/>
  <c r="W166" i="2"/>
  <c r="V166" i="2"/>
  <c r="U166" i="2"/>
  <c r="L166" i="2"/>
  <c r="K166" i="2"/>
  <c r="J166" i="2"/>
  <c r="I166" i="2"/>
  <c r="F166" i="2"/>
  <c r="E166" i="2"/>
  <c r="B166" i="2"/>
  <c r="A166" i="2"/>
  <c r="HJ165" i="2"/>
  <c r="HI165" i="2"/>
  <c r="HH165" i="2"/>
  <c r="HG165" i="2"/>
  <c r="HF165" i="2"/>
  <c r="HE165" i="2"/>
  <c r="HD165" i="2"/>
  <c r="HC165" i="2"/>
  <c r="HB165" i="2"/>
  <c r="GX165" i="2"/>
  <c r="GW165" i="2"/>
  <c r="GV165" i="2"/>
  <c r="GU165" i="2"/>
  <c r="GT165" i="2"/>
  <c r="GT165" i="2" a="1"/>
  <c r="GS165" i="2"/>
  <c r="GR165" i="2"/>
  <c r="GQ165" i="2"/>
  <c r="GP165" i="2"/>
  <c r="GO165" i="2"/>
  <c r="GN165" i="2"/>
  <c r="GM165" i="2"/>
  <c r="GL165" i="2"/>
  <c r="GK165" i="2"/>
  <c r="GJ165" i="2"/>
  <c r="GI165" i="2"/>
  <c r="GH165" i="2"/>
  <c r="GG165" i="2"/>
  <c r="GC165" i="2"/>
  <c r="GB165" i="2"/>
  <c r="GA165" i="2"/>
  <c r="FZ165" i="2"/>
  <c r="FY165" i="2"/>
  <c r="FY165" i="2" a="1"/>
  <c r="FX165" i="2"/>
  <c r="FW165" i="2"/>
  <c r="FV165" i="2"/>
  <c r="FU165" i="2"/>
  <c r="FT165" i="2"/>
  <c r="FS165" i="2"/>
  <c r="FR165" i="2"/>
  <c r="FQ165" i="2"/>
  <c r="FP165" i="2"/>
  <c r="FO165" i="2"/>
  <c r="FN165" i="2"/>
  <c r="FM165" i="2"/>
  <c r="FL165" i="2"/>
  <c r="FI165" i="2"/>
  <c r="FH165" i="2"/>
  <c r="FG165" i="2"/>
  <c r="FF165" i="2"/>
  <c r="FE165" i="2"/>
  <c r="FD165" i="2"/>
  <c r="FD165" i="2" a="1"/>
  <c r="FC165" i="2"/>
  <c r="FB165" i="2"/>
  <c r="FA165" i="2"/>
  <c r="EZ165" i="2"/>
  <c r="EY165" i="2"/>
  <c r="EX165" i="2"/>
  <c r="EW165" i="2"/>
  <c r="EV165" i="2"/>
  <c r="EU165" i="2"/>
  <c r="ET165" i="2"/>
  <c r="ES165" i="2"/>
  <c r="ER165" i="2"/>
  <c r="EQ165" i="2"/>
  <c r="EM165" i="2"/>
  <c r="EL165" i="2"/>
  <c r="EK165" i="2"/>
  <c r="EJ165" i="2"/>
  <c r="EI165" i="2"/>
  <c r="EI165" i="2" a="1"/>
  <c r="EH165" i="2"/>
  <c r="EG165" i="2"/>
  <c r="EF165" i="2"/>
  <c r="EE165" i="2"/>
  <c r="ED165" i="2"/>
  <c r="EC165" i="2"/>
  <c r="EB165" i="2"/>
  <c r="EA165" i="2"/>
  <c r="DZ165" i="2"/>
  <c r="DY165" i="2"/>
  <c r="DX165" i="2"/>
  <c r="DW165" i="2"/>
  <c r="DV165" i="2"/>
  <c r="DR165" i="2"/>
  <c r="DQ165" i="2"/>
  <c r="DP165" i="2"/>
  <c r="DO165" i="2"/>
  <c r="DN165" i="2"/>
  <c r="DN165" i="2" a="1"/>
  <c r="DM165" i="2"/>
  <c r="DL165" i="2"/>
  <c r="DK165" i="2"/>
  <c r="DJ165" i="2"/>
  <c r="DS165" i="2" s="1"/>
  <c r="DE165" i="2"/>
  <c r="DD165" i="2"/>
  <c r="DC165" i="2"/>
  <c r="DB165" i="2"/>
  <c r="DA165" i="2"/>
  <c r="CR165" i="2"/>
  <c r="CQ165" i="2"/>
  <c r="CP165" i="2"/>
  <c r="CO165" i="2"/>
  <c r="CJ165" i="2"/>
  <c r="CI165" i="2"/>
  <c r="CH165" i="2"/>
  <c r="CG165" i="2"/>
  <c r="CF165" i="2"/>
  <c r="BW165" i="2"/>
  <c r="BV165" i="2"/>
  <c r="BU165" i="2"/>
  <c r="BT165" i="2"/>
  <c r="BO165" i="2"/>
  <c r="BN165" i="2"/>
  <c r="BM165" i="2"/>
  <c r="BL165" i="2"/>
  <c r="BK165" i="2"/>
  <c r="BB165" i="2"/>
  <c r="BA165" i="2"/>
  <c r="AZ165" i="2"/>
  <c r="AY165" i="2"/>
  <c r="AT165" i="2"/>
  <c r="AS165" i="2"/>
  <c r="AR165" i="2"/>
  <c r="AQ165" i="2"/>
  <c r="AP165" i="2"/>
  <c r="AG165" i="2"/>
  <c r="AF165" i="2"/>
  <c r="AE165" i="2"/>
  <c r="AD165" i="2"/>
  <c r="Y165" i="2"/>
  <c r="X165" i="2"/>
  <c r="W165" i="2"/>
  <c r="V165" i="2"/>
  <c r="U165" i="2"/>
  <c r="L165" i="2"/>
  <c r="K165" i="2"/>
  <c r="J165" i="2"/>
  <c r="I165" i="2"/>
  <c r="F165" i="2"/>
  <c r="E165" i="2"/>
  <c r="B165" i="2"/>
  <c r="A165" i="2"/>
  <c r="HJ164" i="2"/>
  <c r="HI164" i="2"/>
  <c r="HH164" i="2"/>
  <c r="HG164" i="2"/>
  <c r="HF164" i="2"/>
  <c r="HE164" i="2"/>
  <c r="HD164" i="2"/>
  <c r="HC164" i="2"/>
  <c r="HB164" i="2"/>
  <c r="GX164" i="2"/>
  <c r="GW164" i="2"/>
  <c r="GV164" i="2"/>
  <c r="GU164" i="2"/>
  <c r="GT164" i="2"/>
  <c r="GT164" i="2" a="1"/>
  <c r="GS164" i="2"/>
  <c r="GR164" i="2"/>
  <c r="GQ164" i="2"/>
  <c r="GP164" i="2"/>
  <c r="GO164" i="2"/>
  <c r="GN164" i="2"/>
  <c r="GM164" i="2"/>
  <c r="GL164" i="2"/>
  <c r="GK164" i="2"/>
  <c r="GJ164" i="2"/>
  <c r="GI164" i="2"/>
  <c r="GH164" i="2"/>
  <c r="GG164" i="2"/>
  <c r="GC164" i="2"/>
  <c r="GB164" i="2"/>
  <c r="GA164" i="2"/>
  <c r="FZ164" i="2"/>
  <c r="FY164" i="2"/>
  <c r="FY164" i="2" a="1"/>
  <c r="FX164" i="2"/>
  <c r="FW164" i="2"/>
  <c r="FV164" i="2"/>
  <c r="FU164" i="2"/>
  <c r="FT164" i="2"/>
  <c r="FS164" i="2"/>
  <c r="FR164" i="2"/>
  <c r="FQ164" i="2"/>
  <c r="FP164" i="2"/>
  <c r="FO164" i="2"/>
  <c r="FN164" i="2"/>
  <c r="FM164" i="2"/>
  <c r="FL164" i="2"/>
  <c r="FH164" i="2"/>
  <c r="FG164" i="2"/>
  <c r="FF164" i="2"/>
  <c r="FE164" i="2"/>
  <c r="FD164" i="2"/>
  <c r="FD164" i="2" a="1"/>
  <c r="FC164" i="2"/>
  <c r="FB164" i="2"/>
  <c r="FA164" i="2"/>
  <c r="EZ164" i="2"/>
  <c r="EY164" i="2"/>
  <c r="EX164" i="2"/>
  <c r="EW164" i="2"/>
  <c r="EV164" i="2"/>
  <c r="EU164" i="2"/>
  <c r="ET164" i="2"/>
  <c r="ES164" i="2"/>
  <c r="ER164" i="2"/>
  <c r="EQ164" i="2"/>
  <c r="EM164" i="2"/>
  <c r="EL164" i="2"/>
  <c r="EK164" i="2"/>
  <c r="EJ164" i="2"/>
  <c r="EI164" i="2"/>
  <c r="EI164" i="2" a="1"/>
  <c r="EH164" i="2"/>
  <c r="EG164" i="2"/>
  <c r="EF164" i="2"/>
  <c r="EE164" i="2"/>
  <c r="ED164" i="2"/>
  <c r="EC164" i="2"/>
  <c r="EB164" i="2"/>
  <c r="EA164" i="2"/>
  <c r="DZ164" i="2"/>
  <c r="DY164" i="2"/>
  <c r="DX164" i="2"/>
  <c r="DW164" i="2"/>
  <c r="DV164" i="2"/>
  <c r="DR164" i="2"/>
  <c r="DQ164" i="2"/>
  <c r="DP164" i="2"/>
  <c r="DO164" i="2"/>
  <c r="DN164" i="2"/>
  <c r="DN164" i="2" a="1"/>
  <c r="DM164" i="2"/>
  <c r="DL164" i="2"/>
  <c r="DK164" i="2"/>
  <c r="DJ164" i="2"/>
  <c r="DS164" i="2" s="1"/>
  <c r="DE164" i="2"/>
  <c r="DD164" i="2"/>
  <c r="DC164" i="2"/>
  <c r="DB164" i="2"/>
  <c r="DA164" i="2"/>
  <c r="CR164" i="2"/>
  <c r="CS164" i="2" s="1" a="1"/>
  <c r="CS164" i="2" s="1"/>
  <c r="CQ164" i="2"/>
  <c r="CP164" i="2"/>
  <c r="CO164" i="2"/>
  <c r="CJ164" i="2"/>
  <c r="CI164" i="2"/>
  <c r="CH164" i="2"/>
  <c r="CG164" i="2"/>
  <c r="CF164" i="2"/>
  <c r="BW164" i="2"/>
  <c r="BV164" i="2"/>
  <c r="BU164" i="2"/>
  <c r="BT164" i="2"/>
  <c r="BO164" i="2"/>
  <c r="BN164" i="2"/>
  <c r="BM164" i="2"/>
  <c r="BL164" i="2"/>
  <c r="BK164" i="2"/>
  <c r="BA164" i="2"/>
  <c r="AZ164" i="2"/>
  <c r="AY164" i="2"/>
  <c r="AT164" i="2"/>
  <c r="AS164" i="2"/>
  <c r="AR164" i="2"/>
  <c r="AQ164" i="2"/>
  <c r="AP164" i="2"/>
  <c r="AG164" i="2"/>
  <c r="AF164" i="2"/>
  <c r="AE164" i="2"/>
  <c r="AD164" i="2"/>
  <c r="Y164" i="2"/>
  <c r="X164" i="2"/>
  <c r="W164" i="2"/>
  <c r="V164" i="2"/>
  <c r="U164" i="2"/>
  <c r="L164" i="2"/>
  <c r="K164" i="2"/>
  <c r="J164" i="2"/>
  <c r="I164" i="2"/>
  <c r="F164" i="2"/>
  <c r="E164" i="2"/>
  <c r="B164" i="2"/>
  <c r="A164" i="2"/>
  <c r="HJ163" i="2"/>
  <c r="HI163" i="2"/>
  <c r="HH163" i="2"/>
  <c r="HG163" i="2"/>
  <c r="HF163" i="2"/>
  <c r="HE163" i="2"/>
  <c r="HD163" i="2"/>
  <c r="HC163" i="2"/>
  <c r="HB163" i="2"/>
  <c r="GX163" i="2"/>
  <c r="GW163" i="2"/>
  <c r="GV163" i="2"/>
  <c r="GU163" i="2"/>
  <c r="GT163" i="2"/>
  <c r="GT163" i="2" a="1"/>
  <c r="GS163" i="2"/>
  <c r="GR163" i="2"/>
  <c r="GQ163" i="2"/>
  <c r="GP163" i="2"/>
  <c r="GO163" i="2"/>
  <c r="GN163" i="2"/>
  <c r="GM163" i="2"/>
  <c r="GL163" i="2"/>
  <c r="GK163" i="2"/>
  <c r="GJ163" i="2"/>
  <c r="GI163" i="2"/>
  <c r="GH163" i="2"/>
  <c r="GG163" i="2"/>
  <c r="GC163" i="2"/>
  <c r="GB163" i="2"/>
  <c r="GA163" i="2"/>
  <c r="FZ163" i="2"/>
  <c r="FY163" i="2"/>
  <c r="FY163" i="2" a="1"/>
  <c r="FX163" i="2"/>
  <c r="FW163" i="2"/>
  <c r="FV163" i="2"/>
  <c r="FU163" i="2"/>
  <c r="FT163" i="2"/>
  <c r="FS163" i="2"/>
  <c r="FR163" i="2"/>
  <c r="FQ163" i="2"/>
  <c r="FP163" i="2"/>
  <c r="FO163" i="2"/>
  <c r="FN163" i="2"/>
  <c r="FM163" i="2"/>
  <c r="FL163" i="2"/>
  <c r="FH163" i="2"/>
  <c r="FG163" i="2"/>
  <c r="FF163" i="2"/>
  <c r="FE163" i="2"/>
  <c r="FD163" i="2"/>
  <c r="FD163" i="2" a="1"/>
  <c r="FC163" i="2"/>
  <c r="FB163" i="2"/>
  <c r="FA163" i="2"/>
  <c r="EZ163" i="2"/>
  <c r="EY163" i="2"/>
  <c r="EX163" i="2"/>
  <c r="EW163" i="2"/>
  <c r="EV163" i="2"/>
  <c r="EU163" i="2"/>
  <c r="ET163" i="2"/>
  <c r="ES163" i="2"/>
  <c r="ER163" i="2"/>
  <c r="EQ163" i="2"/>
  <c r="EM163" i="2"/>
  <c r="EL163" i="2"/>
  <c r="EK163" i="2"/>
  <c r="EJ163" i="2"/>
  <c r="EI163" i="2"/>
  <c r="EI163" i="2" a="1"/>
  <c r="EH163" i="2"/>
  <c r="EG163" i="2"/>
  <c r="EF163" i="2"/>
  <c r="EE163" i="2"/>
  <c r="ED163" i="2"/>
  <c r="EC163" i="2"/>
  <c r="EB163" i="2"/>
  <c r="EA163" i="2"/>
  <c r="DZ163" i="2"/>
  <c r="DY163" i="2"/>
  <c r="DX163" i="2"/>
  <c r="DW163" i="2"/>
  <c r="DV163" i="2"/>
  <c r="DR163" i="2"/>
  <c r="DQ163" i="2"/>
  <c r="DP163" i="2"/>
  <c r="DO163" i="2"/>
  <c r="DN163" i="2"/>
  <c r="DN163" i="2" a="1"/>
  <c r="DM163" i="2"/>
  <c r="DL163" i="2"/>
  <c r="DK163" i="2"/>
  <c r="DJ163" i="2"/>
  <c r="DE163" i="2"/>
  <c r="DD163" i="2"/>
  <c r="DC163" i="2"/>
  <c r="DB163" i="2"/>
  <c r="DA163" i="2"/>
  <c r="CR163" i="2"/>
  <c r="CQ163" i="2"/>
  <c r="CP163" i="2"/>
  <c r="CO163" i="2"/>
  <c r="CJ163" i="2"/>
  <c r="CI163" i="2"/>
  <c r="CH163" i="2"/>
  <c r="CG163" i="2"/>
  <c r="CF163" i="2"/>
  <c r="BW163" i="2"/>
  <c r="BV163" i="2"/>
  <c r="BU163" i="2"/>
  <c r="BT163" i="2"/>
  <c r="BO163" i="2"/>
  <c r="BN163" i="2"/>
  <c r="BM163" i="2"/>
  <c r="BL163" i="2"/>
  <c r="BK163" i="2"/>
  <c r="BB163" i="2"/>
  <c r="BA163" i="2"/>
  <c r="AZ163" i="2"/>
  <c r="AY163" i="2"/>
  <c r="AT163" i="2"/>
  <c r="AS163" i="2"/>
  <c r="AR163" i="2"/>
  <c r="AQ163" i="2"/>
  <c r="AP163" i="2"/>
  <c r="AG163" i="2"/>
  <c r="AF163" i="2"/>
  <c r="AE163" i="2"/>
  <c r="AD163" i="2"/>
  <c r="Y163" i="2"/>
  <c r="X163" i="2"/>
  <c r="W163" i="2"/>
  <c r="V163" i="2"/>
  <c r="U163" i="2"/>
  <c r="L163" i="2"/>
  <c r="K163" i="2"/>
  <c r="J163" i="2"/>
  <c r="I163" i="2"/>
  <c r="F163" i="2"/>
  <c r="E163" i="2"/>
  <c r="B163" i="2"/>
  <c r="A163" i="2"/>
  <c r="HJ162" i="2"/>
  <c r="HI162" i="2"/>
  <c r="HH162" i="2"/>
  <c r="HG162" i="2"/>
  <c r="HF162" i="2"/>
  <c r="HE162" i="2"/>
  <c r="HD162" i="2"/>
  <c r="HC162" i="2"/>
  <c r="HB162" i="2"/>
  <c r="GX162" i="2"/>
  <c r="GW162" i="2"/>
  <c r="GV162" i="2"/>
  <c r="GU162" i="2"/>
  <c r="GT162" i="2"/>
  <c r="GT162" i="2" a="1"/>
  <c r="GS162" i="2"/>
  <c r="GR162" i="2"/>
  <c r="GQ162" i="2"/>
  <c r="GP162" i="2"/>
  <c r="GY162" i="2" s="1"/>
  <c r="GO162" i="2"/>
  <c r="GN162" i="2"/>
  <c r="GM162" i="2"/>
  <c r="GL162" i="2"/>
  <c r="GK162" i="2"/>
  <c r="GJ162" i="2"/>
  <c r="GI162" i="2"/>
  <c r="GH162" i="2"/>
  <c r="GG162" i="2"/>
  <c r="GC162" i="2"/>
  <c r="GB162" i="2"/>
  <c r="GA162" i="2"/>
  <c r="FZ162" i="2"/>
  <c r="FY162" i="2"/>
  <c r="FY162" i="2" a="1"/>
  <c r="FX162" i="2"/>
  <c r="FW162" i="2"/>
  <c r="FV162" i="2"/>
  <c r="FU162" i="2"/>
  <c r="FT162" i="2"/>
  <c r="FS162" i="2"/>
  <c r="FR162" i="2"/>
  <c r="FQ162" i="2"/>
  <c r="FP162" i="2"/>
  <c r="FO162" i="2"/>
  <c r="FN162" i="2"/>
  <c r="FM162" i="2"/>
  <c r="FL162" i="2"/>
  <c r="FH162" i="2"/>
  <c r="FG162" i="2"/>
  <c r="FF162" i="2"/>
  <c r="FE162" i="2"/>
  <c r="FD162" i="2"/>
  <c r="FD162" i="2" a="1"/>
  <c r="FC162" i="2"/>
  <c r="FB162" i="2"/>
  <c r="FA162" i="2"/>
  <c r="EZ162" i="2"/>
  <c r="EY162" i="2"/>
  <c r="EX162" i="2"/>
  <c r="EW162" i="2"/>
  <c r="EV162" i="2"/>
  <c r="EU162" i="2"/>
  <c r="ET162" i="2"/>
  <c r="ES162" i="2"/>
  <c r="ER162" i="2"/>
  <c r="EQ162" i="2"/>
  <c r="EM162" i="2"/>
  <c r="EL162" i="2"/>
  <c r="EK162" i="2"/>
  <c r="EJ162" i="2"/>
  <c r="EI162" i="2"/>
  <c r="EI162" i="2" a="1"/>
  <c r="EH162" i="2"/>
  <c r="EG162" i="2"/>
  <c r="EF162" i="2"/>
  <c r="EE162" i="2"/>
  <c r="ED162" i="2"/>
  <c r="EC162" i="2"/>
  <c r="EB162" i="2"/>
  <c r="EA162" i="2"/>
  <c r="DZ162" i="2"/>
  <c r="DY162" i="2"/>
  <c r="DX162" i="2"/>
  <c r="DW162" i="2"/>
  <c r="DV162" i="2"/>
  <c r="DR162" i="2"/>
  <c r="DQ162" i="2"/>
  <c r="DP162" i="2"/>
  <c r="DO162" i="2"/>
  <c r="DN162" i="2"/>
  <c r="DN162" i="2" a="1"/>
  <c r="DM162" i="2"/>
  <c r="DL162" i="2"/>
  <c r="DK162" i="2"/>
  <c r="DJ162" i="2"/>
  <c r="DS162" i="2" s="1"/>
  <c r="DE162" i="2"/>
  <c r="DD162" i="2"/>
  <c r="DC162" i="2"/>
  <c r="DB162" i="2"/>
  <c r="DA162" i="2"/>
  <c r="CR162" i="2"/>
  <c r="CQ162" i="2"/>
  <c r="CP162" i="2"/>
  <c r="CO162" i="2"/>
  <c r="CJ162" i="2"/>
  <c r="CI162" i="2"/>
  <c r="CH162" i="2"/>
  <c r="CG162" i="2"/>
  <c r="CF162" i="2"/>
  <c r="BW162" i="2"/>
  <c r="BV162" i="2"/>
  <c r="BU162" i="2"/>
  <c r="BT162" i="2"/>
  <c r="BO162" i="2"/>
  <c r="BN162" i="2"/>
  <c r="BM162" i="2"/>
  <c r="BL162" i="2"/>
  <c r="BK162" i="2"/>
  <c r="BB162" i="2"/>
  <c r="BA162" i="2"/>
  <c r="AZ162" i="2"/>
  <c r="AY162" i="2"/>
  <c r="AT162" i="2"/>
  <c r="AS162" i="2"/>
  <c r="AR162" i="2"/>
  <c r="AQ162" i="2"/>
  <c r="AP162" i="2"/>
  <c r="AG162" i="2"/>
  <c r="AH162" i="2" s="1" a="1"/>
  <c r="AH162" i="2" s="1"/>
  <c r="AF162" i="2"/>
  <c r="AE162" i="2"/>
  <c r="AD162" i="2"/>
  <c r="Y162" i="2"/>
  <c r="X162" i="2"/>
  <c r="W162" i="2"/>
  <c r="V162" i="2"/>
  <c r="U162" i="2"/>
  <c r="K162" i="2"/>
  <c r="J162" i="2"/>
  <c r="I162" i="2"/>
  <c r="F162" i="2"/>
  <c r="E162" i="2"/>
  <c r="B162" i="2"/>
  <c r="A162" i="2"/>
  <c r="HJ161" i="2"/>
  <c r="HI161" i="2"/>
  <c r="HH161" i="2"/>
  <c r="HG161" i="2"/>
  <c r="HF161" i="2"/>
  <c r="HE161" i="2"/>
  <c r="HD161" i="2"/>
  <c r="HC161" i="2"/>
  <c r="HB161" i="2"/>
  <c r="GX161" i="2"/>
  <c r="GW161" i="2"/>
  <c r="GV161" i="2"/>
  <c r="GU161" i="2"/>
  <c r="GT161" i="2"/>
  <c r="GT161" i="2" a="1"/>
  <c r="GS161" i="2"/>
  <c r="GR161" i="2"/>
  <c r="GQ161" i="2"/>
  <c r="GP161" i="2"/>
  <c r="GO161" i="2"/>
  <c r="GN161" i="2"/>
  <c r="GM161" i="2"/>
  <c r="GL161" i="2"/>
  <c r="GK161" i="2"/>
  <c r="GJ161" i="2"/>
  <c r="GI161" i="2"/>
  <c r="GH161" i="2"/>
  <c r="GG161" i="2"/>
  <c r="GC161" i="2"/>
  <c r="GB161" i="2"/>
  <c r="GA161" i="2"/>
  <c r="FZ161" i="2"/>
  <c r="FY161" i="2"/>
  <c r="FY161" i="2" a="1"/>
  <c r="FX161" i="2"/>
  <c r="FW161" i="2"/>
  <c r="FV161" i="2"/>
  <c r="FU161" i="2"/>
  <c r="FT161" i="2"/>
  <c r="FS161" i="2"/>
  <c r="FR161" i="2"/>
  <c r="FQ161" i="2"/>
  <c r="FP161" i="2"/>
  <c r="FO161" i="2"/>
  <c r="FN161" i="2"/>
  <c r="FM161" i="2"/>
  <c r="FL161" i="2"/>
  <c r="FH161" i="2"/>
  <c r="FG161" i="2"/>
  <c r="FF161" i="2"/>
  <c r="FE161" i="2"/>
  <c r="FD161" i="2"/>
  <c r="FD161" i="2" a="1"/>
  <c r="FC161" i="2"/>
  <c r="FB161" i="2"/>
  <c r="FA161" i="2"/>
  <c r="EZ161" i="2"/>
  <c r="EY161" i="2"/>
  <c r="EX161" i="2"/>
  <c r="EW161" i="2"/>
  <c r="EV161" i="2"/>
  <c r="EU161" i="2"/>
  <c r="ET161" i="2"/>
  <c r="ES161" i="2"/>
  <c r="ER161" i="2"/>
  <c r="EQ161" i="2"/>
  <c r="EM161" i="2"/>
  <c r="EL161" i="2"/>
  <c r="EK161" i="2"/>
  <c r="EJ161" i="2"/>
  <c r="EI161" i="2"/>
  <c r="EI161" i="2" a="1"/>
  <c r="EH161" i="2"/>
  <c r="EG161" i="2"/>
  <c r="EF161" i="2"/>
  <c r="EE161" i="2"/>
  <c r="EN161" i="2" s="1"/>
  <c r="ED161" i="2"/>
  <c r="EC161" i="2"/>
  <c r="EB161" i="2"/>
  <c r="EA161" i="2"/>
  <c r="DZ161" i="2"/>
  <c r="DY161" i="2"/>
  <c r="DX161" i="2"/>
  <c r="DW161" i="2"/>
  <c r="DV161" i="2"/>
  <c r="DR161" i="2"/>
  <c r="DQ161" i="2"/>
  <c r="DP161" i="2"/>
  <c r="DO161" i="2"/>
  <c r="DN161" i="2"/>
  <c r="DN161" i="2" a="1"/>
  <c r="DM161" i="2"/>
  <c r="DL161" i="2"/>
  <c r="DK161" i="2"/>
  <c r="DJ161" i="2"/>
  <c r="DE161" i="2"/>
  <c r="DD161" i="2"/>
  <c r="DC161" i="2"/>
  <c r="DB161" i="2"/>
  <c r="DA161" i="2"/>
  <c r="CR161" i="2"/>
  <c r="CS161" i="2" s="1" a="1"/>
  <c r="CS161" i="2" s="1"/>
  <c r="CQ161" i="2"/>
  <c r="CP161" i="2"/>
  <c r="CO161" i="2"/>
  <c r="CJ161" i="2"/>
  <c r="CI161" i="2"/>
  <c r="CH161" i="2"/>
  <c r="CG161" i="2"/>
  <c r="CF161" i="2"/>
  <c r="BX161" i="2" a="1"/>
  <c r="BX161" i="2" s="1"/>
  <c r="BW161" i="2"/>
  <c r="BV161" i="2"/>
  <c r="BU161" i="2"/>
  <c r="BT161" i="2"/>
  <c r="BO161" i="2"/>
  <c r="BN161" i="2"/>
  <c r="BM161" i="2"/>
  <c r="BL161" i="2"/>
  <c r="BK161" i="2"/>
  <c r="BB161" i="2"/>
  <c r="BA161" i="2"/>
  <c r="AZ161" i="2"/>
  <c r="AY161" i="2"/>
  <c r="AT161" i="2"/>
  <c r="AS161" i="2"/>
  <c r="AR161" i="2"/>
  <c r="AQ161" i="2"/>
  <c r="AP161" i="2"/>
  <c r="AG161" i="2"/>
  <c r="AF161" i="2"/>
  <c r="AE161" i="2"/>
  <c r="AD161" i="2"/>
  <c r="Y161" i="2"/>
  <c r="X161" i="2"/>
  <c r="W161" i="2"/>
  <c r="V161" i="2"/>
  <c r="U161" i="2"/>
  <c r="L161" i="2"/>
  <c r="K161" i="2"/>
  <c r="J161" i="2"/>
  <c r="I161" i="2"/>
  <c r="F161" i="2"/>
  <c r="E161" i="2"/>
  <c r="B161" i="2"/>
  <c r="A161" i="2"/>
  <c r="HJ160" i="2"/>
  <c r="HI160" i="2"/>
  <c r="HH160" i="2"/>
  <c r="HG160" i="2"/>
  <c r="HF160" i="2"/>
  <c r="HE160" i="2"/>
  <c r="HD160" i="2"/>
  <c r="HC160" i="2"/>
  <c r="HB160" i="2"/>
  <c r="GX160" i="2"/>
  <c r="GW160" i="2"/>
  <c r="GV160" i="2"/>
  <c r="GU160" i="2"/>
  <c r="GT160" i="2"/>
  <c r="GT160" i="2" a="1"/>
  <c r="GS160" i="2"/>
  <c r="GR160" i="2"/>
  <c r="GQ160" i="2"/>
  <c r="GP160" i="2"/>
  <c r="GO160" i="2"/>
  <c r="GN160" i="2"/>
  <c r="GM160" i="2"/>
  <c r="GL160" i="2"/>
  <c r="GK160" i="2"/>
  <c r="GJ160" i="2"/>
  <c r="GI160" i="2"/>
  <c r="GH160" i="2"/>
  <c r="GG160" i="2"/>
  <c r="GC160" i="2"/>
  <c r="GB160" i="2"/>
  <c r="GA160" i="2"/>
  <c r="FZ160" i="2"/>
  <c r="FY160" i="2"/>
  <c r="FY160" i="2" a="1"/>
  <c r="FX160" i="2"/>
  <c r="FW160" i="2"/>
  <c r="FV160" i="2"/>
  <c r="FU160" i="2"/>
  <c r="GD160" i="2" s="1"/>
  <c r="FT160" i="2"/>
  <c r="FS160" i="2"/>
  <c r="FR160" i="2"/>
  <c r="FQ160" i="2"/>
  <c r="FP160" i="2"/>
  <c r="FO160" i="2"/>
  <c r="FN160" i="2"/>
  <c r="FM160" i="2"/>
  <c r="FL160" i="2"/>
  <c r="FH160" i="2"/>
  <c r="FG160" i="2"/>
  <c r="FF160" i="2"/>
  <c r="FE160" i="2"/>
  <c r="FD160" i="2"/>
  <c r="FD160" i="2" a="1"/>
  <c r="FC160" i="2"/>
  <c r="FB160" i="2"/>
  <c r="FA160" i="2"/>
  <c r="EZ160" i="2"/>
  <c r="EY160" i="2"/>
  <c r="EX160" i="2"/>
  <c r="EW160" i="2"/>
  <c r="EV160" i="2"/>
  <c r="EU160" i="2"/>
  <c r="ET160" i="2"/>
  <c r="ES160" i="2"/>
  <c r="ER160" i="2"/>
  <c r="EQ160" i="2"/>
  <c r="EM160" i="2"/>
  <c r="EL160" i="2"/>
  <c r="EK160" i="2"/>
  <c r="EJ160" i="2"/>
  <c r="EI160" i="2"/>
  <c r="EI160" i="2" a="1"/>
  <c r="EH160" i="2"/>
  <c r="EG160" i="2"/>
  <c r="EF160" i="2"/>
  <c r="EE160" i="2"/>
  <c r="EN160" i="2" s="1"/>
  <c r="ED160" i="2"/>
  <c r="EC160" i="2"/>
  <c r="EB160" i="2"/>
  <c r="EA160" i="2"/>
  <c r="DZ160" i="2"/>
  <c r="DY160" i="2"/>
  <c r="DX160" i="2"/>
  <c r="DW160" i="2"/>
  <c r="DV160" i="2"/>
  <c r="DR160" i="2"/>
  <c r="DQ160" i="2"/>
  <c r="DP160" i="2"/>
  <c r="DO160" i="2"/>
  <c r="DN160" i="2"/>
  <c r="DN160" i="2" a="1"/>
  <c r="DM160" i="2"/>
  <c r="DL160" i="2"/>
  <c r="DK160" i="2"/>
  <c r="DJ160" i="2"/>
  <c r="DE160" i="2"/>
  <c r="DD160" i="2"/>
  <c r="DC160" i="2"/>
  <c r="DB160" i="2"/>
  <c r="DA160" i="2"/>
  <c r="CR160" i="2"/>
  <c r="CQ160" i="2"/>
  <c r="CP160" i="2"/>
  <c r="CO160" i="2"/>
  <c r="CJ160" i="2"/>
  <c r="CI160" i="2"/>
  <c r="CH160" i="2"/>
  <c r="CG160" i="2"/>
  <c r="CF160" i="2"/>
  <c r="BW160" i="2"/>
  <c r="BV160" i="2"/>
  <c r="BU160" i="2"/>
  <c r="BT160" i="2"/>
  <c r="BO160" i="2"/>
  <c r="BN160" i="2"/>
  <c r="BM160" i="2"/>
  <c r="BL160" i="2"/>
  <c r="BK160" i="2"/>
  <c r="BA160" i="2"/>
  <c r="AZ160" i="2"/>
  <c r="AY160" i="2"/>
  <c r="AT160" i="2"/>
  <c r="AS160" i="2"/>
  <c r="AR160" i="2"/>
  <c r="AQ160" i="2"/>
  <c r="AP160" i="2"/>
  <c r="AG160" i="2"/>
  <c r="AF160" i="2"/>
  <c r="AE160" i="2"/>
  <c r="AD160" i="2"/>
  <c r="Y160" i="2"/>
  <c r="X160" i="2"/>
  <c r="W160" i="2"/>
  <c r="V160" i="2"/>
  <c r="U160" i="2"/>
  <c r="L160" i="2"/>
  <c r="K160" i="2"/>
  <c r="J160" i="2"/>
  <c r="I160" i="2"/>
  <c r="F160" i="2"/>
  <c r="E160" i="2"/>
  <c r="B160" i="2"/>
  <c r="A160" i="2"/>
  <c r="HJ159" i="2"/>
  <c r="HI159" i="2"/>
  <c r="HH159" i="2"/>
  <c r="HG159" i="2"/>
  <c r="HF159" i="2"/>
  <c r="HE159" i="2"/>
  <c r="HD159" i="2"/>
  <c r="HC159" i="2"/>
  <c r="HB159" i="2"/>
  <c r="GX159" i="2"/>
  <c r="GW159" i="2"/>
  <c r="GV159" i="2"/>
  <c r="GU159" i="2"/>
  <c r="GT159" i="2"/>
  <c r="GT159" i="2" a="1"/>
  <c r="GS159" i="2"/>
  <c r="GR159" i="2"/>
  <c r="GQ159" i="2"/>
  <c r="GP159" i="2"/>
  <c r="GO159" i="2"/>
  <c r="GN159" i="2"/>
  <c r="GM159" i="2"/>
  <c r="GL159" i="2"/>
  <c r="GK159" i="2"/>
  <c r="GJ159" i="2"/>
  <c r="GI159" i="2"/>
  <c r="GH159" i="2"/>
  <c r="GG159" i="2"/>
  <c r="GC159" i="2"/>
  <c r="GB159" i="2"/>
  <c r="GA159" i="2"/>
  <c r="FZ159" i="2"/>
  <c r="FY159" i="2"/>
  <c r="FY159" i="2" a="1"/>
  <c r="FX159" i="2"/>
  <c r="FW159" i="2"/>
  <c r="FV159" i="2"/>
  <c r="FU159" i="2"/>
  <c r="GD159" i="2" s="1"/>
  <c r="FT159" i="2"/>
  <c r="FS159" i="2"/>
  <c r="FR159" i="2"/>
  <c r="FQ159" i="2"/>
  <c r="FP159" i="2"/>
  <c r="FO159" i="2"/>
  <c r="FN159" i="2"/>
  <c r="FM159" i="2"/>
  <c r="FL159" i="2"/>
  <c r="FH159" i="2"/>
  <c r="FG159" i="2"/>
  <c r="FF159" i="2"/>
  <c r="FE159" i="2"/>
  <c r="FD159" i="2"/>
  <c r="FD159" i="2" a="1"/>
  <c r="FC159" i="2"/>
  <c r="FB159" i="2"/>
  <c r="FA159" i="2"/>
  <c r="EZ159" i="2"/>
  <c r="EY159" i="2"/>
  <c r="EX159" i="2"/>
  <c r="EW159" i="2"/>
  <c r="EV159" i="2"/>
  <c r="EU159" i="2"/>
  <c r="ET159" i="2"/>
  <c r="ES159" i="2"/>
  <c r="ER159" i="2"/>
  <c r="EQ159" i="2"/>
  <c r="EM159" i="2"/>
  <c r="EL159" i="2"/>
  <c r="EK159" i="2"/>
  <c r="EJ159" i="2"/>
  <c r="EI159" i="2"/>
  <c r="EI159" i="2" a="1"/>
  <c r="EH159" i="2"/>
  <c r="EG159" i="2"/>
  <c r="EF159" i="2"/>
  <c r="EE159" i="2"/>
  <c r="ED159" i="2"/>
  <c r="EC159" i="2"/>
  <c r="EB159" i="2"/>
  <c r="EA159" i="2"/>
  <c r="DZ159" i="2"/>
  <c r="DY159" i="2"/>
  <c r="DX159" i="2"/>
  <c r="DW159" i="2"/>
  <c r="DV159" i="2"/>
  <c r="DR159" i="2"/>
  <c r="DQ159" i="2"/>
  <c r="DP159" i="2"/>
  <c r="DO159" i="2"/>
  <c r="DN159" i="2"/>
  <c r="DN159" i="2" a="1"/>
  <c r="DM159" i="2"/>
  <c r="DL159" i="2"/>
  <c r="DK159" i="2"/>
  <c r="DJ159" i="2"/>
  <c r="DE159" i="2"/>
  <c r="DD159" i="2"/>
  <c r="DC159" i="2"/>
  <c r="DB159" i="2"/>
  <c r="DA159" i="2"/>
  <c r="CR159" i="2"/>
  <c r="CQ159" i="2"/>
  <c r="CP159" i="2"/>
  <c r="CO159" i="2"/>
  <c r="CJ159" i="2"/>
  <c r="CI159" i="2"/>
  <c r="CH159" i="2"/>
  <c r="CG159" i="2"/>
  <c r="CF159" i="2"/>
  <c r="BW159" i="2"/>
  <c r="BV159" i="2"/>
  <c r="BU159" i="2"/>
  <c r="BT159" i="2"/>
  <c r="BO159" i="2"/>
  <c r="BN159" i="2"/>
  <c r="BM159" i="2"/>
  <c r="BL159" i="2"/>
  <c r="BK159" i="2"/>
  <c r="BB159" i="2"/>
  <c r="BA159" i="2"/>
  <c r="AZ159" i="2"/>
  <c r="AY159" i="2"/>
  <c r="AT159" i="2"/>
  <c r="AS159" i="2"/>
  <c r="AR159" i="2"/>
  <c r="AQ159" i="2"/>
  <c r="AP159" i="2"/>
  <c r="AG159" i="2"/>
  <c r="AF159" i="2"/>
  <c r="AE159" i="2"/>
  <c r="AD159" i="2"/>
  <c r="Y159" i="2"/>
  <c r="X159" i="2"/>
  <c r="W159" i="2"/>
  <c r="V159" i="2"/>
  <c r="U159" i="2"/>
  <c r="K159" i="2"/>
  <c r="J159" i="2"/>
  <c r="I159" i="2"/>
  <c r="F159" i="2"/>
  <c r="E159" i="2"/>
  <c r="B159" i="2"/>
  <c r="A159" i="2"/>
  <c r="HJ158" i="2"/>
  <c r="HI158" i="2"/>
  <c r="HH158" i="2"/>
  <c r="HG158" i="2"/>
  <c r="HF158" i="2"/>
  <c r="HE158" i="2"/>
  <c r="HD158" i="2"/>
  <c r="HC158" i="2"/>
  <c r="HB158" i="2"/>
  <c r="GX158" i="2"/>
  <c r="GW158" i="2"/>
  <c r="GV158" i="2"/>
  <c r="GU158" i="2"/>
  <c r="GT158" i="2"/>
  <c r="GT158" i="2" a="1"/>
  <c r="GS158" i="2"/>
  <c r="GR158" i="2"/>
  <c r="GQ158" i="2"/>
  <c r="GP158" i="2"/>
  <c r="GO158" i="2"/>
  <c r="GN158" i="2"/>
  <c r="GM158" i="2"/>
  <c r="GL158" i="2"/>
  <c r="GK158" i="2"/>
  <c r="GJ158" i="2"/>
  <c r="GI158" i="2"/>
  <c r="GH158" i="2"/>
  <c r="GG158" i="2"/>
  <c r="GC158" i="2"/>
  <c r="GB158" i="2"/>
  <c r="GA158" i="2"/>
  <c r="FZ158" i="2"/>
  <c r="FY158" i="2"/>
  <c r="FY158" i="2" a="1"/>
  <c r="FX158" i="2"/>
  <c r="FW158" i="2"/>
  <c r="FV158" i="2"/>
  <c r="FU158" i="2"/>
  <c r="FT158" i="2"/>
  <c r="FS158" i="2"/>
  <c r="FR158" i="2"/>
  <c r="FQ158" i="2"/>
  <c r="FP158" i="2"/>
  <c r="FO158" i="2"/>
  <c r="FN158" i="2"/>
  <c r="FM158" i="2"/>
  <c r="FL158" i="2"/>
  <c r="FH158" i="2"/>
  <c r="FG158" i="2"/>
  <c r="FF158" i="2"/>
  <c r="FE158" i="2"/>
  <c r="FD158" i="2"/>
  <c r="FD158" i="2" a="1"/>
  <c r="FC158" i="2"/>
  <c r="FB158" i="2"/>
  <c r="FA158" i="2"/>
  <c r="EZ158" i="2"/>
  <c r="FI158" i="2" s="1"/>
  <c r="EY158" i="2"/>
  <c r="EX158" i="2"/>
  <c r="EW158" i="2"/>
  <c r="EV158" i="2"/>
  <c r="EU158" i="2"/>
  <c r="ET158" i="2"/>
  <c r="ES158" i="2"/>
  <c r="ER158" i="2"/>
  <c r="EQ158" i="2"/>
  <c r="EM158" i="2"/>
  <c r="EL158" i="2"/>
  <c r="EK158" i="2"/>
  <c r="EJ158" i="2"/>
  <c r="EI158" i="2"/>
  <c r="EI158" i="2" a="1"/>
  <c r="EH158" i="2"/>
  <c r="EG158" i="2"/>
  <c r="EF158" i="2"/>
  <c r="EE158" i="2"/>
  <c r="ED158" i="2"/>
  <c r="EC158" i="2"/>
  <c r="EB158" i="2"/>
  <c r="EA158" i="2"/>
  <c r="DZ158" i="2"/>
  <c r="DY158" i="2"/>
  <c r="DX158" i="2"/>
  <c r="DW158" i="2"/>
  <c r="DV158" i="2"/>
  <c r="DR158" i="2"/>
  <c r="DQ158" i="2"/>
  <c r="DP158" i="2"/>
  <c r="DO158" i="2"/>
  <c r="DN158" i="2"/>
  <c r="DN158" i="2" a="1"/>
  <c r="DM158" i="2"/>
  <c r="DL158" i="2"/>
  <c r="DK158" i="2"/>
  <c r="DJ158" i="2"/>
  <c r="DE158" i="2"/>
  <c r="DD158" i="2"/>
  <c r="DC158" i="2"/>
  <c r="DB158" i="2"/>
  <c r="DA158" i="2"/>
  <c r="CR158" i="2"/>
  <c r="CQ158" i="2"/>
  <c r="CP158" i="2"/>
  <c r="CO158" i="2"/>
  <c r="CJ158" i="2"/>
  <c r="CI158" i="2"/>
  <c r="CH158" i="2"/>
  <c r="CG158" i="2"/>
  <c r="CF158" i="2"/>
  <c r="BW158" i="2"/>
  <c r="BV158" i="2"/>
  <c r="BU158" i="2"/>
  <c r="BT158" i="2"/>
  <c r="BO158" i="2"/>
  <c r="BN158" i="2"/>
  <c r="BM158" i="2"/>
  <c r="BL158" i="2"/>
  <c r="BK158" i="2"/>
  <c r="BB158" i="2"/>
  <c r="BA158" i="2"/>
  <c r="AZ158" i="2"/>
  <c r="AY158" i="2"/>
  <c r="AT158" i="2"/>
  <c r="AS158" i="2"/>
  <c r="AR158" i="2"/>
  <c r="AQ158" i="2"/>
  <c r="AP158" i="2"/>
  <c r="AG158" i="2"/>
  <c r="AF158" i="2"/>
  <c r="AE158" i="2"/>
  <c r="AD158" i="2"/>
  <c r="Y158" i="2"/>
  <c r="X158" i="2"/>
  <c r="W158" i="2"/>
  <c r="V158" i="2"/>
  <c r="U158" i="2"/>
  <c r="L158" i="2"/>
  <c r="K158" i="2"/>
  <c r="J158" i="2"/>
  <c r="I158" i="2"/>
  <c r="F158" i="2"/>
  <c r="E158" i="2"/>
  <c r="B158" i="2"/>
  <c r="A158" i="2"/>
  <c r="HJ157" i="2"/>
  <c r="HI157" i="2"/>
  <c r="HH157" i="2"/>
  <c r="HG157" i="2"/>
  <c r="HF157" i="2"/>
  <c r="HE157" i="2"/>
  <c r="HD157" i="2"/>
  <c r="HC157" i="2"/>
  <c r="HB157" i="2"/>
  <c r="GX157" i="2"/>
  <c r="GW157" i="2"/>
  <c r="GV157" i="2"/>
  <c r="GU157" i="2"/>
  <c r="GT157" i="2"/>
  <c r="GT157" i="2" a="1"/>
  <c r="GS157" i="2"/>
  <c r="GR157" i="2"/>
  <c r="GQ157" i="2"/>
  <c r="GP157" i="2"/>
  <c r="GO157" i="2"/>
  <c r="GN157" i="2"/>
  <c r="GM157" i="2"/>
  <c r="GL157" i="2"/>
  <c r="GK157" i="2"/>
  <c r="GJ157" i="2"/>
  <c r="GI157" i="2"/>
  <c r="GH157" i="2"/>
  <c r="GG157" i="2"/>
  <c r="GC157" i="2"/>
  <c r="GB157" i="2"/>
  <c r="GA157" i="2"/>
  <c r="FZ157" i="2"/>
  <c r="FY157" i="2"/>
  <c r="FY157" i="2" a="1"/>
  <c r="FX157" i="2"/>
  <c r="FW157" i="2"/>
  <c r="FV157" i="2"/>
  <c r="FU157" i="2"/>
  <c r="FT157" i="2"/>
  <c r="FS157" i="2"/>
  <c r="FR157" i="2"/>
  <c r="FQ157" i="2"/>
  <c r="FP157" i="2"/>
  <c r="FO157" i="2"/>
  <c r="FN157" i="2"/>
  <c r="FM157" i="2"/>
  <c r="FL157" i="2"/>
  <c r="FH157" i="2"/>
  <c r="FG157" i="2"/>
  <c r="FF157" i="2"/>
  <c r="FE157" i="2"/>
  <c r="FD157" i="2"/>
  <c r="FD157" i="2" a="1"/>
  <c r="FC157" i="2"/>
  <c r="FB157" i="2"/>
  <c r="FA157" i="2"/>
  <c r="EZ157" i="2"/>
  <c r="EY157" i="2"/>
  <c r="EX157" i="2"/>
  <c r="EW157" i="2"/>
  <c r="EV157" i="2"/>
  <c r="EU157" i="2"/>
  <c r="ET157" i="2"/>
  <c r="ES157" i="2"/>
  <c r="ER157" i="2"/>
  <c r="EQ157" i="2"/>
  <c r="EM157" i="2"/>
  <c r="EL157" i="2"/>
  <c r="EK157" i="2"/>
  <c r="EJ157" i="2"/>
  <c r="EI157" i="2"/>
  <c r="EI157" i="2" a="1"/>
  <c r="EH157" i="2"/>
  <c r="EG157" i="2"/>
  <c r="EF157" i="2"/>
  <c r="EE157" i="2"/>
  <c r="ED157" i="2"/>
  <c r="EC157" i="2"/>
  <c r="EB157" i="2"/>
  <c r="EA157" i="2"/>
  <c r="DZ157" i="2"/>
  <c r="DY157" i="2"/>
  <c r="DX157" i="2"/>
  <c r="DW157" i="2"/>
  <c r="DV157" i="2"/>
  <c r="DR157" i="2"/>
  <c r="DQ157" i="2"/>
  <c r="DP157" i="2"/>
  <c r="DO157" i="2"/>
  <c r="DN157" i="2"/>
  <c r="DN157" i="2" a="1"/>
  <c r="DM157" i="2"/>
  <c r="DL157" i="2"/>
  <c r="DK157" i="2"/>
  <c r="DJ157" i="2"/>
  <c r="DS157" i="2" s="1"/>
  <c r="DE157" i="2"/>
  <c r="DD157" i="2"/>
  <c r="DC157" i="2"/>
  <c r="DB157" i="2"/>
  <c r="DA157" i="2"/>
  <c r="CR157" i="2"/>
  <c r="CQ157" i="2"/>
  <c r="CP157" i="2"/>
  <c r="CO157" i="2"/>
  <c r="CJ157" i="2"/>
  <c r="CI157" i="2"/>
  <c r="CH157" i="2"/>
  <c r="CG157" i="2"/>
  <c r="CF157" i="2"/>
  <c r="BW157" i="2"/>
  <c r="BV157" i="2"/>
  <c r="BU157" i="2"/>
  <c r="BT157" i="2"/>
  <c r="BO157" i="2"/>
  <c r="BN157" i="2"/>
  <c r="BM157" i="2"/>
  <c r="BL157" i="2"/>
  <c r="BK157" i="2"/>
  <c r="BB157" i="2"/>
  <c r="BA157" i="2"/>
  <c r="AZ157" i="2"/>
  <c r="AY157" i="2"/>
  <c r="AT157" i="2"/>
  <c r="AS157" i="2"/>
  <c r="AR157" i="2"/>
  <c r="AQ157" i="2"/>
  <c r="AP157" i="2"/>
  <c r="AG157" i="2"/>
  <c r="AF157" i="2"/>
  <c r="AE157" i="2"/>
  <c r="AD157" i="2"/>
  <c r="Y157" i="2"/>
  <c r="X157" i="2"/>
  <c r="W157" i="2"/>
  <c r="V157" i="2"/>
  <c r="U157" i="2"/>
  <c r="L157" i="2"/>
  <c r="K157" i="2"/>
  <c r="J157" i="2"/>
  <c r="I157" i="2"/>
  <c r="F157" i="2"/>
  <c r="E157" i="2"/>
  <c r="B157" i="2"/>
  <c r="A157" i="2"/>
  <c r="HJ156" i="2"/>
  <c r="HI156" i="2"/>
  <c r="HH156" i="2"/>
  <c r="HG156" i="2"/>
  <c r="HF156" i="2"/>
  <c r="HE156" i="2"/>
  <c r="HD156" i="2"/>
  <c r="HC156" i="2"/>
  <c r="HB156" i="2"/>
  <c r="GX156" i="2"/>
  <c r="GW156" i="2"/>
  <c r="GV156" i="2"/>
  <c r="GU156" i="2"/>
  <c r="GT156" i="2"/>
  <c r="GT156" i="2" a="1"/>
  <c r="GS156" i="2"/>
  <c r="GR156" i="2"/>
  <c r="GQ156" i="2"/>
  <c r="GP156" i="2"/>
  <c r="GO156" i="2"/>
  <c r="GN156" i="2"/>
  <c r="GM156" i="2"/>
  <c r="GL156" i="2"/>
  <c r="GK156" i="2"/>
  <c r="GJ156" i="2"/>
  <c r="GI156" i="2"/>
  <c r="GH156" i="2"/>
  <c r="GG156" i="2"/>
  <c r="GC156" i="2"/>
  <c r="GB156" i="2"/>
  <c r="GA156" i="2"/>
  <c r="FZ156" i="2"/>
  <c r="FY156" i="2"/>
  <c r="FY156" i="2" a="1"/>
  <c r="FX156" i="2"/>
  <c r="FW156" i="2"/>
  <c r="FV156" i="2"/>
  <c r="FU156" i="2"/>
  <c r="GD156" i="2" s="1"/>
  <c r="FT156" i="2"/>
  <c r="FS156" i="2"/>
  <c r="FR156" i="2"/>
  <c r="FQ156" i="2"/>
  <c r="FP156" i="2"/>
  <c r="FO156" i="2"/>
  <c r="FN156" i="2"/>
  <c r="FM156" i="2"/>
  <c r="FL156" i="2"/>
  <c r="FH156" i="2"/>
  <c r="FG156" i="2"/>
  <c r="FF156" i="2"/>
  <c r="FE156" i="2"/>
  <c r="FD156" i="2"/>
  <c r="FD156" i="2" a="1"/>
  <c r="FC156" i="2"/>
  <c r="FB156" i="2"/>
  <c r="FA156" i="2"/>
  <c r="EZ156" i="2"/>
  <c r="FI156" i="2" s="1"/>
  <c r="EY156" i="2"/>
  <c r="EX156" i="2"/>
  <c r="EW156" i="2"/>
  <c r="EV156" i="2"/>
  <c r="EU156" i="2"/>
  <c r="ET156" i="2"/>
  <c r="ES156" i="2"/>
  <c r="ER156" i="2"/>
  <c r="EQ156" i="2"/>
  <c r="EM156" i="2"/>
  <c r="EL156" i="2"/>
  <c r="EK156" i="2"/>
  <c r="EJ156" i="2"/>
  <c r="EI156" i="2"/>
  <c r="EI156" i="2" a="1"/>
  <c r="EH156" i="2"/>
  <c r="EG156" i="2"/>
  <c r="EF156" i="2"/>
  <c r="EE156" i="2"/>
  <c r="EN156" i="2" s="1"/>
  <c r="ED156" i="2"/>
  <c r="EC156" i="2"/>
  <c r="EB156" i="2"/>
  <c r="EA156" i="2"/>
  <c r="DZ156" i="2"/>
  <c r="DY156" i="2"/>
  <c r="DX156" i="2"/>
  <c r="DW156" i="2"/>
  <c r="DV156" i="2"/>
  <c r="DR156" i="2"/>
  <c r="DQ156" i="2"/>
  <c r="DP156" i="2"/>
  <c r="DO156" i="2"/>
  <c r="DN156" i="2"/>
  <c r="DN156" i="2" a="1"/>
  <c r="DM156" i="2"/>
  <c r="DL156" i="2"/>
  <c r="DK156" i="2"/>
  <c r="DJ156" i="2"/>
  <c r="DE156" i="2"/>
  <c r="DD156" i="2"/>
  <c r="DC156" i="2"/>
  <c r="DB156" i="2"/>
  <c r="DA156" i="2"/>
  <c r="CR156" i="2"/>
  <c r="CQ156" i="2"/>
  <c r="CP156" i="2"/>
  <c r="CO156" i="2"/>
  <c r="CJ156" i="2"/>
  <c r="CI156" i="2"/>
  <c r="CH156" i="2"/>
  <c r="CG156" i="2"/>
  <c r="CF156" i="2"/>
  <c r="BW156" i="2"/>
  <c r="BV156" i="2"/>
  <c r="BU156" i="2"/>
  <c r="BT156" i="2"/>
  <c r="BO156" i="2"/>
  <c r="BN156" i="2"/>
  <c r="BM156" i="2"/>
  <c r="BL156" i="2"/>
  <c r="BK156" i="2"/>
  <c r="BA156" i="2"/>
  <c r="AZ156" i="2"/>
  <c r="AY156" i="2"/>
  <c r="AT156" i="2"/>
  <c r="AS156" i="2"/>
  <c r="AR156" i="2"/>
  <c r="AQ156" i="2"/>
  <c r="AP156" i="2"/>
  <c r="AG156" i="2"/>
  <c r="AF156" i="2"/>
  <c r="AE156" i="2"/>
  <c r="AD156" i="2"/>
  <c r="Y156" i="2"/>
  <c r="X156" i="2"/>
  <c r="W156" i="2"/>
  <c r="V156" i="2"/>
  <c r="U156" i="2"/>
  <c r="K156" i="2"/>
  <c r="J156" i="2"/>
  <c r="I156" i="2"/>
  <c r="F156" i="2"/>
  <c r="E156" i="2"/>
  <c r="B156" i="2"/>
  <c r="A156" i="2"/>
  <c r="HJ155" i="2"/>
  <c r="HI155" i="2"/>
  <c r="HH155" i="2"/>
  <c r="HG155" i="2"/>
  <c r="HF155" i="2"/>
  <c r="HE155" i="2"/>
  <c r="HD155" i="2"/>
  <c r="HC155" i="2"/>
  <c r="HB155" i="2"/>
  <c r="GX155" i="2"/>
  <c r="GW155" i="2"/>
  <c r="GV155" i="2"/>
  <c r="GU155" i="2"/>
  <c r="GT155" i="2"/>
  <c r="GT155" i="2" a="1"/>
  <c r="GS155" i="2"/>
  <c r="GR155" i="2"/>
  <c r="GQ155" i="2"/>
  <c r="GP155" i="2"/>
  <c r="GY155" i="2" s="1"/>
  <c r="GO155" i="2"/>
  <c r="GN155" i="2"/>
  <c r="GM155" i="2"/>
  <c r="GL155" i="2"/>
  <c r="GK155" i="2"/>
  <c r="GJ155" i="2"/>
  <c r="GI155" i="2"/>
  <c r="GH155" i="2"/>
  <c r="GG155" i="2"/>
  <c r="GC155" i="2"/>
  <c r="GB155" i="2"/>
  <c r="GA155" i="2"/>
  <c r="FZ155" i="2"/>
  <c r="FY155" i="2"/>
  <c r="FY155" i="2" a="1"/>
  <c r="FX155" i="2"/>
  <c r="FW155" i="2"/>
  <c r="FV155" i="2"/>
  <c r="FU155" i="2"/>
  <c r="FT155" i="2"/>
  <c r="FS155" i="2"/>
  <c r="FR155" i="2"/>
  <c r="FQ155" i="2"/>
  <c r="FP155" i="2"/>
  <c r="FO155" i="2"/>
  <c r="FN155" i="2"/>
  <c r="FM155" i="2"/>
  <c r="FL155" i="2"/>
  <c r="FH155" i="2"/>
  <c r="FG155" i="2"/>
  <c r="FF155" i="2"/>
  <c r="FE155" i="2"/>
  <c r="FD155" i="2"/>
  <c r="FD155" i="2" a="1"/>
  <c r="FC155" i="2"/>
  <c r="FB155" i="2"/>
  <c r="FA155" i="2"/>
  <c r="EZ155" i="2"/>
  <c r="EY155" i="2"/>
  <c r="EX155" i="2"/>
  <c r="EW155" i="2"/>
  <c r="EV155" i="2"/>
  <c r="EU155" i="2"/>
  <c r="ET155" i="2"/>
  <c r="ES155" i="2"/>
  <c r="ER155" i="2"/>
  <c r="EQ155" i="2"/>
  <c r="EM155" i="2"/>
  <c r="EL155" i="2"/>
  <c r="EK155" i="2"/>
  <c r="EJ155" i="2"/>
  <c r="EI155" i="2"/>
  <c r="EI155" i="2" a="1"/>
  <c r="EH155" i="2"/>
  <c r="EG155" i="2"/>
  <c r="EF155" i="2"/>
  <c r="EE155" i="2"/>
  <c r="ED155" i="2"/>
  <c r="EC155" i="2"/>
  <c r="EB155" i="2"/>
  <c r="EA155" i="2"/>
  <c r="DZ155" i="2"/>
  <c r="DY155" i="2"/>
  <c r="DX155" i="2"/>
  <c r="DW155" i="2"/>
  <c r="DV155" i="2"/>
  <c r="DR155" i="2"/>
  <c r="DQ155" i="2"/>
  <c r="DP155" i="2"/>
  <c r="DO155" i="2"/>
  <c r="DN155" i="2"/>
  <c r="DN155" i="2" a="1"/>
  <c r="DM155" i="2"/>
  <c r="DL155" i="2"/>
  <c r="DK155" i="2"/>
  <c r="DJ155" i="2"/>
  <c r="DE155" i="2"/>
  <c r="DD155" i="2"/>
  <c r="DC155" i="2"/>
  <c r="DB155" i="2"/>
  <c r="DA155" i="2"/>
  <c r="CR155" i="2"/>
  <c r="CQ155" i="2"/>
  <c r="CP155" i="2"/>
  <c r="CO155" i="2"/>
  <c r="CJ155" i="2"/>
  <c r="CI155" i="2"/>
  <c r="CH155" i="2"/>
  <c r="CG155" i="2"/>
  <c r="CF155" i="2"/>
  <c r="BW155" i="2"/>
  <c r="BX155" i="2" s="1" a="1"/>
  <c r="BX155" i="2" s="1"/>
  <c r="BV155" i="2"/>
  <c r="BU155" i="2"/>
  <c r="BT155" i="2"/>
  <c r="BO155" i="2"/>
  <c r="BN155" i="2"/>
  <c r="BM155" i="2"/>
  <c r="BL155" i="2"/>
  <c r="BK155" i="2"/>
  <c r="BB155" i="2"/>
  <c r="BA155" i="2"/>
  <c r="AZ155" i="2"/>
  <c r="AY155" i="2"/>
  <c r="AT155" i="2"/>
  <c r="AS155" i="2"/>
  <c r="AR155" i="2"/>
  <c r="AQ155" i="2"/>
  <c r="AP155" i="2"/>
  <c r="AG155" i="2"/>
  <c r="AF155" i="2"/>
  <c r="AE155" i="2"/>
  <c r="AD155" i="2"/>
  <c r="Y155" i="2"/>
  <c r="X155" i="2"/>
  <c r="W155" i="2"/>
  <c r="V155" i="2"/>
  <c r="U155" i="2"/>
  <c r="L155" i="2"/>
  <c r="K155" i="2"/>
  <c r="J155" i="2"/>
  <c r="I155" i="2"/>
  <c r="F155" i="2"/>
  <c r="E155" i="2"/>
  <c r="B155" i="2"/>
  <c r="A155" i="2"/>
  <c r="HJ154" i="2"/>
  <c r="HI154" i="2"/>
  <c r="HH154" i="2"/>
  <c r="HG154" i="2"/>
  <c r="HF154" i="2"/>
  <c r="HE154" i="2"/>
  <c r="HD154" i="2"/>
  <c r="HC154" i="2"/>
  <c r="HB154" i="2"/>
  <c r="GX154" i="2"/>
  <c r="GW154" i="2"/>
  <c r="GV154" i="2"/>
  <c r="GU154" i="2"/>
  <c r="GT154" i="2"/>
  <c r="GT154" i="2" a="1"/>
  <c r="GS154" i="2"/>
  <c r="GR154" i="2"/>
  <c r="GQ154" i="2"/>
  <c r="GP154" i="2"/>
  <c r="GO154" i="2"/>
  <c r="GN154" i="2"/>
  <c r="GM154" i="2"/>
  <c r="GL154" i="2"/>
  <c r="GK154" i="2"/>
  <c r="GJ154" i="2"/>
  <c r="GI154" i="2"/>
  <c r="GH154" i="2"/>
  <c r="GG154" i="2"/>
  <c r="GC154" i="2"/>
  <c r="GB154" i="2"/>
  <c r="GA154" i="2"/>
  <c r="FZ154" i="2"/>
  <c r="FY154" i="2"/>
  <c r="FY154" i="2" a="1"/>
  <c r="FX154" i="2"/>
  <c r="FW154" i="2"/>
  <c r="FV154" i="2"/>
  <c r="FU154" i="2"/>
  <c r="FT154" i="2"/>
  <c r="FS154" i="2"/>
  <c r="FR154" i="2"/>
  <c r="FQ154" i="2"/>
  <c r="FP154" i="2"/>
  <c r="FO154" i="2"/>
  <c r="FN154" i="2"/>
  <c r="FM154" i="2"/>
  <c r="FL154" i="2"/>
  <c r="FH154" i="2"/>
  <c r="FG154" i="2"/>
  <c r="FF154" i="2"/>
  <c r="FE154" i="2"/>
  <c r="FD154" i="2"/>
  <c r="FD154" i="2" a="1"/>
  <c r="FC154" i="2"/>
  <c r="FB154" i="2"/>
  <c r="FA154" i="2"/>
  <c r="EZ154" i="2"/>
  <c r="EY154" i="2"/>
  <c r="EX154" i="2"/>
  <c r="EW154" i="2"/>
  <c r="EV154" i="2"/>
  <c r="EU154" i="2"/>
  <c r="ET154" i="2"/>
  <c r="ES154" i="2"/>
  <c r="ER154" i="2"/>
  <c r="EQ154" i="2"/>
  <c r="EM154" i="2"/>
  <c r="EL154" i="2"/>
  <c r="EK154" i="2"/>
  <c r="EJ154" i="2"/>
  <c r="EI154" i="2"/>
  <c r="EI154" i="2" a="1"/>
  <c r="EH154" i="2"/>
  <c r="EG154" i="2"/>
  <c r="EF154" i="2"/>
  <c r="EE154" i="2"/>
  <c r="ED154" i="2"/>
  <c r="EC154" i="2"/>
  <c r="EB154" i="2"/>
  <c r="EA154" i="2"/>
  <c r="DZ154" i="2"/>
  <c r="DY154" i="2"/>
  <c r="DX154" i="2"/>
  <c r="DW154" i="2"/>
  <c r="DV154" i="2"/>
  <c r="DR154" i="2"/>
  <c r="DQ154" i="2"/>
  <c r="DP154" i="2"/>
  <c r="DO154" i="2"/>
  <c r="DN154" i="2"/>
  <c r="DN154" i="2" a="1"/>
  <c r="DM154" i="2"/>
  <c r="DL154" i="2"/>
  <c r="DK154" i="2"/>
  <c r="DJ154" i="2"/>
  <c r="DS154" i="2" s="1"/>
  <c r="DE154" i="2"/>
  <c r="DD154" i="2"/>
  <c r="DC154" i="2"/>
  <c r="DB154" i="2"/>
  <c r="DA154" i="2"/>
  <c r="CR154" i="2"/>
  <c r="CQ154" i="2"/>
  <c r="CP154" i="2"/>
  <c r="CO154" i="2"/>
  <c r="CJ154" i="2"/>
  <c r="CI154" i="2"/>
  <c r="CH154" i="2"/>
  <c r="CG154" i="2"/>
  <c r="CF154" i="2"/>
  <c r="BW154" i="2"/>
  <c r="BV154" i="2"/>
  <c r="BU154" i="2"/>
  <c r="BT154" i="2"/>
  <c r="BO154" i="2"/>
  <c r="BN154" i="2"/>
  <c r="BM154" i="2"/>
  <c r="BL154" i="2"/>
  <c r="BK154" i="2"/>
  <c r="BB154" i="2"/>
  <c r="BA154" i="2"/>
  <c r="AZ154" i="2"/>
  <c r="AY154" i="2"/>
  <c r="AT154" i="2"/>
  <c r="AS154" i="2"/>
  <c r="AR154" i="2"/>
  <c r="AQ154" i="2"/>
  <c r="AP154" i="2"/>
  <c r="AG154" i="2"/>
  <c r="AF154" i="2"/>
  <c r="AE154" i="2"/>
  <c r="AD154" i="2"/>
  <c r="Y154" i="2"/>
  <c r="X154" i="2"/>
  <c r="W154" i="2"/>
  <c r="V154" i="2"/>
  <c r="U154" i="2"/>
  <c r="L154" i="2"/>
  <c r="K154" i="2"/>
  <c r="J154" i="2"/>
  <c r="I154" i="2"/>
  <c r="F154" i="2"/>
  <c r="E154" i="2"/>
  <c r="B154" i="2"/>
  <c r="A154" i="2"/>
  <c r="HJ153" i="2"/>
  <c r="HI153" i="2"/>
  <c r="HH153" i="2"/>
  <c r="HG153" i="2"/>
  <c r="HF153" i="2"/>
  <c r="HE153" i="2"/>
  <c r="HD153" i="2"/>
  <c r="HC153" i="2"/>
  <c r="HB153" i="2"/>
  <c r="GX153" i="2"/>
  <c r="GW153" i="2"/>
  <c r="GV153" i="2"/>
  <c r="GU153" i="2"/>
  <c r="GT153" i="2"/>
  <c r="GT153" i="2" a="1"/>
  <c r="GS153" i="2"/>
  <c r="GR153" i="2"/>
  <c r="GQ153" i="2"/>
  <c r="GP153" i="2"/>
  <c r="GO153" i="2"/>
  <c r="GN153" i="2"/>
  <c r="GM153" i="2"/>
  <c r="GL153" i="2"/>
  <c r="GK153" i="2"/>
  <c r="GJ153" i="2"/>
  <c r="GI153" i="2"/>
  <c r="GH153" i="2"/>
  <c r="GG153" i="2"/>
  <c r="GC153" i="2"/>
  <c r="GB153" i="2"/>
  <c r="GA153" i="2"/>
  <c r="FZ153" i="2"/>
  <c r="FY153" i="2"/>
  <c r="FY153" i="2" a="1"/>
  <c r="FX153" i="2"/>
  <c r="FW153" i="2"/>
  <c r="FV153" i="2"/>
  <c r="FU153" i="2"/>
  <c r="FT153" i="2"/>
  <c r="FS153" i="2"/>
  <c r="FR153" i="2"/>
  <c r="FQ153" i="2"/>
  <c r="FP153" i="2"/>
  <c r="FO153" i="2"/>
  <c r="FN153" i="2"/>
  <c r="FM153" i="2"/>
  <c r="FL153" i="2"/>
  <c r="FH153" i="2"/>
  <c r="FG153" i="2"/>
  <c r="FF153" i="2"/>
  <c r="FE153" i="2"/>
  <c r="FD153" i="2"/>
  <c r="FD153" i="2" a="1"/>
  <c r="FC153" i="2"/>
  <c r="FB153" i="2"/>
  <c r="FA153" i="2"/>
  <c r="EZ153" i="2"/>
  <c r="FI153" i="2" s="1"/>
  <c r="EY153" i="2"/>
  <c r="EX153" i="2"/>
  <c r="EW153" i="2"/>
  <c r="EV153" i="2"/>
  <c r="EU153" i="2"/>
  <c r="ET153" i="2"/>
  <c r="ES153" i="2"/>
  <c r="ER153" i="2"/>
  <c r="EQ153" i="2"/>
  <c r="EM153" i="2"/>
  <c r="EL153" i="2"/>
  <c r="EK153" i="2"/>
  <c r="EJ153" i="2"/>
  <c r="EI153" i="2"/>
  <c r="EI153" i="2" a="1"/>
  <c r="EH153" i="2"/>
  <c r="EG153" i="2"/>
  <c r="EF153" i="2"/>
  <c r="EE153" i="2"/>
  <c r="EN153" i="2" s="1"/>
  <c r="ED153" i="2"/>
  <c r="EC153" i="2"/>
  <c r="EB153" i="2"/>
  <c r="EA153" i="2"/>
  <c r="DZ153" i="2"/>
  <c r="DY153" i="2"/>
  <c r="DX153" i="2"/>
  <c r="DW153" i="2"/>
  <c r="DV153" i="2"/>
  <c r="DR153" i="2"/>
  <c r="DQ153" i="2"/>
  <c r="DP153" i="2"/>
  <c r="DO153" i="2"/>
  <c r="DN153" i="2"/>
  <c r="DN153" i="2" a="1"/>
  <c r="DM153" i="2"/>
  <c r="DL153" i="2"/>
  <c r="DK153" i="2"/>
  <c r="DJ153" i="2"/>
  <c r="DE153" i="2"/>
  <c r="DD153" i="2"/>
  <c r="DC153" i="2"/>
  <c r="DB153" i="2"/>
  <c r="DA153" i="2"/>
  <c r="CR153" i="2"/>
  <c r="CQ153" i="2"/>
  <c r="CP153" i="2"/>
  <c r="CO153" i="2"/>
  <c r="CJ153" i="2"/>
  <c r="CI153" i="2"/>
  <c r="CH153" i="2"/>
  <c r="CG153" i="2"/>
  <c r="CF153" i="2"/>
  <c r="BW153" i="2"/>
  <c r="BV153" i="2"/>
  <c r="BU153" i="2"/>
  <c r="BT153" i="2"/>
  <c r="BO153" i="2"/>
  <c r="BN153" i="2"/>
  <c r="BM153" i="2"/>
  <c r="BL153" i="2"/>
  <c r="BK153" i="2"/>
  <c r="BB153" i="2"/>
  <c r="BA153" i="2"/>
  <c r="AZ153" i="2"/>
  <c r="AY153" i="2"/>
  <c r="AT153" i="2"/>
  <c r="AS153" i="2"/>
  <c r="AR153" i="2"/>
  <c r="AQ153" i="2"/>
  <c r="AP153" i="2"/>
  <c r="AG153" i="2"/>
  <c r="AF153" i="2"/>
  <c r="AE153" i="2"/>
  <c r="AD153" i="2"/>
  <c r="Y153" i="2"/>
  <c r="X153" i="2"/>
  <c r="W153" i="2"/>
  <c r="V153" i="2"/>
  <c r="U153" i="2"/>
  <c r="K153" i="2"/>
  <c r="J153" i="2"/>
  <c r="I153" i="2"/>
  <c r="F153" i="2"/>
  <c r="E153" i="2"/>
  <c r="B153" i="2"/>
  <c r="A153" i="2"/>
  <c r="HJ152" i="2"/>
  <c r="HI152" i="2"/>
  <c r="HH152" i="2"/>
  <c r="HG152" i="2"/>
  <c r="HF152" i="2"/>
  <c r="HE152" i="2"/>
  <c r="HD152" i="2"/>
  <c r="HC152" i="2"/>
  <c r="HB152" i="2"/>
  <c r="GX152" i="2"/>
  <c r="GW152" i="2"/>
  <c r="GV152" i="2"/>
  <c r="GU152" i="2"/>
  <c r="GT152" i="2"/>
  <c r="GT152" i="2" a="1"/>
  <c r="GS152" i="2"/>
  <c r="GR152" i="2"/>
  <c r="GQ152" i="2"/>
  <c r="GP152" i="2"/>
  <c r="GO152" i="2"/>
  <c r="GN152" i="2"/>
  <c r="GM152" i="2"/>
  <c r="GL152" i="2"/>
  <c r="GK152" i="2"/>
  <c r="GJ152" i="2"/>
  <c r="GI152" i="2"/>
  <c r="GH152" i="2"/>
  <c r="GG152" i="2"/>
  <c r="GC152" i="2"/>
  <c r="GB152" i="2"/>
  <c r="GA152" i="2"/>
  <c r="FZ152" i="2"/>
  <c r="FY152" i="2"/>
  <c r="FY152" i="2" a="1"/>
  <c r="FX152" i="2"/>
  <c r="FW152" i="2"/>
  <c r="FV152" i="2"/>
  <c r="FU152" i="2"/>
  <c r="FT152" i="2"/>
  <c r="FS152" i="2"/>
  <c r="FR152" i="2"/>
  <c r="FQ152" i="2"/>
  <c r="FP152" i="2"/>
  <c r="FO152" i="2"/>
  <c r="FN152" i="2"/>
  <c r="FM152" i="2"/>
  <c r="FL152" i="2"/>
  <c r="FH152" i="2"/>
  <c r="FG152" i="2"/>
  <c r="FF152" i="2"/>
  <c r="FE152" i="2"/>
  <c r="FD152" i="2"/>
  <c r="FD152" i="2" a="1"/>
  <c r="FC152" i="2"/>
  <c r="FB152" i="2"/>
  <c r="FA152" i="2"/>
  <c r="EZ152" i="2"/>
  <c r="EY152" i="2"/>
  <c r="EX152" i="2"/>
  <c r="EW152" i="2"/>
  <c r="EV152" i="2"/>
  <c r="EU152" i="2"/>
  <c r="ET152" i="2"/>
  <c r="ES152" i="2"/>
  <c r="ER152" i="2"/>
  <c r="EQ152" i="2"/>
  <c r="EM152" i="2"/>
  <c r="EL152" i="2"/>
  <c r="EK152" i="2"/>
  <c r="EJ152" i="2"/>
  <c r="EI152" i="2"/>
  <c r="EI152" i="2" a="1"/>
  <c r="EH152" i="2"/>
  <c r="EG152" i="2"/>
  <c r="EF152" i="2"/>
  <c r="EE152" i="2"/>
  <c r="ED152" i="2"/>
  <c r="EC152" i="2"/>
  <c r="EB152" i="2"/>
  <c r="EA152" i="2"/>
  <c r="DZ152" i="2"/>
  <c r="DY152" i="2"/>
  <c r="DX152" i="2"/>
  <c r="DW152" i="2"/>
  <c r="DV152" i="2"/>
  <c r="DR152" i="2"/>
  <c r="DQ152" i="2"/>
  <c r="DP152" i="2"/>
  <c r="DO152" i="2"/>
  <c r="DN152" i="2"/>
  <c r="DN152" i="2" a="1"/>
  <c r="DM152" i="2"/>
  <c r="DL152" i="2"/>
  <c r="DK152" i="2"/>
  <c r="DJ152" i="2"/>
  <c r="DS152" i="2" s="1"/>
  <c r="DE152" i="2"/>
  <c r="DD152" i="2"/>
  <c r="DC152" i="2"/>
  <c r="DB152" i="2"/>
  <c r="DA152" i="2"/>
  <c r="CR152" i="2"/>
  <c r="CQ152" i="2"/>
  <c r="CP152" i="2"/>
  <c r="CO152" i="2"/>
  <c r="CJ152" i="2"/>
  <c r="CI152" i="2"/>
  <c r="CH152" i="2"/>
  <c r="CG152" i="2"/>
  <c r="CF152" i="2"/>
  <c r="BW152" i="2"/>
  <c r="BV152" i="2"/>
  <c r="BU152" i="2"/>
  <c r="BT152" i="2"/>
  <c r="BO152" i="2"/>
  <c r="BN152" i="2"/>
  <c r="BM152" i="2"/>
  <c r="BL152" i="2"/>
  <c r="BK152" i="2"/>
  <c r="BB152" i="2"/>
  <c r="BA152" i="2"/>
  <c r="AZ152" i="2"/>
  <c r="AY152" i="2"/>
  <c r="AT152" i="2"/>
  <c r="AS152" i="2"/>
  <c r="AR152" i="2"/>
  <c r="AQ152" i="2"/>
  <c r="AP152" i="2"/>
  <c r="AG152" i="2"/>
  <c r="AF152" i="2"/>
  <c r="AE152" i="2"/>
  <c r="AD152" i="2"/>
  <c r="Y152" i="2"/>
  <c r="X152" i="2"/>
  <c r="W152" i="2"/>
  <c r="V152" i="2"/>
  <c r="U152" i="2"/>
  <c r="L152" i="2"/>
  <c r="K152" i="2"/>
  <c r="J152" i="2"/>
  <c r="I152" i="2"/>
  <c r="F152" i="2"/>
  <c r="E152" i="2"/>
  <c r="B152" i="2"/>
  <c r="A152" i="2"/>
  <c r="HJ151" i="2"/>
  <c r="HI151" i="2"/>
  <c r="HH151" i="2"/>
  <c r="HG151" i="2"/>
  <c r="HF151" i="2"/>
  <c r="HE151" i="2"/>
  <c r="HD151" i="2"/>
  <c r="HC151" i="2"/>
  <c r="HB151" i="2"/>
  <c r="GX151" i="2"/>
  <c r="GW151" i="2"/>
  <c r="GV151" i="2"/>
  <c r="GU151" i="2"/>
  <c r="GT151" i="2"/>
  <c r="GT151" i="2" a="1"/>
  <c r="GS151" i="2"/>
  <c r="GR151" i="2"/>
  <c r="GQ151" i="2"/>
  <c r="GP151" i="2"/>
  <c r="GO151" i="2"/>
  <c r="GN151" i="2"/>
  <c r="GM151" i="2"/>
  <c r="GL151" i="2"/>
  <c r="GK151" i="2"/>
  <c r="GJ151" i="2"/>
  <c r="GI151" i="2"/>
  <c r="GH151" i="2"/>
  <c r="GG151" i="2"/>
  <c r="GC151" i="2"/>
  <c r="GB151" i="2"/>
  <c r="GA151" i="2"/>
  <c r="FZ151" i="2"/>
  <c r="FY151" i="2"/>
  <c r="FY151" i="2" a="1"/>
  <c r="FX151" i="2"/>
  <c r="FW151" i="2"/>
  <c r="FV151" i="2"/>
  <c r="FU151" i="2"/>
  <c r="FT151" i="2"/>
  <c r="FS151" i="2"/>
  <c r="FR151" i="2"/>
  <c r="FQ151" i="2"/>
  <c r="FP151" i="2"/>
  <c r="FO151" i="2"/>
  <c r="FN151" i="2"/>
  <c r="FM151" i="2"/>
  <c r="FL151" i="2"/>
  <c r="FH151" i="2"/>
  <c r="FG151" i="2"/>
  <c r="FF151" i="2"/>
  <c r="FE151" i="2"/>
  <c r="FD151" i="2"/>
  <c r="FD151" i="2" a="1"/>
  <c r="FC151" i="2"/>
  <c r="FB151" i="2"/>
  <c r="FA151" i="2"/>
  <c r="EZ151" i="2"/>
  <c r="FI151" i="2" s="1"/>
  <c r="EY151" i="2"/>
  <c r="EX151" i="2"/>
  <c r="EW151" i="2"/>
  <c r="EV151" i="2"/>
  <c r="EU151" i="2"/>
  <c r="ET151" i="2"/>
  <c r="ES151" i="2"/>
  <c r="ER151" i="2"/>
  <c r="EQ151" i="2"/>
  <c r="EM151" i="2"/>
  <c r="EL151" i="2"/>
  <c r="EK151" i="2"/>
  <c r="EJ151" i="2"/>
  <c r="EI151" i="2"/>
  <c r="EI151" i="2" a="1"/>
  <c r="EH151" i="2"/>
  <c r="EG151" i="2"/>
  <c r="EF151" i="2"/>
  <c r="EE151" i="2"/>
  <c r="ED151" i="2"/>
  <c r="EC151" i="2"/>
  <c r="EB151" i="2"/>
  <c r="EA151" i="2"/>
  <c r="DZ151" i="2"/>
  <c r="DY151" i="2"/>
  <c r="DX151" i="2"/>
  <c r="DW151" i="2"/>
  <c r="DV151" i="2"/>
  <c r="DR151" i="2"/>
  <c r="DQ151" i="2"/>
  <c r="DP151" i="2"/>
  <c r="DO151" i="2"/>
  <c r="DN151" i="2"/>
  <c r="DN151" i="2" a="1"/>
  <c r="DM151" i="2"/>
  <c r="DL151" i="2"/>
  <c r="DK151" i="2"/>
  <c r="DJ151" i="2"/>
  <c r="DE151" i="2"/>
  <c r="DD151" i="2"/>
  <c r="DC151" i="2"/>
  <c r="DB151" i="2"/>
  <c r="DA151" i="2"/>
  <c r="CR151" i="2"/>
  <c r="CQ151" i="2"/>
  <c r="CP151" i="2"/>
  <c r="CO151" i="2"/>
  <c r="CJ151" i="2"/>
  <c r="CI151" i="2"/>
  <c r="CH151" i="2"/>
  <c r="CG151" i="2"/>
  <c r="CF151" i="2"/>
  <c r="BW151" i="2"/>
  <c r="BV151" i="2"/>
  <c r="BU151" i="2"/>
  <c r="BT151" i="2"/>
  <c r="BO151" i="2"/>
  <c r="BN151" i="2"/>
  <c r="BM151" i="2"/>
  <c r="BL151" i="2"/>
  <c r="BK151" i="2"/>
  <c r="BB151" i="2"/>
  <c r="BA151" i="2"/>
  <c r="AZ151" i="2"/>
  <c r="AY151" i="2"/>
  <c r="AT151" i="2"/>
  <c r="AS151" i="2"/>
  <c r="AR151" i="2"/>
  <c r="AQ151" i="2"/>
  <c r="AP151" i="2"/>
  <c r="AG151" i="2"/>
  <c r="AF151" i="2"/>
  <c r="AE151" i="2"/>
  <c r="AD151" i="2"/>
  <c r="Y151" i="2"/>
  <c r="X151" i="2"/>
  <c r="W151" i="2"/>
  <c r="V151" i="2"/>
  <c r="U151" i="2"/>
  <c r="L151" i="2"/>
  <c r="K151" i="2"/>
  <c r="J151" i="2"/>
  <c r="I151" i="2"/>
  <c r="F151" i="2"/>
  <c r="E151" i="2"/>
  <c r="B151" i="2"/>
  <c r="A151" i="2"/>
  <c r="HJ150" i="2"/>
  <c r="HI150" i="2"/>
  <c r="HH150" i="2"/>
  <c r="HG150" i="2"/>
  <c r="HF150" i="2"/>
  <c r="HE150" i="2"/>
  <c r="HD150" i="2"/>
  <c r="HC150" i="2"/>
  <c r="HB150" i="2"/>
  <c r="GX150" i="2"/>
  <c r="GW150" i="2"/>
  <c r="GV150" i="2"/>
  <c r="GU150" i="2"/>
  <c r="GT150" i="2"/>
  <c r="GT150" i="2" a="1"/>
  <c r="GS150" i="2"/>
  <c r="GR150" i="2"/>
  <c r="GQ150" i="2"/>
  <c r="GP150" i="2"/>
  <c r="GO150" i="2"/>
  <c r="GN150" i="2"/>
  <c r="GM150" i="2"/>
  <c r="GL150" i="2"/>
  <c r="GK150" i="2"/>
  <c r="GJ150" i="2"/>
  <c r="GI150" i="2"/>
  <c r="GH150" i="2"/>
  <c r="GG150" i="2"/>
  <c r="GC150" i="2"/>
  <c r="GB150" i="2"/>
  <c r="GA150" i="2"/>
  <c r="FZ150" i="2"/>
  <c r="FY150" i="2"/>
  <c r="FY150" i="2" a="1"/>
  <c r="FX150" i="2"/>
  <c r="FW150" i="2"/>
  <c r="FV150" i="2"/>
  <c r="FU150" i="2"/>
  <c r="GD150" i="2" s="1"/>
  <c r="FT150" i="2"/>
  <c r="FS150" i="2"/>
  <c r="FR150" i="2"/>
  <c r="FQ150" i="2"/>
  <c r="FP150" i="2"/>
  <c r="FO150" i="2"/>
  <c r="FN150" i="2"/>
  <c r="FM150" i="2"/>
  <c r="FL150" i="2"/>
  <c r="FH150" i="2"/>
  <c r="FG150" i="2"/>
  <c r="FF150" i="2"/>
  <c r="FE150" i="2"/>
  <c r="FD150" i="2"/>
  <c r="FD150" i="2" a="1"/>
  <c r="FC150" i="2"/>
  <c r="FB150" i="2"/>
  <c r="FA150" i="2"/>
  <c r="EZ150" i="2"/>
  <c r="EY150" i="2"/>
  <c r="EX150" i="2"/>
  <c r="EW150" i="2"/>
  <c r="EV150" i="2"/>
  <c r="EU150" i="2"/>
  <c r="ET150" i="2"/>
  <c r="ES150" i="2"/>
  <c r="ER150" i="2"/>
  <c r="EQ150" i="2"/>
  <c r="EM150" i="2"/>
  <c r="EL150" i="2"/>
  <c r="EK150" i="2"/>
  <c r="EJ150" i="2"/>
  <c r="EI150" i="2"/>
  <c r="EI150" i="2" a="1"/>
  <c r="EH150" i="2"/>
  <c r="EG150" i="2"/>
  <c r="EF150" i="2"/>
  <c r="EE150" i="2"/>
  <c r="ED150" i="2"/>
  <c r="EC150" i="2"/>
  <c r="EB150" i="2"/>
  <c r="EA150" i="2"/>
  <c r="DZ150" i="2"/>
  <c r="DY150" i="2"/>
  <c r="DX150" i="2"/>
  <c r="DW150" i="2"/>
  <c r="DV150" i="2"/>
  <c r="DR150" i="2"/>
  <c r="DQ150" i="2"/>
  <c r="DP150" i="2"/>
  <c r="DO150" i="2"/>
  <c r="DN150" i="2"/>
  <c r="DN150" i="2" a="1"/>
  <c r="DM150" i="2"/>
  <c r="DL150" i="2"/>
  <c r="DK150" i="2"/>
  <c r="DJ150" i="2"/>
  <c r="DE150" i="2"/>
  <c r="DD150" i="2"/>
  <c r="DC150" i="2"/>
  <c r="DB150" i="2"/>
  <c r="DA150" i="2"/>
  <c r="CR150" i="2"/>
  <c r="CQ150" i="2"/>
  <c r="CP150" i="2"/>
  <c r="CO150" i="2"/>
  <c r="CJ150" i="2"/>
  <c r="CI150" i="2"/>
  <c r="CH150" i="2"/>
  <c r="CG150" i="2"/>
  <c r="CF150" i="2"/>
  <c r="BW150" i="2"/>
  <c r="BV150" i="2"/>
  <c r="BU150" i="2"/>
  <c r="BT150" i="2"/>
  <c r="BO150" i="2"/>
  <c r="BN150" i="2"/>
  <c r="BM150" i="2"/>
  <c r="BL150" i="2"/>
  <c r="BK150" i="2"/>
  <c r="BB150" i="2"/>
  <c r="BA150" i="2"/>
  <c r="AZ150" i="2"/>
  <c r="AY150" i="2"/>
  <c r="AT150" i="2"/>
  <c r="AS150" i="2"/>
  <c r="AR150" i="2"/>
  <c r="AQ150" i="2"/>
  <c r="AP150" i="2"/>
  <c r="AG150" i="2"/>
  <c r="AF150" i="2"/>
  <c r="AE150" i="2"/>
  <c r="AD150" i="2"/>
  <c r="Y150" i="2"/>
  <c r="X150" i="2"/>
  <c r="W150" i="2"/>
  <c r="V150" i="2"/>
  <c r="U150" i="2"/>
  <c r="L150" i="2"/>
  <c r="K150" i="2"/>
  <c r="J150" i="2"/>
  <c r="I150" i="2"/>
  <c r="F150" i="2"/>
  <c r="E150" i="2"/>
  <c r="B150" i="2"/>
  <c r="A150" i="2"/>
  <c r="HJ149" i="2"/>
  <c r="HI149" i="2"/>
  <c r="HH149" i="2"/>
  <c r="HG149" i="2"/>
  <c r="HF149" i="2"/>
  <c r="HE149" i="2"/>
  <c r="HD149" i="2"/>
  <c r="HC149" i="2"/>
  <c r="HB149" i="2"/>
  <c r="GX149" i="2"/>
  <c r="GW149" i="2"/>
  <c r="GV149" i="2"/>
  <c r="GU149" i="2"/>
  <c r="GT149" i="2"/>
  <c r="GT149" i="2" a="1"/>
  <c r="GS149" i="2"/>
  <c r="GR149" i="2"/>
  <c r="GQ149" i="2"/>
  <c r="GP149" i="2"/>
  <c r="GO149" i="2"/>
  <c r="GN149" i="2"/>
  <c r="GM149" i="2"/>
  <c r="GL149" i="2"/>
  <c r="GK149" i="2"/>
  <c r="GJ149" i="2"/>
  <c r="GI149" i="2"/>
  <c r="GH149" i="2"/>
  <c r="GG149" i="2"/>
  <c r="GC149" i="2"/>
  <c r="GB149" i="2"/>
  <c r="GA149" i="2"/>
  <c r="FZ149" i="2"/>
  <c r="FY149" i="2"/>
  <c r="FY149" i="2" a="1"/>
  <c r="FX149" i="2"/>
  <c r="FW149" i="2"/>
  <c r="FV149" i="2"/>
  <c r="FU149" i="2"/>
  <c r="FT149" i="2"/>
  <c r="FS149" i="2"/>
  <c r="FR149" i="2"/>
  <c r="FQ149" i="2"/>
  <c r="FP149" i="2"/>
  <c r="FO149" i="2"/>
  <c r="FN149" i="2"/>
  <c r="FM149" i="2"/>
  <c r="FL149" i="2"/>
  <c r="FH149" i="2"/>
  <c r="FG149" i="2"/>
  <c r="FF149" i="2"/>
  <c r="FE149" i="2"/>
  <c r="FD149" i="2"/>
  <c r="FD149" i="2" a="1"/>
  <c r="FC149" i="2"/>
  <c r="FB149" i="2"/>
  <c r="FA149" i="2"/>
  <c r="EZ149" i="2"/>
  <c r="FI149" i="2" s="1"/>
  <c r="EY149" i="2"/>
  <c r="EX149" i="2"/>
  <c r="EW149" i="2"/>
  <c r="EV149" i="2"/>
  <c r="EU149" i="2"/>
  <c r="ET149" i="2"/>
  <c r="ES149" i="2"/>
  <c r="ER149" i="2"/>
  <c r="EQ149" i="2"/>
  <c r="EM149" i="2"/>
  <c r="EL149" i="2"/>
  <c r="EK149" i="2"/>
  <c r="EJ149" i="2"/>
  <c r="EI149" i="2"/>
  <c r="EI149" i="2" a="1"/>
  <c r="EH149" i="2"/>
  <c r="EG149" i="2"/>
  <c r="EF149" i="2"/>
  <c r="EE149" i="2"/>
  <c r="ED149" i="2"/>
  <c r="EC149" i="2"/>
  <c r="EB149" i="2"/>
  <c r="EA149" i="2"/>
  <c r="DZ149" i="2"/>
  <c r="DY149" i="2"/>
  <c r="DX149" i="2"/>
  <c r="DW149" i="2"/>
  <c r="DV149" i="2"/>
  <c r="DR149" i="2"/>
  <c r="DQ149" i="2"/>
  <c r="DP149" i="2"/>
  <c r="DO149" i="2"/>
  <c r="DN149" i="2"/>
  <c r="DN149" i="2" a="1"/>
  <c r="DM149" i="2"/>
  <c r="DL149" i="2"/>
  <c r="DK149" i="2"/>
  <c r="DJ149" i="2"/>
  <c r="DS149" i="2" s="1"/>
  <c r="DE149" i="2"/>
  <c r="DD149" i="2"/>
  <c r="DC149" i="2"/>
  <c r="DB149" i="2"/>
  <c r="DA149" i="2"/>
  <c r="CR149" i="2"/>
  <c r="CQ149" i="2"/>
  <c r="CP149" i="2"/>
  <c r="CO149" i="2"/>
  <c r="CJ149" i="2"/>
  <c r="CI149" i="2"/>
  <c r="CH149" i="2"/>
  <c r="CG149" i="2"/>
  <c r="CF149" i="2"/>
  <c r="BW149" i="2"/>
  <c r="BX149" i="2" s="1" a="1"/>
  <c r="BX149" i="2" s="1"/>
  <c r="BV149" i="2"/>
  <c r="BU149" i="2"/>
  <c r="BT149" i="2"/>
  <c r="BO149" i="2"/>
  <c r="BN149" i="2"/>
  <c r="BM149" i="2"/>
  <c r="BL149" i="2"/>
  <c r="BK149" i="2"/>
  <c r="BB149" i="2"/>
  <c r="BA149" i="2"/>
  <c r="AZ149" i="2"/>
  <c r="AY149" i="2"/>
  <c r="AT149" i="2"/>
  <c r="AS149" i="2"/>
  <c r="AR149" i="2"/>
  <c r="AQ149" i="2"/>
  <c r="AP149" i="2"/>
  <c r="AG149" i="2"/>
  <c r="AF149" i="2"/>
  <c r="AE149" i="2"/>
  <c r="AD149" i="2"/>
  <c r="Y149" i="2"/>
  <c r="X149" i="2"/>
  <c r="W149" i="2"/>
  <c r="V149" i="2"/>
  <c r="U149" i="2"/>
  <c r="L149" i="2"/>
  <c r="K149" i="2"/>
  <c r="J149" i="2"/>
  <c r="I149" i="2"/>
  <c r="F149" i="2"/>
  <c r="E149" i="2"/>
  <c r="B149" i="2"/>
  <c r="A149" i="2"/>
  <c r="HJ148" i="2"/>
  <c r="HI148" i="2"/>
  <c r="HH148" i="2"/>
  <c r="HG148" i="2"/>
  <c r="HF148" i="2"/>
  <c r="HE148" i="2"/>
  <c r="HD148" i="2"/>
  <c r="HC148" i="2"/>
  <c r="HB148" i="2"/>
  <c r="GX148" i="2"/>
  <c r="GW148" i="2"/>
  <c r="GV148" i="2"/>
  <c r="GU148" i="2"/>
  <c r="GT148" i="2"/>
  <c r="GT148" i="2" a="1"/>
  <c r="GS148" i="2"/>
  <c r="GR148" i="2"/>
  <c r="GQ148" i="2"/>
  <c r="GP148" i="2"/>
  <c r="GO148" i="2"/>
  <c r="GN148" i="2"/>
  <c r="GM148" i="2"/>
  <c r="GL148" i="2"/>
  <c r="GK148" i="2"/>
  <c r="GJ148" i="2"/>
  <c r="GI148" i="2"/>
  <c r="GH148" i="2"/>
  <c r="GG148" i="2"/>
  <c r="GC148" i="2"/>
  <c r="GB148" i="2"/>
  <c r="GA148" i="2"/>
  <c r="FZ148" i="2"/>
  <c r="FY148" i="2"/>
  <c r="FY148" i="2" a="1"/>
  <c r="FX148" i="2"/>
  <c r="FW148" i="2"/>
  <c r="FV148" i="2"/>
  <c r="FU148" i="2"/>
  <c r="GD148" i="2" s="1"/>
  <c r="FT148" i="2"/>
  <c r="FS148" i="2"/>
  <c r="FR148" i="2"/>
  <c r="FQ148" i="2"/>
  <c r="FP148" i="2"/>
  <c r="FO148" i="2"/>
  <c r="FN148" i="2"/>
  <c r="FM148" i="2"/>
  <c r="FL148" i="2"/>
  <c r="FH148" i="2"/>
  <c r="FG148" i="2"/>
  <c r="FF148" i="2"/>
  <c r="FE148" i="2"/>
  <c r="FD148" i="2"/>
  <c r="FD148" i="2" a="1"/>
  <c r="FC148" i="2"/>
  <c r="FB148" i="2"/>
  <c r="FA148" i="2"/>
  <c r="EZ148" i="2"/>
  <c r="EY148" i="2"/>
  <c r="EX148" i="2"/>
  <c r="EW148" i="2"/>
  <c r="EV148" i="2"/>
  <c r="EU148" i="2"/>
  <c r="ET148" i="2"/>
  <c r="ES148" i="2"/>
  <c r="ER148" i="2"/>
  <c r="EQ148" i="2"/>
  <c r="EM148" i="2"/>
  <c r="EL148" i="2"/>
  <c r="EK148" i="2"/>
  <c r="EJ148" i="2"/>
  <c r="EI148" i="2"/>
  <c r="EI148" i="2" a="1"/>
  <c r="EH148" i="2"/>
  <c r="EG148" i="2"/>
  <c r="EF148" i="2"/>
  <c r="EE148" i="2"/>
  <c r="EN148" i="2" s="1"/>
  <c r="ED148" i="2"/>
  <c r="EC148" i="2"/>
  <c r="EB148" i="2"/>
  <c r="EA148" i="2"/>
  <c r="DZ148" i="2"/>
  <c r="DY148" i="2"/>
  <c r="DX148" i="2"/>
  <c r="DW148" i="2"/>
  <c r="DV148" i="2"/>
  <c r="DR148" i="2"/>
  <c r="DQ148" i="2"/>
  <c r="DP148" i="2"/>
  <c r="DO148" i="2"/>
  <c r="DN148" i="2"/>
  <c r="DN148" i="2" a="1"/>
  <c r="DM148" i="2"/>
  <c r="DL148" i="2"/>
  <c r="DK148" i="2"/>
  <c r="DJ148" i="2"/>
  <c r="DE148" i="2"/>
  <c r="DD148" i="2"/>
  <c r="DC148" i="2"/>
  <c r="DB148" i="2"/>
  <c r="DA148" i="2"/>
  <c r="CR148" i="2"/>
  <c r="CQ148" i="2"/>
  <c r="CP148" i="2"/>
  <c r="CO148" i="2"/>
  <c r="CJ148" i="2"/>
  <c r="CI148" i="2"/>
  <c r="CH148" i="2"/>
  <c r="CG148" i="2"/>
  <c r="CF148" i="2"/>
  <c r="BW148" i="2"/>
  <c r="BX148" i="2" s="1" a="1"/>
  <c r="BX148" i="2" s="1"/>
  <c r="BV148" i="2"/>
  <c r="BU148" i="2"/>
  <c r="BT148" i="2"/>
  <c r="BO148" i="2"/>
  <c r="BN148" i="2"/>
  <c r="BM148" i="2"/>
  <c r="BL148" i="2"/>
  <c r="BK148" i="2"/>
  <c r="BB148" i="2"/>
  <c r="BA148" i="2"/>
  <c r="AZ148" i="2"/>
  <c r="AY148" i="2"/>
  <c r="AT148" i="2"/>
  <c r="AS148" i="2"/>
  <c r="AR148" i="2"/>
  <c r="AQ148" i="2"/>
  <c r="AP148" i="2"/>
  <c r="AG148" i="2"/>
  <c r="AF148" i="2"/>
  <c r="AE148" i="2"/>
  <c r="AD148" i="2"/>
  <c r="Y148" i="2"/>
  <c r="X148" i="2"/>
  <c r="W148" i="2"/>
  <c r="V148" i="2"/>
  <c r="U148" i="2"/>
  <c r="L148" i="2"/>
  <c r="K148" i="2"/>
  <c r="J148" i="2"/>
  <c r="I148" i="2"/>
  <c r="F148" i="2"/>
  <c r="E148" i="2"/>
  <c r="B148" i="2"/>
  <c r="A148" i="2"/>
  <c r="HJ147" i="2"/>
  <c r="HI147" i="2"/>
  <c r="HH147" i="2"/>
  <c r="HG147" i="2"/>
  <c r="HF147" i="2"/>
  <c r="HE147" i="2"/>
  <c r="HD147" i="2"/>
  <c r="HC147" i="2"/>
  <c r="HB147" i="2"/>
  <c r="GX147" i="2"/>
  <c r="GW147" i="2"/>
  <c r="GV147" i="2"/>
  <c r="GU147" i="2"/>
  <c r="GT147" i="2"/>
  <c r="GT147" i="2" a="1"/>
  <c r="GS147" i="2"/>
  <c r="GR147" i="2"/>
  <c r="GQ147" i="2"/>
  <c r="GP147" i="2"/>
  <c r="GO147" i="2"/>
  <c r="GN147" i="2"/>
  <c r="GM147" i="2"/>
  <c r="GL147" i="2"/>
  <c r="GK147" i="2"/>
  <c r="GJ147" i="2"/>
  <c r="GI147" i="2"/>
  <c r="GH147" i="2"/>
  <c r="GG147" i="2"/>
  <c r="GC147" i="2"/>
  <c r="GB147" i="2"/>
  <c r="GA147" i="2"/>
  <c r="FZ147" i="2"/>
  <c r="FY147" i="2"/>
  <c r="FY147" i="2" a="1"/>
  <c r="FX147" i="2"/>
  <c r="FW147" i="2"/>
  <c r="FV147" i="2"/>
  <c r="FU147" i="2"/>
  <c r="FT147" i="2"/>
  <c r="FS147" i="2"/>
  <c r="FR147" i="2"/>
  <c r="FQ147" i="2"/>
  <c r="FP147" i="2"/>
  <c r="FO147" i="2"/>
  <c r="FN147" i="2"/>
  <c r="FM147" i="2"/>
  <c r="FL147" i="2"/>
  <c r="FH147" i="2"/>
  <c r="FG147" i="2"/>
  <c r="FF147" i="2"/>
  <c r="FE147" i="2"/>
  <c r="FD147" i="2"/>
  <c r="FD147" i="2" a="1"/>
  <c r="FC147" i="2"/>
  <c r="FB147" i="2"/>
  <c r="FA147" i="2"/>
  <c r="EZ147" i="2"/>
  <c r="EY147" i="2"/>
  <c r="EX147" i="2"/>
  <c r="EW147" i="2"/>
  <c r="EV147" i="2"/>
  <c r="EU147" i="2"/>
  <c r="ET147" i="2"/>
  <c r="ES147" i="2"/>
  <c r="ER147" i="2"/>
  <c r="EQ147" i="2"/>
  <c r="EM147" i="2"/>
  <c r="EL147" i="2"/>
  <c r="EK147" i="2"/>
  <c r="EJ147" i="2"/>
  <c r="EI147" i="2"/>
  <c r="EI147" i="2" a="1"/>
  <c r="EH147" i="2"/>
  <c r="EG147" i="2"/>
  <c r="EF147" i="2"/>
  <c r="EE147" i="2"/>
  <c r="ED147" i="2"/>
  <c r="EC147" i="2"/>
  <c r="EB147" i="2"/>
  <c r="EA147" i="2"/>
  <c r="DZ147" i="2"/>
  <c r="DY147" i="2"/>
  <c r="DX147" i="2"/>
  <c r="DW147" i="2"/>
  <c r="DV147" i="2"/>
  <c r="DR147" i="2"/>
  <c r="DQ147" i="2"/>
  <c r="DP147" i="2"/>
  <c r="DO147" i="2"/>
  <c r="DN147" i="2"/>
  <c r="DN147" i="2" a="1"/>
  <c r="DM147" i="2"/>
  <c r="DL147" i="2"/>
  <c r="DK147" i="2"/>
  <c r="DJ147" i="2"/>
  <c r="DE147" i="2"/>
  <c r="DD147" i="2"/>
  <c r="DC147" i="2"/>
  <c r="DB147" i="2"/>
  <c r="DA147" i="2"/>
  <c r="CR147" i="2"/>
  <c r="CQ147" i="2"/>
  <c r="CP147" i="2"/>
  <c r="CO147" i="2"/>
  <c r="CJ147" i="2"/>
  <c r="CI147" i="2"/>
  <c r="CH147" i="2"/>
  <c r="CG147" i="2"/>
  <c r="CF147" i="2"/>
  <c r="BW147" i="2"/>
  <c r="BX147" i="2" s="1" a="1"/>
  <c r="BX147" i="2" s="1"/>
  <c r="BV147" i="2"/>
  <c r="BU147" i="2"/>
  <c r="BT147" i="2"/>
  <c r="BO147" i="2"/>
  <c r="BN147" i="2"/>
  <c r="BM147" i="2"/>
  <c r="BL147" i="2"/>
  <c r="BK147" i="2"/>
  <c r="BB147" i="2"/>
  <c r="BA147" i="2"/>
  <c r="AZ147" i="2"/>
  <c r="AY147" i="2"/>
  <c r="AT147" i="2"/>
  <c r="AS147" i="2"/>
  <c r="AR147" i="2"/>
  <c r="AQ147" i="2"/>
  <c r="AP147" i="2"/>
  <c r="AG147" i="2"/>
  <c r="AF147" i="2"/>
  <c r="AE147" i="2"/>
  <c r="AD147" i="2"/>
  <c r="Y147" i="2"/>
  <c r="X147" i="2"/>
  <c r="W147" i="2"/>
  <c r="V147" i="2"/>
  <c r="U147" i="2"/>
  <c r="L147" i="2"/>
  <c r="K147" i="2"/>
  <c r="J147" i="2"/>
  <c r="I147" i="2"/>
  <c r="F147" i="2"/>
  <c r="E147" i="2"/>
  <c r="B147" i="2"/>
  <c r="A147" i="2"/>
  <c r="HJ146" i="2"/>
  <c r="HI146" i="2"/>
  <c r="HH146" i="2"/>
  <c r="HG146" i="2"/>
  <c r="HF146" i="2"/>
  <c r="HE146" i="2"/>
  <c r="HD146" i="2"/>
  <c r="HC146" i="2"/>
  <c r="HB146" i="2"/>
  <c r="GX146" i="2"/>
  <c r="GW146" i="2"/>
  <c r="GV146" i="2"/>
  <c r="GU146" i="2"/>
  <c r="GT146" i="2"/>
  <c r="GT146" i="2" a="1"/>
  <c r="GS146" i="2"/>
  <c r="GR146" i="2"/>
  <c r="GQ146" i="2"/>
  <c r="GP146" i="2"/>
  <c r="GO146" i="2"/>
  <c r="GN146" i="2"/>
  <c r="GM146" i="2"/>
  <c r="GL146" i="2"/>
  <c r="GK146" i="2"/>
  <c r="GJ146" i="2"/>
  <c r="GI146" i="2"/>
  <c r="GH146" i="2"/>
  <c r="GG146" i="2"/>
  <c r="GC146" i="2"/>
  <c r="GB146" i="2"/>
  <c r="GA146" i="2"/>
  <c r="FZ146" i="2"/>
  <c r="FY146" i="2"/>
  <c r="FY146" i="2" a="1"/>
  <c r="FX146" i="2"/>
  <c r="FW146" i="2"/>
  <c r="FV146" i="2"/>
  <c r="FU146" i="2"/>
  <c r="FT146" i="2"/>
  <c r="FS146" i="2"/>
  <c r="FR146" i="2"/>
  <c r="FQ146" i="2"/>
  <c r="FP146" i="2"/>
  <c r="FO146" i="2"/>
  <c r="FN146" i="2"/>
  <c r="FM146" i="2"/>
  <c r="FL146" i="2"/>
  <c r="FH146" i="2"/>
  <c r="FG146" i="2"/>
  <c r="FF146" i="2"/>
  <c r="FE146" i="2"/>
  <c r="FD146" i="2"/>
  <c r="FD146" i="2" a="1"/>
  <c r="FC146" i="2"/>
  <c r="FB146" i="2"/>
  <c r="FA146" i="2"/>
  <c r="EZ146" i="2"/>
  <c r="EY146" i="2"/>
  <c r="EX146" i="2"/>
  <c r="EW146" i="2"/>
  <c r="EV146" i="2"/>
  <c r="EU146" i="2"/>
  <c r="ET146" i="2"/>
  <c r="ES146" i="2"/>
  <c r="ER146" i="2"/>
  <c r="EQ146" i="2"/>
  <c r="EM146" i="2"/>
  <c r="EL146" i="2"/>
  <c r="EK146" i="2"/>
  <c r="EJ146" i="2"/>
  <c r="EI146" i="2"/>
  <c r="EI146" i="2" a="1"/>
  <c r="EH146" i="2"/>
  <c r="EG146" i="2"/>
  <c r="EF146" i="2"/>
  <c r="EE146" i="2"/>
  <c r="ED146" i="2"/>
  <c r="EC146" i="2"/>
  <c r="EB146" i="2"/>
  <c r="EA146" i="2"/>
  <c r="DZ146" i="2"/>
  <c r="DY146" i="2"/>
  <c r="DX146" i="2"/>
  <c r="DW146" i="2"/>
  <c r="DV146" i="2"/>
  <c r="DR146" i="2"/>
  <c r="DQ146" i="2"/>
  <c r="DP146" i="2"/>
  <c r="DO146" i="2"/>
  <c r="DN146" i="2"/>
  <c r="DN146" i="2" a="1"/>
  <c r="DM146" i="2"/>
  <c r="DL146" i="2"/>
  <c r="DK146" i="2"/>
  <c r="DJ146" i="2"/>
  <c r="DE146" i="2"/>
  <c r="DD146" i="2"/>
  <c r="DC146" i="2"/>
  <c r="DB146" i="2"/>
  <c r="DA146" i="2"/>
  <c r="CR146" i="2"/>
  <c r="CQ146" i="2"/>
  <c r="CP146" i="2"/>
  <c r="CO146" i="2"/>
  <c r="CJ146" i="2"/>
  <c r="CI146" i="2"/>
  <c r="CH146" i="2"/>
  <c r="CG146" i="2"/>
  <c r="CF146" i="2"/>
  <c r="BW146" i="2"/>
  <c r="BV146" i="2"/>
  <c r="BU146" i="2"/>
  <c r="BT146" i="2"/>
  <c r="BO146" i="2"/>
  <c r="BN146" i="2"/>
  <c r="BM146" i="2"/>
  <c r="BL146" i="2"/>
  <c r="BK146" i="2"/>
  <c r="BB146" i="2"/>
  <c r="BA146" i="2"/>
  <c r="AZ146" i="2"/>
  <c r="AY146" i="2"/>
  <c r="AT146" i="2"/>
  <c r="AS146" i="2"/>
  <c r="AR146" i="2"/>
  <c r="AQ146" i="2"/>
  <c r="AP146" i="2"/>
  <c r="AG146" i="2"/>
  <c r="AF146" i="2"/>
  <c r="AE146" i="2"/>
  <c r="AD146" i="2"/>
  <c r="Y146" i="2"/>
  <c r="X146" i="2"/>
  <c r="W146" i="2"/>
  <c r="V146" i="2"/>
  <c r="U146" i="2"/>
  <c r="L146" i="2"/>
  <c r="K146" i="2"/>
  <c r="J146" i="2"/>
  <c r="I146" i="2"/>
  <c r="F146" i="2"/>
  <c r="E146" i="2"/>
  <c r="B146" i="2"/>
  <c r="A146" i="2"/>
  <c r="HJ145" i="2"/>
  <c r="HI145" i="2"/>
  <c r="HH145" i="2"/>
  <c r="HG145" i="2"/>
  <c r="HF145" i="2"/>
  <c r="HE145" i="2"/>
  <c r="HD145" i="2"/>
  <c r="HC145" i="2"/>
  <c r="HB145" i="2"/>
  <c r="GX145" i="2"/>
  <c r="GW145" i="2"/>
  <c r="GV145" i="2"/>
  <c r="GU145" i="2"/>
  <c r="GT145" i="2"/>
  <c r="GT145" i="2" a="1"/>
  <c r="GS145" i="2"/>
  <c r="GR145" i="2"/>
  <c r="GQ145" i="2"/>
  <c r="GP145" i="2"/>
  <c r="GY145" i="2" s="1"/>
  <c r="GO145" i="2"/>
  <c r="GN145" i="2"/>
  <c r="GM145" i="2"/>
  <c r="GL145" i="2"/>
  <c r="GK145" i="2"/>
  <c r="GJ145" i="2"/>
  <c r="GI145" i="2"/>
  <c r="GH145" i="2"/>
  <c r="GG145" i="2"/>
  <c r="GC145" i="2"/>
  <c r="GB145" i="2"/>
  <c r="GA145" i="2"/>
  <c r="FZ145" i="2"/>
  <c r="FY145" i="2"/>
  <c r="FY145" i="2" a="1"/>
  <c r="FX145" i="2"/>
  <c r="FW145" i="2"/>
  <c r="FV145" i="2"/>
  <c r="FU145" i="2"/>
  <c r="FT145" i="2"/>
  <c r="FS145" i="2"/>
  <c r="FR145" i="2"/>
  <c r="FQ145" i="2"/>
  <c r="FP145" i="2"/>
  <c r="FO145" i="2"/>
  <c r="FN145" i="2"/>
  <c r="FM145" i="2"/>
  <c r="FL145" i="2"/>
  <c r="FH145" i="2"/>
  <c r="FG145" i="2"/>
  <c r="FF145" i="2"/>
  <c r="FE145" i="2"/>
  <c r="FD145" i="2"/>
  <c r="FD145" i="2" a="1"/>
  <c r="FC145" i="2"/>
  <c r="FB145" i="2"/>
  <c r="FA145" i="2"/>
  <c r="EZ145" i="2"/>
  <c r="EY145" i="2"/>
  <c r="EX145" i="2"/>
  <c r="EW145" i="2"/>
  <c r="EV145" i="2"/>
  <c r="EU145" i="2"/>
  <c r="ET145" i="2"/>
  <c r="ES145" i="2"/>
  <c r="ER145" i="2"/>
  <c r="EQ145" i="2"/>
  <c r="EM145" i="2"/>
  <c r="EL145" i="2"/>
  <c r="EK145" i="2"/>
  <c r="EJ145" i="2"/>
  <c r="EI145" i="2"/>
  <c r="EI145" i="2" a="1"/>
  <c r="EH145" i="2"/>
  <c r="EG145" i="2"/>
  <c r="EF145" i="2"/>
  <c r="EE145" i="2"/>
  <c r="EN145" i="2" s="1"/>
  <c r="ED145" i="2"/>
  <c r="EC145" i="2"/>
  <c r="EB145" i="2"/>
  <c r="EA145" i="2"/>
  <c r="DZ145" i="2"/>
  <c r="DY145" i="2"/>
  <c r="DX145" i="2"/>
  <c r="DW145" i="2"/>
  <c r="DV145" i="2"/>
  <c r="DR145" i="2"/>
  <c r="DQ145" i="2"/>
  <c r="DP145" i="2"/>
  <c r="DO145" i="2"/>
  <c r="DN145" i="2"/>
  <c r="DN145" i="2" a="1"/>
  <c r="DM145" i="2"/>
  <c r="DL145" i="2"/>
  <c r="DK145" i="2"/>
  <c r="DJ145" i="2"/>
  <c r="DE145" i="2"/>
  <c r="DD145" i="2"/>
  <c r="DC145" i="2"/>
  <c r="DB145" i="2"/>
  <c r="DA145" i="2"/>
  <c r="CR145" i="2"/>
  <c r="CQ145" i="2"/>
  <c r="CP145" i="2"/>
  <c r="CO145" i="2"/>
  <c r="CJ145" i="2"/>
  <c r="CI145" i="2"/>
  <c r="CH145" i="2"/>
  <c r="CG145" i="2"/>
  <c r="CF145" i="2"/>
  <c r="BW145" i="2"/>
  <c r="BV145" i="2"/>
  <c r="BU145" i="2"/>
  <c r="BT145" i="2"/>
  <c r="BO145" i="2"/>
  <c r="BN145" i="2"/>
  <c r="BM145" i="2"/>
  <c r="BL145" i="2"/>
  <c r="BK145" i="2"/>
  <c r="BB145" i="2"/>
  <c r="BA145" i="2"/>
  <c r="AZ145" i="2"/>
  <c r="AY145" i="2"/>
  <c r="AT145" i="2"/>
  <c r="AS145" i="2"/>
  <c r="AR145" i="2"/>
  <c r="AQ145" i="2"/>
  <c r="AP145" i="2"/>
  <c r="AG145" i="2"/>
  <c r="AF145" i="2"/>
  <c r="AE145" i="2"/>
  <c r="AD145" i="2"/>
  <c r="Y145" i="2"/>
  <c r="X145" i="2"/>
  <c r="W145" i="2"/>
  <c r="V145" i="2"/>
  <c r="U145" i="2"/>
  <c r="L145" i="2"/>
  <c r="K145" i="2"/>
  <c r="J145" i="2"/>
  <c r="I145" i="2"/>
  <c r="F145" i="2"/>
  <c r="E145" i="2"/>
  <c r="B145" i="2"/>
  <c r="A145" i="2"/>
  <c r="HJ144" i="2"/>
  <c r="HI144" i="2"/>
  <c r="HH144" i="2"/>
  <c r="HG144" i="2"/>
  <c r="HF144" i="2"/>
  <c r="HE144" i="2"/>
  <c r="HD144" i="2"/>
  <c r="HC144" i="2"/>
  <c r="HB144" i="2"/>
  <c r="GX144" i="2"/>
  <c r="GW144" i="2"/>
  <c r="GV144" i="2"/>
  <c r="GU144" i="2"/>
  <c r="GT144" i="2"/>
  <c r="GT144" i="2" a="1"/>
  <c r="GS144" i="2"/>
  <c r="GR144" i="2"/>
  <c r="GQ144" i="2"/>
  <c r="GP144" i="2"/>
  <c r="GO144" i="2"/>
  <c r="GN144" i="2"/>
  <c r="GM144" i="2"/>
  <c r="GL144" i="2"/>
  <c r="GK144" i="2"/>
  <c r="GJ144" i="2"/>
  <c r="GI144" i="2"/>
  <c r="GH144" i="2"/>
  <c r="GG144" i="2"/>
  <c r="GC144" i="2"/>
  <c r="GB144" i="2"/>
  <c r="GA144" i="2"/>
  <c r="FZ144" i="2"/>
  <c r="FY144" i="2"/>
  <c r="FY144" i="2" a="1"/>
  <c r="FX144" i="2"/>
  <c r="FW144" i="2"/>
  <c r="FV144" i="2"/>
  <c r="FU144" i="2"/>
  <c r="FT144" i="2"/>
  <c r="FS144" i="2"/>
  <c r="FR144" i="2"/>
  <c r="FQ144" i="2"/>
  <c r="FP144" i="2"/>
  <c r="FO144" i="2"/>
  <c r="FN144" i="2"/>
  <c r="FM144" i="2"/>
  <c r="FL144" i="2"/>
  <c r="FH144" i="2"/>
  <c r="FG144" i="2"/>
  <c r="FF144" i="2"/>
  <c r="FE144" i="2"/>
  <c r="FD144" i="2"/>
  <c r="FD144" i="2" a="1"/>
  <c r="FC144" i="2"/>
  <c r="FB144" i="2"/>
  <c r="FA144" i="2"/>
  <c r="EZ144" i="2"/>
  <c r="EY144" i="2"/>
  <c r="EX144" i="2"/>
  <c r="EW144" i="2"/>
  <c r="EV144" i="2"/>
  <c r="EU144" i="2"/>
  <c r="ET144" i="2"/>
  <c r="ES144" i="2"/>
  <c r="ER144" i="2"/>
  <c r="EQ144" i="2"/>
  <c r="EM144" i="2"/>
  <c r="EL144" i="2"/>
  <c r="EK144" i="2"/>
  <c r="EJ144" i="2"/>
  <c r="EI144" i="2"/>
  <c r="EI144" i="2" a="1"/>
  <c r="EH144" i="2"/>
  <c r="EG144" i="2"/>
  <c r="EF144" i="2"/>
  <c r="EE144" i="2"/>
  <c r="ED144" i="2"/>
  <c r="EC144" i="2"/>
  <c r="EB144" i="2"/>
  <c r="EA144" i="2"/>
  <c r="DZ144" i="2"/>
  <c r="DY144" i="2"/>
  <c r="DX144" i="2"/>
  <c r="DW144" i="2"/>
  <c r="DV144" i="2"/>
  <c r="DR144" i="2"/>
  <c r="DQ144" i="2"/>
  <c r="DP144" i="2"/>
  <c r="DO144" i="2"/>
  <c r="DN144" i="2"/>
  <c r="DN144" i="2" a="1"/>
  <c r="DM144" i="2"/>
  <c r="DL144" i="2"/>
  <c r="DK144" i="2"/>
  <c r="DJ144" i="2"/>
  <c r="DE144" i="2"/>
  <c r="DD144" i="2"/>
  <c r="DC144" i="2"/>
  <c r="DB144" i="2"/>
  <c r="DA144" i="2"/>
  <c r="CR144" i="2"/>
  <c r="CQ144" i="2"/>
  <c r="CP144" i="2"/>
  <c r="CO144" i="2"/>
  <c r="CJ144" i="2"/>
  <c r="CI144" i="2"/>
  <c r="CH144" i="2"/>
  <c r="CG144" i="2"/>
  <c r="CF144" i="2"/>
  <c r="BW144" i="2"/>
  <c r="BV144" i="2"/>
  <c r="BU144" i="2"/>
  <c r="BT144" i="2"/>
  <c r="BO144" i="2"/>
  <c r="BN144" i="2"/>
  <c r="BM144" i="2"/>
  <c r="BL144" i="2"/>
  <c r="BK144" i="2"/>
  <c r="BB144" i="2"/>
  <c r="BA144" i="2"/>
  <c r="AZ144" i="2"/>
  <c r="AY144" i="2"/>
  <c r="AT144" i="2"/>
  <c r="AS144" i="2"/>
  <c r="AR144" i="2"/>
  <c r="AQ144" i="2"/>
  <c r="AP144" i="2"/>
  <c r="AG144" i="2"/>
  <c r="AF144" i="2"/>
  <c r="AE144" i="2"/>
  <c r="AD144" i="2"/>
  <c r="Y144" i="2"/>
  <c r="X144" i="2"/>
  <c r="W144" i="2"/>
  <c r="V144" i="2"/>
  <c r="U144" i="2"/>
  <c r="L144" i="2"/>
  <c r="K144" i="2"/>
  <c r="J144" i="2"/>
  <c r="I144" i="2"/>
  <c r="F144" i="2"/>
  <c r="E144" i="2"/>
  <c r="B144" i="2"/>
  <c r="A144" i="2"/>
  <c r="HJ143" i="2"/>
  <c r="HI143" i="2"/>
  <c r="HH143" i="2"/>
  <c r="HG143" i="2"/>
  <c r="HF143" i="2"/>
  <c r="HE143" i="2"/>
  <c r="HD143" i="2"/>
  <c r="HC143" i="2"/>
  <c r="HB143" i="2"/>
  <c r="GX143" i="2"/>
  <c r="GW143" i="2"/>
  <c r="GV143" i="2"/>
  <c r="GU143" i="2"/>
  <c r="GT143" i="2"/>
  <c r="GT143" i="2" a="1"/>
  <c r="GS143" i="2"/>
  <c r="GR143" i="2"/>
  <c r="GQ143" i="2"/>
  <c r="GP143" i="2"/>
  <c r="GO143" i="2"/>
  <c r="GN143" i="2"/>
  <c r="GM143" i="2"/>
  <c r="GL143" i="2"/>
  <c r="GK143" i="2"/>
  <c r="GJ143" i="2"/>
  <c r="GI143" i="2"/>
  <c r="GH143" i="2"/>
  <c r="GG143" i="2"/>
  <c r="GC143" i="2"/>
  <c r="GB143" i="2"/>
  <c r="GA143" i="2"/>
  <c r="FZ143" i="2"/>
  <c r="FY143" i="2"/>
  <c r="FY143" i="2" a="1"/>
  <c r="FX143" i="2"/>
  <c r="FW143" i="2"/>
  <c r="FV143" i="2"/>
  <c r="FU143" i="2"/>
  <c r="FT143" i="2"/>
  <c r="FS143" i="2"/>
  <c r="FR143" i="2"/>
  <c r="FQ143" i="2"/>
  <c r="FP143" i="2"/>
  <c r="FO143" i="2"/>
  <c r="FN143" i="2"/>
  <c r="FM143" i="2"/>
  <c r="FL143" i="2"/>
  <c r="FH143" i="2"/>
  <c r="FG143" i="2"/>
  <c r="FF143" i="2"/>
  <c r="FE143" i="2"/>
  <c r="FD143" i="2"/>
  <c r="FD143" i="2" a="1"/>
  <c r="FC143" i="2"/>
  <c r="FB143" i="2"/>
  <c r="FA143" i="2"/>
  <c r="EZ143" i="2"/>
  <c r="EY143" i="2"/>
  <c r="EX143" i="2"/>
  <c r="EW143" i="2"/>
  <c r="EV143" i="2"/>
  <c r="EU143" i="2"/>
  <c r="ET143" i="2"/>
  <c r="ES143" i="2"/>
  <c r="ER143" i="2"/>
  <c r="EQ143" i="2"/>
  <c r="EM143" i="2"/>
  <c r="EL143" i="2"/>
  <c r="EK143" i="2"/>
  <c r="EJ143" i="2"/>
  <c r="EI143" i="2"/>
  <c r="EI143" i="2" a="1"/>
  <c r="EH143" i="2"/>
  <c r="EG143" i="2"/>
  <c r="EF143" i="2"/>
  <c r="EE143" i="2"/>
  <c r="EN143" i="2" s="1"/>
  <c r="ED143" i="2"/>
  <c r="EC143" i="2"/>
  <c r="EB143" i="2"/>
  <c r="EA143" i="2"/>
  <c r="DZ143" i="2"/>
  <c r="DY143" i="2"/>
  <c r="DX143" i="2"/>
  <c r="DW143" i="2"/>
  <c r="DV143" i="2"/>
  <c r="DR143" i="2"/>
  <c r="DQ143" i="2"/>
  <c r="DP143" i="2"/>
  <c r="DO143" i="2"/>
  <c r="DN143" i="2"/>
  <c r="DN143" i="2" a="1"/>
  <c r="DM143" i="2"/>
  <c r="DL143" i="2"/>
  <c r="DK143" i="2"/>
  <c r="DJ143" i="2"/>
  <c r="DE143" i="2"/>
  <c r="DD143" i="2"/>
  <c r="DC143" i="2"/>
  <c r="DB143" i="2"/>
  <c r="DA143" i="2"/>
  <c r="CR143" i="2"/>
  <c r="CQ143" i="2"/>
  <c r="CP143" i="2"/>
  <c r="CO143" i="2"/>
  <c r="CJ143" i="2"/>
  <c r="CI143" i="2"/>
  <c r="CH143" i="2"/>
  <c r="CG143" i="2"/>
  <c r="CF143" i="2"/>
  <c r="BW143" i="2"/>
  <c r="BV143" i="2"/>
  <c r="BU143" i="2"/>
  <c r="BT143" i="2"/>
  <c r="BO143" i="2"/>
  <c r="BN143" i="2"/>
  <c r="BM143" i="2"/>
  <c r="BL143" i="2"/>
  <c r="BK143" i="2"/>
  <c r="BB143" i="2"/>
  <c r="BA143" i="2"/>
  <c r="AZ143" i="2"/>
  <c r="AY143" i="2"/>
  <c r="AT143" i="2"/>
  <c r="AS143" i="2"/>
  <c r="AR143" i="2"/>
  <c r="AQ143" i="2"/>
  <c r="AP143" i="2"/>
  <c r="AG143" i="2"/>
  <c r="AF143" i="2"/>
  <c r="AE143" i="2"/>
  <c r="AD143" i="2"/>
  <c r="Y143" i="2"/>
  <c r="X143" i="2"/>
  <c r="W143" i="2"/>
  <c r="V143" i="2"/>
  <c r="U143" i="2"/>
  <c r="K143" i="2"/>
  <c r="J143" i="2"/>
  <c r="I143" i="2"/>
  <c r="F143" i="2"/>
  <c r="E143" i="2"/>
  <c r="B143" i="2"/>
  <c r="A143" i="2"/>
  <c r="HJ142" i="2"/>
  <c r="HI142" i="2"/>
  <c r="HH142" i="2"/>
  <c r="HG142" i="2"/>
  <c r="HF142" i="2"/>
  <c r="HE142" i="2"/>
  <c r="HD142" i="2"/>
  <c r="HC142" i="2"/>
  <c r="HB142" i="2"/>
  <c r="GX142" i="2"/>
  <c r="GW142" i="2"/>
  <c r="GV142" i="2"/>
  <c r="GU142" i="2"/>
  <c r="GT142" i="2"/>
  <c r="GT142" i="2" a="1"/>
  <c r="GS142" i="2"/>
  <c r="GR142" i="2"/>
  <c r="GQ142" i="2"/>
  <c r="GP142" i="2"/>
  <c r="GO142" i="2"/>
  <c r="GN142" i="2"/>
  <c r="GM142" i="2"/>
  <c r="GL142" i="2"/>
  <c r="GK142" i="2"/>
  <c r="GJ142" i="2"/>
  <c r="GI142" i="2"/>
  <c r="GH142" i="2"/>
  <c r="GG142" i="2"/>
  <c r="GC142" i="2"/>
  <c r="GB142" i="2"/>
  <c r="GA142" i="2"/>
  <c r="FZ142" i="2"/>
  <c r="FY142" i="2"/>
  <c r="FY142" i="2" a="1"/>
  <c r="FX142" i="2"/>
  <c r="FW142" i="2"/>
  <c r="FV142" i="2"/>
  <c r="FU142" i="2"/>
  <c r="GD142" i="2" s="1"/>
  <c r="FT142" i="2"/>
  <c r="FS142" i="2"/>
  <c r="FR142" i="2"/>
  <c r="FQ142" i="2"/>
  <c r="FP142" i="2"/>
  <c r="FO142" i="2"/>
  <c r="FN142" i="2"/>
  <c r="FM142" i="2"/>
  <c r="FL142" i="2"/>
  <c r="FH142" i="2"/>
  <c r="FG142" i="2"/>
  <c r="FF142" i="2"/>
  <c r="FE142" i="2"/>
  <c r="FD142" i="2"/>
  <c r="FD142" i="2" a="1"/>
  <c r="FC142" i="2"/>
  <c r="FB142" i="2"/>
  <c r="FA142" i="2"/>
  <c r="EZ142" i="2"/>
  <c r="EY142" i="2"/>
  <c r="EX142" i="2"/>
  <c r="EW142" i="2"/>
  <c r="EV142" i="2"/>
  <c r="EU142" i="2"/>
  <c r="ET142" i="2"/>
  <c r="ES142" i="2"/>
  <c r="ER142" i="2"/>
  <c r="EQ142" i="2"/>
  <c r="EM142" i="2"/>
  <c r="EL142" i="2"/>
  <c r="EK142" i="2"/>
  <c r="EJ142" i="2"/>
  <c r="EI142" i="2"/>
  <c r="EI142" i="2" a="1"/>
  <c r="EH142" i="2"/>
  <c r="EG142" i="2"/>
  <c r="EF142" i="2"/>
  <c r="EE142" i="2"/>
  <c r="ED142" i="2"/>
  <c r="EC142" i="2"/>
  <c r="EB142" i="2"/>
  <c r="EA142" i="2"/>
  <c r="DZ142" i="2"/>
  <c r="DY142" i="2"/>
  <c r="DX142" i="2"/>
  <c r="DW142" i="2"/>
  <c r="DV142" i="2"/>
  <c r="DR142" i="2"/>
  <c r="DQ142" i="2"/>
  <c r="DP142" i="2"/>
  <c r="DO142" i="2"/>
  <c r="DN142" i="2"/>
  <c r="DN142" i="2" a="1"/>
  <c r="DM142" i="2"/>
  <c r="DL142" i="2"/>
  <c r="DK142" i="2"/>
  <c r="DJ142" i="2"/>
  <c r="DS142" i="2" s="1"/>
  <c r="DE142" i="2"/>
  <c r="DD142" i="2"/>
  <c r="DC142" i="2"/>
  <c r="DB142" i="2"/>
  <c r="DA142" i="2"/>
  <c r="CR142" i="2"/>
  <c r="CQ142" i="2"/>
  <c r="CP142" i="2"/>
  <c r="CO142" i="2"/>
  <c r="CJ142" i="2"/>
  <c r="CI142" i="2"/>
  <c r="CH142" i="2"/>
  <c r="CG142" i="2"/>
  <c r="CF142" i="2"/>
  <c r="BW142" i="2"/>
  <c r="BV142" i="2"/>
  <c r="BU142" i="2"/>
  <c r="BT142" i="2"/>
  <c r="BO142" i="2"/>
  <c r="BN142" i="2"/>
  <c r="BM142" i="2"/>
  <c r="BL142" i="2"/>
  <c r="BK142" i="2"/>
  <c r="BB142" i="2"/>
  <c r="BA142" i="2"/>
  <c r="AZ142" i="2"/>
  <c r="AY142" i="2"/>
  <c r="AT142" i="2"/>
  <c r="AS142" i="2"/>
  <c r="AR142" i="2"/>
  <c r="AQ142" i="2"/>
  <c r="AP142" i="2"/>
  <c r="AG142" i="2"/>
  <c r="AF142" i="2"/>
  <c r="AE142" i="2"/>
  <c r="AD142" i="2"/>
  <c r="Y142" i="2"/>
  <c r="X142" i="2"/>
  <c r="W142" i="2"/>
  <c r="V142" i="2"/>
  <c r="U142" i="2"/>
  <c r="L142" i="2"/>
  <c r="K142" i="2"/>
  <c r="J142" i="2"/>
  <c r="I142" i="2"/>
  <c r="F142" i="2"/>
  <c r="E142" i="2"/>
  <c r="B142" i="2"/>
  <c r="A142" i="2"/>
  <c r="HJ141" i="2"/>
  <c r="HI141" i="2"/>
  <c r="HH141" i="2"/>
  <c r="HG141" i="2"/>
  <c r="HF141" i="2"/>
  <c r="HE141" i="2"/>
  <c r="HD141" i="2"/>
  <c r="HC141" i="2"/>
  <c r="HB141" i="2"/>
  <c r="GX141" i="2"/>
  <c r="GW141" i="2"/>
  <c r="GV141" i="2"/>
  <c r="GU141" i="2"/>
  <c r="GT141" i="2"/>
  <c r="GT141" i="2" a="1"/>
  <c r="GS141" i="2"/>
  <c r="GR141" i="2"/>
  <c r="GQ141" i="2"/>
  <c r="GP141" i="2"/>
  <c r="GO141" i="2"/>
  <c r="GN141" i="2"/>
  <c r="GM141" i="2"/>
  <c r="GL141" i="2"/>
  <c r="GK141" i="2"/>
  <c r="GJ141" i="2"/>
  <c r="GI141" i="2"/>
  <c r="GH141" i="2"/>
  <c r="GG141" i="2"/>
  <c r="GC141" i="2"/>
  <c r="GB141" i="2"/>
  <c r="GA141" i="2"/>
  <c r="FZ141" i="2"/>
  <c r="FY141" i="2"/>
  <c r="FY141" i="2" a="1"/>
  <c r="FX141" i="2"/>
  <c r="FW141" i="2"/>
  <c r="FV141" i="2"/>
  <c r="FU141" i="2"/>
  <c r="FT141" i="2"/>
  <c r="FS141" i="2"/>
  <c r="FR141" i="2"/>
  <c r="FQ141" i="2"/>
  <c r="FP141" i="2"/>
  <c r="FO141" i="2"/>
  <c r="FN141" i="2"/>
  <c r="FM141" i="2"/>
  <c r="FL141" i="2"/>
  <c r="FH141" i="2"/>
  <c r="FG141" i="2"/>
  <c r="FF141" i="2"/>
  <c r="FE141" i="2"/>
  <c r="FD141" i="2"/>
  <c r="FD141" i="2" a="1"/>
  <c r="FC141" i="2"/>
  <c r="FB141" i="2"/>
  <c r="FA141" i="2"/>
  <c r="EZ141" i="2"/>
  <c r="EY141" i="2"/>
  <c r="EX141" i="2"/>
  <c r="EW141" i="2"/>
  <c r="EV141" i="2"/>
  <c r="EU141" i="2"/>
  <c r="ET141" i="2"/>
  <c r="ES141" i="2"/>
  <c r="ER141" i="2"/>
  <c r="EQ141" i="2"/>
  <c r="EM141" i="2"/>
  <c r="EL141" i="2"/>
  <c r="EK141" i="2"/>
  <c r="EJ141" i="2"/>
  <c r="EI141" i="2"/>
  <c r="EI141" i="2" a="1"/>
  <c r="EH141" i="2"/>
  <c r="EG141" i="2"/>
  <c r="EF141" i="2"/>
  <c r="EE141" i="2"/>
  <c r="ED141" i="2"/>
  <c r="EC141" i="2"/>
  <c r="EB141" i="2"/>
  <c r="EA141" i="2"/>
  <c r="DZ141" i="2"/>
  <c r="DY141" i="2"/>
  <c r="DX141" i="2"/>
  <c r="DW141" i="2"/>
  <c r="DV141" i="2"/>
  <c r="DR141" i="2"/>
  <c r="DQ141" i="2"/>
  <c r="DP141" i="2"/>
  <c r="DO141" i="2"/>
  <c r="DN141" i="2"/>
  <c r="DN141" i="2" a="1"/>
  <c r="DM141" i="2"/>
  <c r="DL141" i="2"/>
  <c r="DK141" i="2"/>
  <c r="DJ141" i="2"/>
  <c r="DE141" i="2"/>
  <c r="DD141" i="2"/>
  <c r="DC141" i="2"/>
  <c r="DB141" i="2"/>
  <c r="DA141" i="2"/>
  <c r="CR141" i="2"/>
  <c r="CQ141" i="2"/>
  <c r="CP141" i="2"/>
  <c r="CO141" i="2"/>
  <c r="CJ141" i="2"/>
  <c r="CI141" i="2"/>
  <c r="CH141" i="2"/>
  <c r="CG141" i="2"/>
  <c r="CF141" i="2"/>
  <c r="BX141" i="2" a="1"/>
  <c r="BX141" i="2" s="1"/>
  <c r="BW141" i="2"/>
  <c r="BV141" i="2"/>
  <c r="BU141" i="2"/>
  <c r="BT141" i="2"/>
  <c r="BO141" i="2"/>
  <c r="BN141" i="2"/>
  <c r="BM141" i="2"/>
  <c r="BL141" i="2"/>
  <c r="BK141" i="2"/>
  <c r="BB141" i="2"/>
  <c r="BA141" i="2"/>
  <c r="AZ141" i="2"/>
  <c r="AY141" i="2"/>
  <c r="AT141" i="2"/>
  <c r="AS141" i="2"/>
  <c r="AR141" i="2"/>
  <c r="AQ141" i="2"/>
  <c r="AP141" i="2"/>
  <c r="AG141" i="2"/>
  <c r="AF141" i="2"/>
  <c r="AE141" i="2"/>
  <c r="AD141" i="2"/>
  <c r="Y141" i="2"/>
  <c r="X141" i="2"/>
  <c r="W141" i="2"/>
  <c r="V141" i="2"/>
  <c r="U141" i="2"/>
  <c r="L141" i="2"/>
  <c r="K141" i="2"/>
  <c r="J141" i="2"/>
  <c r="I141" i="2"/>
  <c r="F141" i="2"/>
  <c r="E141" i="2"/>
  <c r="B141" i="2"/>
  <c r="A141" i="2"/>
  <c r="HJ140" i="2"/>
  <c r="HI140" i="2"/>
  <c r="HH140" i="2"/>
  <c r="HG140" i="2"/>
  <c r="HF140" i="2"/>
  <c r="HE140" i="2"/>
  <c r="HD140" i="2"/>
  <c r="HC140" i="2"/>
  <c r="HB140" i="2"/>
  <c r="GX140" i="2"/>
  <c r="GW140" i="2"/>
  <c r="GV140" i="2"/>
  <c r="GU140" i="2"/>
  <c r="GT140" i="2"/>
  <c r="GT140" i="2" a="1"/>
  <c r="GS140" i="2"/>
  <c r="GR140" i="2"/>
  <c r="GQ140" i="2"/>
  <c r="GP140" i="2"/>
  <c r="GY140" i="2" s="1"/>
  <c r="GO140" i="2"/>
  <c r="GN140" i="2"/>
  <c r="GM140" i="2"/>
  <c r="GL140" i="2"/>
  <c r="GK140" i="2"/>
  <c r="GJ140" i="2"/>
  <c r="GI140" i="2"/>
  <c r="GH140" i="2"/>
  <c r="GG140" i="2"/>
  <c r="GC140" i="2"/>
  <c r="GB140" i="2"/>
  <c r="GA140" i="2"/>
  <c r="FZ140" i="2"/>
  <c r="FY140" i="2"/>
  <c r="FY140" i="2" a="1"/>
  <c r="FX140" i="2"/>
  <c r="FW140" i="2"/>
  <c r="FV140" i="2"/>
  <c r="FU140" i="2"/>
  <c r="FT140" i="2"/>
  <c r="FS140" i="2"/>
  <c r="FR140" i="2"/>
  <c r="FQ140" i="2"/>
  <c r="FP140" i="2"/>
  <c r="FO140" i="2"/>
  <c r="FN140" i="2"/>
  <c r="FM140" i="2"/>
  <c r="FL140" i="2"/>
  <c r="FH140" i="2"/>
  <c r="FG140" i="2"/>
  <c r="FF140" i="2"/>
  <c r="FE140" i="2"/>
  <c r="FD140" i="2"/>
  <c r="FD140" i="2" a="1"/>
  <c r="FC140" i="2"/>
  <c r="FB140" i="2"/>
  <c r="FA140" i="2"/>
  <c r="EZ140" i="2"/>
  <c r="EY140" i="2"/>
  <c r="EX140" i="2"/>
  <c r="EW140" i="2"/>
  <c r="EV140" i="2"/>
  <c r="EU140" i="2"/>
  <c r="ET140" i="2"/>
  <c r="ES140" i="2"/>
  <c r="ER140" i="2"/>
  <c r="EQ140" i="2"/>
  <c r="EM140" i="2"/>
  <c r="EL140" i="2"/>
  <c r="EK140" i="2"/>
  <c r="EJ140" i="2"/>
  <c r="EI140" i="2"/>
  <c r="EI140" i="2" a="1"/>
  <c r="EH140" i="2"/>
  <c r="EG140" i="2"/>
  <c r="EF140" i="2"/>
  <c r="EE140" i="2"/>
  <c r="ED140" i="2"/>
  <c r="EC140" i="2"/>
  <c r="EB140" i="2"/>
  <c r="EA140" i="2"/>
  <c r="DZ140" i="2"/>
  <c r="DY140" i="2"/>
  <c r="DX140" i="2"/>
  <c r="DW140" i="2"/>
  <c r="DV140" i="2"/>
  <c r="DR140" i="2"/>
  <c r="DQ140" i="2"/>
  <c r="DP140" i="2"/>
  <c r="DO140" i="2"/>
  <c r="DN140" i="2"/>
  <c r="DN140" i="2" a="1"/>
  <c r="DM140" i="2"/>
  <c r="DL140" i="2"/>
  <c r="DK140" i="2"/>
  <c r="DJ140" i="2"/>
  <c r="DS140" i="2" s="1"/>
  <c r="DE140" i="2"/>
  <c r="DD140" i="2"/>
  <c r="DC140" i="2"/>
  <c r="DB140" i="2"/>
  <c r="DA140" i="2"/>
  <c r="CR140" i="2"/>
  <c r="CQ140" i="2"/>
  <c r="CP140" i="2"/>
  <c r="CO140" i="2"/>
  <c r="CJ140" i="2"/>
  <c r="CI140" i="2"/>
  <c r="CH140" i="2"/>
  <c r="CG140" i="2"/>
  <c r="CF140" i="2"/>
  <c r="BW140" i="2"/>
  <c r="BV140" i="2"/>
  <c r="BU140" i="2"/>
  <c r="BT140" i="2"/>
  <c r="BO140" i="2"/>
  <c r="BN140" i="2"/>
  <c r="BM140" i="2"/>
  <c r="BL140" i="2"/>
  <c r="BK140" i="2"/>
  <c r="BB140" i="2"/>
  <c r="BA140" i="2"/>
  <c r="AZ140" i="2"/>
  <c r="AY140" i="2"/>
  <c r="AT140" i="2"/>
  <c r="AS140" i="2"/>
  <c r="AR140" i="2"/>
  <c r="AQ140" i="2"/>
  <c r="AP140" i="2"/>
  <c r="AG140" i="2"/>
  <c r="AF140" i="2"/>
  <c r="AE140" i="2"/>
  <c r="AD140" i="2"/>
  <c r="Y140" i="2"/>
  <c r="X140" i="2"/>
  <c r="W140" i="2"/>
  <c r="V140" i="2"/>
  <c r="U140" i="2"/>
  <c r="L140" i="2"/>
  <c r="K140" i="2"/>
  <c r="J140" i="2"/>
  <c r="I140" i="2"/>
  <c r="F140" i="2"/>
  <c r="E140" i="2"/>
  <c r="B140" i="2"/>
  <c r="A140" i="2"/>
  <c r="HJ139" i="2"/>
  <c r="HI139" i="2"/>
  <c r="HH139" i="2"/>
  <c r="HG139" i="2"/>
  <c r="HF139" i="2"/>
  <c r="HE139" i="2"/>
  <c r="HD139" i="2"/>
  <c r="HC139" i="2"/>
  <c r="HB139" i="2"/>
  <c r="GX139" i="2"/>
  <c r="GW139" i="2"/>
  <c r="GV139" i="2"/>
  <c r="GU139" i="2"/>
  <c r="GT139" i="2"/>
  <c r="GT139" i="2" a="1"/>
  <c r="GS139" i="2"/>
  <c r="GR139" i="2"/>
  <c r="GQ139" i="2"/>
  <c r="GP139" i="2"/>
  <c r="GO139" i="2"/>
  <c r="GN139" i="2"/>
  <c r="GM139" i="2"/>
  <c r="GL139" i="2"/>
  <c r="GK139" i="2"/>
  <c r="GJ139" i="2"/>
  <c r="GI139" i="2"/>
  <c r="GH139" i="2"/>
  <c r="GG139" i="2"/>
  <c r="GC139" i="2"/>
  <c r="GB139" i="2"/>
  <c r="GA139" i="2"/>
  <c r="FZ139" i="2"/>
  <c r="FY139" i="2"/>
  <c r="FY139" i="2" a="1"/>
  <c r="FX139" i="2"/>
  <c r="FW139" i="2"/>
  <c r="FV139" i="2"/>
  <c r="FU139" i="2"/>
  <c r="FT139" i="2"/>
  <c r="FS139" i="2"/>
  <c r="FR139" i="2"/>
  <c r="FQ139" i="2"/>
  <c r="FP139" i="2"/>
  <c r="FO139" i="2"/>
  <c r="FN139" i="2"/>
  <c r="FM139" i="2"/>
  <c r="FL139" i="2"/>
  <c r="FH139" i="2"/>
  <c r="FG139" i="2"/>
  <c r="FF139" i="2"/>
  <c r="FE139" i="2"/>
  <c r="FD139" i="2"/>
  <c r="FD139" i="2" a="1"/>
  <c r="FC139" i="2"/>
  <c r="FB139" i="2"/>
  <c r="FA139" i="2"/>
  <c r="EZ139" i="2"/>
  <c r="EY139" i="2"/>
  <c r="EX139" i="2"/>
  <c r="EW139" i="2"/>
  <c r="EV139" i="2"/>
  <c r="EU139" i="2"/>
  <c r="ET139" i="2"/>
  <c r="ES139" i="2"/>
  <c r="ER139" i="2"/>
  <c r="EQ139" i="2"/>
  <c r="EM139" i="2"/>
  <c r="EL139" i="2"/>
  <c r="EK139" i="2"/>
  <c r="EJ139" i="2"/>
  <c r="EI139" i="2"/>
  <c r="EI139" i="2" a="1"/>
  <c r="EH139" i="2"/>
  <c r="EG139" i="2"/>
  <c r="EF139" i="2"/>
  <c r="EE139" i="2"/>
  <c r="EN139" i="2" s="1"/>
  <c r="ED139" i="2"/>
  <c r="EC139" i="2"/>
  <c r="EB139" i="2"/>
  <c r="EA139" i="2"/>
  <c r="DZ139" i="2"/>
  <c r="DY139" i="2"/>
  <c r="DX139" i="2"/>
  <c r="DW139" i="2"/>
  <c r="DV139" i="2"/>
  <c r="DR139" i="2"/>
  <c r="DQ139" i="2"/>
  <c r="DP139" i="2"/>
  <c r="DO139" i="2"/>
  <c r="DN139" i="2"/>
  <c r="DN139" i="2" a="1"/>
  <c r="DM139" i="2"/>
  <c r="DL139" i="2"/>
  <c r="DK139" i="2"/>
  <c r="DJ139" i="2"/>
  <c r="DE139" i="2"/>
  <c r="DD139" i="2"/>
  <c r="DC139" i="2"/>
  <c r="DB139" i="2"/>
  <c r="DA139" i="2"/>
  <c r="CR139" i="2"/>
  <c r="CQ139" i="2"/>
  <c r="CP139" i="2"/>
  <c r="CO139" i="2"/>
  <c r="CJ139" i="2"/>
  <c r="CI139" i="2"/>
  <c r="CH139" i="2"/>
  <c r="CG139" i="2"/>
  <c r="CF139" i="2"/>
  <c r="BW139" i="2"/>
  <c r="BV139" i="2"/>
  <c r="BU139" i="2"/>
  <c r="BT139" i="2"/>
  <c r="BO139" i="2"/>
  <c r="BN139" i="2"/>
  <c r="BM139" i="2"/>
  <c r="BL139" i="2"/>
  <c r="BK139" i="2"/>
  <c r="BB139" i="2"/>
  <c r="BA139" i="2"/>
  <c r="AZ139" i="2"/>
  <c r="AY139" i="2"/>
  <c r="AT139" i="2"/>
  <c r="AS139" i="2"/>
  <c r="AR139" i="2"/>
  <c r="AQ139" i="2"/>
  <c r="AP139" i="2"/>
  <c r="AH139" i="2" a="1"/>
  <c r="AH139" i="2" s="1"/>
  <c r="AG139" i="2"/>
  <c r="AF139" i="2"/>
  <c r="AE139" i="2"/>
  <c r="AD139" i="2"/>
  <c r="Y139" i="2"/>
  <c r="X139" i="2"/>
  <c r="W139" i="2"/>
  <c r="V139" i="2"/>
  <c r="U139" i="2"/>
  <c r="L139" i="2"/>
  <c r="K139" i="2"/>
  <c r="J139" i="2"/>
  <c r="I139" i="2"/>
  <c r="F139" i="2"/>
  <c r="E139" i="2"/>
  <c r="B139" i="2"/>
  <c r="A139" i="2"/>
  <c r="HJ138" i="2"/>
  <c r="HI138" i="2"/>
  <c r="HH138" i="2"/>
  <c r="HG138" i="2"/>
  <c r="HF138" i="2"/>
  <c r="HE138" i="2"/>
  <c r="HD138" i="2"/>
  <c r="HC138" i="2"/>
  <c r="HB138" i="2"/>
  <c r="GX138" i="2"/>
  <c r="GW138" i="2"/>
  <c r="GV138" i="2"/>
  <c r="GU138" i="2"/>
  <c r="GT138" i="2"/>
  <c r="GT138" i="2" a="1"/>
  <c r="GS138" i="2"/>
  <c r="GR138" i="2"/>
  <c r="GQ138" i="2"/>
  <c r="GP138" i="2"/>
  <c r="GO138" i="2"/>
  <c r="GN138" i="2"/>
  <c r="GM138" i="2"/>
  <c r="GL138" i="2"/>
  <c r="GK138" i="2"/>
  <c r="GJ138" i="2"/>
  <c r="GI138" i="2"/>
  <c r="GH138" i="2"/>
  <c r="GG138" i="2"/>
  <c r="GC138" i="2"/>
  <c r="GB138" i="2"/>
  <c r="GA138" i="2"/>
  <c r="FZ138" i="2"/>
  <c r="FY138" i="2"/>
  <c r="FY138" i="2" a="1"/>
  <c r="FX138" i="2"/>
  <c r="FW138" i="2"/>
  <c r="FV138" i="2"/>
  <c r="FU138" i="2"/>
  <c r="GD138" i="2" s="1"/>
  <c r="FT138" i="2"/>
  <c r="FS138" i="2"/>
  <c r="FR138" i="2"/>
  <c r="FQ138" i="2"/>
  <c r="FP138" i="2"/>
  <c r="FO138" i="2"/>
  <c r="FN138" i="2"/>
  <c r="FM138" i="2"/>
  <c r="FL138" i="2"/>
  <c r="FH138" i="2"/>
  <c r="FG138" i="2"/>
  <c r="FF138" i="2"/>
  <c r="FE138" i="2"/>
  <c r="FD138" i="2"/>
  <c r="FD138" i="2" a="1"/>
  <c r="FC138" i="2"/>
  <c r="FB138" i="2"/>
  <c r="FA138" i="2"/>
  <c r="EZ138" i="2"/>
  <c r="EY138" i="2"/>
  <c r="EX138" i="2"/>
  <c r="EW138" i="2"/>
  <c r="EV138" i="2"/>
  <c r="EU138" i="2"/>
  <c r="ET138" i="2"/>
  <c r="ES138" i="2"/>
  <c r="ER138" i="2"/>
  <c r="EQ138" i="2"/>
  <c r="EM138" i="2"/>
  <c r="EL138" i="2"/>
  <c r="EK138" i="2"/>
  <c r="EJ138" i="2"/>
  <c r="EI138" i="2"/>
  <c r="EI138" i="2" a="1"/>
  <c r="EH138" i="2"/>
  <c r="EG138" i="2"/>
  <c r="EF138" i="2"/>
  <c r="EE138" i="2"/>
  <c r="EN138" i="2" s="1"/>
  <c r="ED138" i="2"/>
  <c r="EC138" i="2"/>
  <c r="EB138" i="2"/>
  <c r="EA138" i="2"/>
  <c r="DZ138" i="2"/>
  <c r="DY138" i="2"/>
  <c r="DX138" i="2"/>
  <c r="DW138" i="2"/>
  <c r="DV138" i="2"/>
  <c r="DR138" i="2"/>
  <c r="DQ138" i="2"/>
  <c r="DP138" i="2"/>
  <c r="DO138" i="2"/>
  <c r="DN138" i="2"/>
  <c r="DN138" i="2" a="1"/>
  <c r="DM138" i="2"/>
  <c r="DL138" i="2"/>
  <c r="DK138" i="2"/>
  <c r="DJ138" i="2"/>
  <c r="DE138" i="2"/>
  <c r="DD138" i="2"/>
  <c r="DC138" i="2"/>
  <c r="DB138" i="2"/>
  <c r="DA138" i="2"/>
  <c r="CR138" i="2"/>
  <c r="CQ138" i="2"/>
  <c r="CP138" i="2"/>
  <c r="CO138" i="2"/>
  <c r="CJ138" i="2"/>
  <c r="CI138" i="2"/>
  <c r="CH138" i="2"/>
  <c r="CG138" i="2"/>
  <c r="CF138" i="2"/>
  <c r="BW138" i="2"/>
  <c r="BV138" i="2"/>
  <c r="BU138" i="2"/>
  <c r="BT138" i="2"/>
  <c r="BO138" i="2"/>
  <c r="BN138" i="2"/>
  <c r="BM138" i="2"/>
  <c r="BL138" i="2"/>
  <c r="BK138" i="2"/>
  <c r="BB138" i="2"/>
  <c r="BA138" i="2"/>
  <c r="AZ138" i="2"/>
  <c r="AY138" i="2"/>
  <c r="AT138" i="2"/>
  <c r="AS138" i="2"/>
  <c r="AR138" i="2"/>
  <c r="AQ138" i="2"/>
  <c r="AP138" i="2"/>
  <c r="AG138" i="2"/>
  <c r="AF138" i="2"/>
  <c r="AE138" i="2"/>
  <c r="AD138" i="2"/>
  <c r="Y138" i="2"/>
  <c r="X138" i="2"/>
  <c r="W138" i="2"/>
  <c r="V138" i="2"/>
  <c r="U138" i="2"/>
  <c r="L138" i="2"/>
  <c r="K138" i="2"/>
  <c r="J138" i="2"/>
  <c r="I138" i="2"/>
  <c r="F138" i="2"/>
  <c r="E138" i="2"/>
  <c r="B138" i="2"/>
  <c r="A138" i="2"/>
  <c r="HJ137" i="2"/>
  <c r="HI137" i="2"/>
  <c r="HH137" i="2"/>
  <c r="HG137" i="2"/>
  <c r="HF137" i="2"/>
  <c r="HE137" i="2"/>
  <c r="HD137" i="2"/>
  <c r="HC137" i="2"/>
  <c r="HB137" i="2"/>
  <c r="GX137" i="2"/>
  <c r="GW137" i="2"/>
  <c r="GV137" i="2"/>
  <c r="GU137" i="2"/>
  <c r="GT137" i="2"/>
  <c r="GT137" i="2" a="1"/>
  <c r="GS137" i="2"/>
  <c r="GR137" i="2"/>
  <c r="GQ137" i="2"/>
  <c r="GP137" i="2"/>
  <c r="GO137" i="2"/>
  <c r="GN137" i="2"/>
  <c r="GM137" i="2"/>
  <c r="GL137" i="2"/>
  <c r="GK137" i="2"/>
  <c r="GJ137" i="2"/>
  <c r="GI137" i="2"/>
  <c r="GH137" i="2"/>
  <c r="GG137" i="2"/>
  <c r="GC137" i="2"/>
  <c r="GB137" i="2"/>
  <c r="GA137" i="2"/>
  <c r="FZ137" i="2"/>
  <c r="FY137" i="2"/>
  <c r="FY137" i="2" a="1"/>
  <c r="FX137" i="2"/>
  <c r="FW137" i="2"/>
  <c r="FV137" i="2"/>
  <c r="FU137" i="2"/>
  <c r="FT137" i="2"/>
  <c r="FS137" i="2"/>
  <c r="FR137" i="2"/>
  <c r="FQ137" i="2"/>
  <c r="FP137" i="2"/>
  <c r="FO137" i="2"/>
  <c r="FN137" i="2"/>
  <c r="FM137" i="2"/>
  <c r="FL137" i="2"/>
  <c r="FH137" i="2"/>
  <c r="FG137" i="2"/>
  <c r="FF137" i="2"/>
  <c r="FE137" i="2"/>
  <c r="FD137" i="2"/>
  <c r="FD137" i="2" a="1"/>
  <c r="FC137" i="2"/>
  <c r="FB137" i="2"/>
  <c r="FA137" i="2"/>
  <c r="EZ137" i="2"/>
  <c r="FI137" i="2" s="1"/>
  <c r="EY137" i="2"/>
  <c r="EX137" i="2"/>
  <c r="EW137" i="2"/>
  <c r="EV137" i="2"/>
  <c r="EU137" i="2"/>
  <c r="ET137" i="2"/>
  <c r="ES137" i="2"/>
  <c r="ER137" i="2"/>
  <c r="EQ137" i="2"/>
  <c r="EM137" i="2"/>
  <c r="EL137" i="2"/>
  <c r="EK137" i="2"/>
  <c r="EJ137" i="2"/>
  <c r="EI137" i="2"/>
  <c r="EI137" i="2" a="1"/>
  <c r="EH137" i="2"/>
  <c r="EG137" i="2"/>
  <c r="EF137" i="2"/>
  <c r="EE137" i="2"/>
  <c r="ED137" i="2"/>
  <c r="EC137" i="2"/>
  <c r="EB137" i="2"/>
  <c r="EA137" i="2"/>
  <c r="DZ137" i="2"/>
  <c r="DY137" i="2"/>
  <c r="DX137" i="2"/>
  <c r="DW137" i="2"/>
  <c r="DV137" i="2"/>
  <c r="DR137" i="2"/>
  <c r="DQ137" i="2"/>
  <c r="DP137" i="2"/>
  <c r="DO137" i="2"/>
  <c r="DN137" i="2"/>
  <c r="DN137" i="2" a="1"/>
  <c r="DM137" i="2"/>
  <c r="DL137" i="2"/>
  <c r="DK137" i="2"/>
  <c r="DJ137" i="2"/>
  <c r="DE137" i="2"/>
  <c r="DD137" i="2"/>
  <c r="DC137" i="2"/>
  <c r="DB137" i="2"/>
  <c r="DA137" i="2"/>
  <c r="CR137" i="2"/>
  <c r="CQ137" i="2"/>
  <c r="CP137" i="2"/>
  <c r="CO137" i="2"/>
  <c r="CJ137" i="2"/>
  <c r="CI137" i="2"/>
  <c r="CH137" i="2"/>
  <c r="CG137" i="2"/>
  <c r="CF137" i="2"/>
  <c r="BW137" i="2"/>
  <c r="BX137" i="2" s="1" a="1"/>
  <c r="BX137" i="2" s="1"/>
  <c r="BV137" i="2"/>
  <c r="BU137" i="2"/>
  <c r="BT137" i="2"/>
  <c r="BO137" i="2"/>
  <c r="BN137" i="2"/>
  <c r="BM137" i="2"/>
  <c r="BL137" i="2"/>
  <c r="BK137" i="2"/>
  <c r="BB137" i="2"/>
  <c r="BA137" i="2"/>
  <c r="AZ137" i="2"/>
  <c r="AY137" i="2"/>
  <c r="AT137" i="2"/>
  <c r="AS137" i="2"/>
  <c r="AR137" i="2"/>
  <c r="AQ137" i="2"/>
  <c r="AP137" i="2"/>
  <c r="AG137" i="2"/>
  <c r="AF137" i="2"/>
  <c r="AE137" i="2"/>
  <c r="AD137" i="2"/>
  <c r="Y137" i="2"/>
  <c r="X137" i="2"/>
  <c r="W137" i="2"/>
  <c r="V137" i="2"/>
  <c r="U137" i="2"/>
  <c r="L137" i="2"/>
  <c r="K137" i="2"/>
  <c r="J137" i="2"/>
  <c r="I137" i="2"/>
  <c r="F137" i="2"/>
  <c r="E137" i="2"/>
  <c r="B137" i="2"/>
  <c r="A137" i="2"/>
  <c r="HJ136" i="2"/>
  <c r="HI136" i="2"/>
  <c r="HH136" i="2"/>
  <c r="HG136" i="2"/>
  <c r="HF136" i="2"/>
  <c r="HE136" i="2"/>
  <c r="HD136" i="2"/>
  <c r="HC136" i="2"/>
  <c r="HB136" i="2"/>
  <c r="GX136" i="2"/>
  <c r="GW136" i="2"/>
  <c r="GV136" i="2"/>
  <c r="GU136" i="2"/>
  <c r="GT136" i="2"/>
  <c r="GT136" i="2" a="1"/>
  <c r="GS136" i="2"/>
  <c r="GR136" i="2"/>
  <c r="GQ136" i="2"/>
  <c r="GP136" i="2"/>
  <c r="GO136" i="2"/>
  <c r="GN136" i="2"/>
  <c r="GM136" i="2"/>
  <c r="GL136" i="2"/>
  <c r="GK136" i="2"/>
  <c r="GJ136" i="2"/>
  <c r="GI136" i="2"/>
  <c r="GH136" i="2"/>
  <c r="GG136" i="2"/>
  <c r="GC136" i="2"/>
  <c r="GB136" i="2"/>
  <c r="GA136" i="2"/>
  <c r="FZ136" i="2"/>
  <c r="FY136" i="2"/>
  <c r="FY136" i="2" a="1"/>
  <c r="FX136" i="2"/>
  <c r="FW136" i="2"/>
  <c r="FV136" i="2"/>
  <c r="FU136" i="2"/>
  <c r="FT136" i="2"/>
  <c r="FS136" i="2"/>
  <c r="FR136" i="2"/>
  <c r="FQ136" i="2"/>
  <c r="FP136" i="2"/>
  <c r="FO136" i="2"/>
  <c r="FN136" i="2"/>
  <c r="FM136" i="2"/>
  <c r="FL136" i="2"/>
  <c r="FH136" i="2"/>
  <c r="FG136" i="2"/>
  <c r="FF136" i="2"/>
  <c r="FE136" i="2"/>
  <c r="FD136" i="2"/>
  <c r="FD136" i="2" a="1"/>
  <c r="FC136" i="2"/>
  <c r="FB136" i="2"/>
  <c r="FA136" i="2"/>
  <c r="EZ136" i="2"/>
  <c r="FI136" i="2" s="1"/>
  <c r="EY136" i="2"/>
  <c r="EX136" i="2"/>
  <c r="EW136" i="2"/>
  <c r="EV136" i="2"/>
  <c r="EU136" i="2"/>
  <c r="ET136" i="2"/>
  <c r="ES136" i="2"/>
  <c r="ER136" i="2"/>
  <c r="EQ136" i="2"/>
  <c r="EM136" i="2"/>
  <c r="EL136" i="2"/>
  <c r="EK136" i="2"/>
  <c r="EJ136" i="2"/>
  <c r="EI136" i="2"/>
  <c r="EI136" i="2" a="1"/>
  <c r="EH136" i="2"/>
  <c r="EG136" i="2"/>
  <c r="EF136" i="2"/>
  <c r="EE136" i="2"/>
  <c r="EN136" i="2" s="1"/>
  <c r="ED136" i="2"/>
  <c r="EC136" i="2"/>
  <c r="EB136" i="2"/>
  <c r="EA136" i="2"/>
  <c r="DZ136" i="2"/>
  <c r="DY136" i="2"/>
  <c r="DX136" i="2"/>
  <c r="DW136" i="2"/>
  <c r="DV136" i="2"/>
  <c r="DR136" i="2"/>
  <c r="DQ136" i="2"/>
  <c r="DP136" i="2"/>
  <c r="DO136" i="2"/>
  <c r="DN136" i="2"/>
  <c r="DN136" i="2" a="1"/>
  <c r="DM136" i="2"/>
  <c r="DL136" i="2"/>
  <c r="DK136" i="2"/>
  <c r="DJ136" i="2"/>
  <c r="DE136" i="2"/>
  <c r="DD136" i="2"/>
  <c r="DC136" i="2"/>
  <c r="DB136" i="2"/>
  <c r="DA136" i="2"/>
  <c r="CR136" i="2"/>
  <c r="CQ136" i="2"/>
  <c r="CP136" i="2"/>
  <c r="CO136" i="2"/>
  <c r="CJ136" i="2"/>
  <c r="CI136" i="2"/>
  <c r="CH136" i="2"/>
  <c r="CG136" i="2"/>
  <c r="CF136" i="2"/>
  <c r="BW136" i="2"/>
  <c r="BV136" i="2"/>
  <c r="BU136" i="2"/>
  <c r="BT136" i="2"/>
  <c r="BO136" i="2"/>
  <c r="BN136" i="2"/>
  <c r="BM136" i="2"/>
  <c r="BL136" i="2"/>
  <c r="BK136" i="2"/>
  <c r="BB136" i="2"/>
  <c r="BA136" i="2"/>
  <c r="AZ136" i="2"/>
  <c r="AY136" i="2"/>
  <c r="AT136" i="2"/>
  <c r="AS136" i="2"/>
  <c r="AR136" i="2"/>
  <c r="AQ136" i="2"/>
  <c r="AP136" i="2"/>
  <c r="AG136" i="2"/>
  <c r="AF136" i="2"/>
  <c r="AE136" i="2"/>
  <c r="AD136" i="2"/>
  <c r="Y136" i="2"/>
  <c r="X136" i="2"/>
  <c r="W136" i="2"/>
  <c r="V136" i="2"/>
  <c r="U136" i="2"/>
  <c r="L136" i="2"/>
  <c r="K136" i="2"/>
  <c r="J136" i="2"/>
  <c r="I136" i="2"/>
  <c r="F136" i="2"/>
  <c r="E136" i="2"/>
  <c r="B136" i="2"/>
  <c r="A136" i="2"/>
  <c r="HJ135" i="2"/>
  <c r="HI135" i="2"/>
  <c r="HH135" i="2"/>
  <c r="HG135" i="2"/>
  <c r="HF135" i="2"/>
  <c r="HE135" i="2"/>
  <c r="HD135" i="2"/>
  <c r="HC135" i="2"/>
  <c r="HB135" i="2"/>
  <c r="GX135" i="2"/>
  <c r="GW135" i="2"/>
  <c r="GV135" i="2"/>
  <c r="GU135" i="2"/>
  <c r="GT135" i="2"/>
  <c r="GT135" i="2" a="1"/>
  <c r="GS135" i="2"/>
  <c r="GR135" i="2"/>
  <c r="GQ135" i="2"/>
  <c r="GP135" i="2"/>
  <c r="GO135" i="2"/>
  <c r="GN135" i="2"/>
  <c r="GM135" i="2"/>
  <c r="GL135" i="2"/>
  <c r="GK135" i="2"/>
  <c r="GJ135" i="2"/>
  <c r="GI135" i="2"/>
  <c r="GH135" i="2"/>
  <c r="GG135" i="2"/>
  <c r="GC135" i="2"/>
  <c r="GB135" i="2"/>
  <c r="GA135" i="2"/>
  <c r="FZ135" i="2"/>
  <c r="FY135" i="2"/>
  <c r="FY135" i="2" a="1"/>
  <c r="FX135" i="2"/>
  <c r="FW135" i="2"/>
  <c r="FV135" i="2"/>
  <c r="FU135" i="2"/>
  <c r="FT135" i="2"/>
  <c r="FS135" i="2"/>
  <c r="FR135" i="2"/>
  <c r="FQ135" i="2"/>
  <c r="FP135" i="2"/>
  <c r="FO135" i="2"/>
  <c r="FN135" i="2"/>
  <c r="FM135" i="2"/>
  <c r="FL135" i="2"/>
  <c r="FH135" i="2"/>
  <c r="FG135" i="2"/>
  <c r="FF135" i="2"/>
  <c r="FE135" i="2"/>
  <c r="FD135" i="2"/>
  <c r="FD135" i="2" a="1"/>
  <c r="FC135" i="2"/>
  <c r="FB135" i="2"/>
  <c r="FA135" i="2"/>
  <c r="EZ135" i="2"/>
  <c r="EY135" i="2"/>
  <c r="EX135" i="2"/>
  <c r="EW135" i="2"/>
  <c r="EV135" i="2"/>
  <c r="EU135" i="2"/>
  <c r="ET135" i="2"/>
  <c r="ES135" i="2"/>
  <c r="ER135" i="2"/>
  <c r="EQ135" i="2"/>
  <c r="EM135" i="2"/>
  <c r="EL135" i="2"/>
  <c r="EK135" i="2"/>
  <c r="EJ135" i="2"/>
  <c r="EI135" i="2"/>
  <c r="EI135" i="2" a="1"/>
  <c r="EH135" i="2"/>
  <c r="EG135" i="2"/>
  <c r="EF135" i="2"/>
  <c r="EE135" i="2"/>
  <c r="ED135" i="2"/>
  <c r="EC135" i="2"/>
  <c r="EB135" i="2"/>
  <c r="EA135" i="2"/>
  <c r="DZ135" i="2"/>
  <c r="DY135" i="2"/>
  <c r="DX135" i="2"/>
  <c r="DW135" i="2"/>
  <c r="DV135" i="2"/>
  <c r="DR135" i="2"/>
  <c r="DQ135" i="2"/>
  <c r="DP135" i="2"/>
  <c r="DO135" i="2"/>
  <c r="DN135" i="2"/>
  <c r="DN135" i="2" a="1"/>
  <c r="DM135" i="2"/>
  <c r="DL135" i="2"/>
  <c r="DK135" i="2"/>
  <c r="DJ135" i="2"/>
  <c r="DE135" i="2"/>
  <c r="DD135" i="2"/>
  <c r="DC135" i="2"/>
  <c r="DB135" i="2"/>
  <c r="DA135" i="2"/>
  <c r="CR135" i="2"/>
  <c r="CQ135" i="2"/>
  <c r="CP135" i="2"/>
  <c r="CO135" i="2"/>
  <c r="CJ135" i="2"/>
  <c r="CI135" i="2"/>
  <c r="CH135" i="2"/>
  <c r="CG135" i="2"/>
  <c r="CF135" i="2"/>
  <c r="BW135" i="2"/>
  <c r="BV135" i="2"/>
  <c r="BU135" i="2"/>
  <c r="BT135" i="2"/>
  <c r="BO135" i="2"/>
  <c r="BN135" i="2"/>
  <c r="BM135" i="2"/>
  <c r="BL135" i="2"/>
  <c r="BK135" i="2"/>
  <c r="BB135" i="2"/>
  <c r="BA135" i="2"/>
  <c r="AZ135" i="2"/>
  <c r="AY135" i="2"/>
  <c r="AT135" i="2"/>
  <c r="AS135" i="2"/>
  <c r="AR135" i="2"/>
  <c r="AQ135" i="2"/>
  <c r="AP135" i="2"/>
  <c r="AG135" i="2"/>
  <c r="AF135" i="2"/>
  <c r="AE135" i="2"/>
  <c r="AD135" i="2"/>
  <c r="Y135" i="2"/>
  <c r="X135" i="2"/>
  <c r="W135" i="2"/>
  <c r="V135" i="2"/>
  <c r="U135" i="2"/>
  <c r="L135" i="2"/>
  <c r="K135" i="2"/>
  <c r="J135" i="2"/>
  <c r="I135" i="2"/>
  <c r="F135" i="2"/>
  <c r="E135" i="2"/>
  <c r="B135" i="2"/>
  <c r="A135" i="2"/>
  <c r="HJ134" i="2"/>
  <c r="HI134" i="2"/>
  <c r="HH134" i="2"/>
  <c r="HG134" i="2"/>
  <c r="HF134" i="2"/>
  <c r="HE134" i="2"/>
  <c r="HD134" i="2"/>
  <c r="HC134" i="2"/>
  <c r="HB134" i="2"/>
  <c r="GX134" i="2"/>
  <c r="GW134" i="2"/>
  <c r="GV134" i="2"/>
  <c r="GU134" i="2"/>
  <c r="GT134" i="2"/>
  <c r="GT134" i="2" a="1"/>
  <c r="GS134" i="2"/>
  <c r="GR134" i="2"/>
  <c r="GQ134" i="2"/>
  <c r="GP134" i="2"/>
  <c r="GO134" i="2"/>
  <c r="GN134" i="2"/>
  <c r="GM134" i="2"/>
  <c r="GL134" i="2"/>
  <c r="GK134" i="2"/>
  <c r="GJ134" i="2"/>
  <c r="GI134" i="2"/>
  <c r="GH134" i="2"/>
  <c r="GG134" i="2"/>
  <c r="GC134" i="2"/>
  <c r="GB134" i="2"/>
  <c r="GA134" i="2"/>
  <c r="FZ134" i="2"/>
  <c r="FY134" i="2"/>
  <c r="FY134" i="2" a="1"/>
  <c r="FX134" i="2"/>
  <c r="FW134" i="2"/>
  <c r="FV134" i="2"/>
  <c r="FU134" i="2"/>
  <c r="GD134" i="2" s="1"/>
  <c r="FT134" i="2"/>
  <c r="FS134" i="2"/>
  <c r="FR134" i="2"/>
  <c r="FQ134" i="2"/>
  <c r="FP134" i="2"/>
  <c r="FO134" i="2"/>
  <c r="FN134" i="2"/>
  <c r="FM134" i="2"/>
  <c r="FL134" i="2"/>
  <c r="FH134" i="2"/>
  <c r="FG134" i="2"/>
  <c r="FF134" i="2"/>
  <c r="FE134" i="2"/>
  <c r="FD134" i="2"/>
  <c r="FD134" i="2" a="1"/>
  <c r="FC134" i="2"/>
  <c r="FB134" i="2"/>
  <c r="FA134" i="2"/>
  <c r="EZ134" i="2"/>
  <c r="EY134" i="2"/>
  <c r="EX134" i="2"/>
  <c r="EW134" i="2"/>
  <c r="EV134" i="2"/>
  <c r="EU134" i="2"/>
  <c r="ET134" i="2"/>
  <c r="ES134" i="2"/>
  <c r="ER134" i="2"/>
  <c r="EQ134" i="2"/>
  <c r="EM134" i="2"/>
  <c r="EL134" i="2"/>
  <c r="EK134" i="2"/>
  <c r="EJ134" i="2"/>
  <c r="EI134" i="2"/>
  <c r="EI134" i="2" a="1"/>
  <c r="EH134" i="2"/>
  <c r="EG134" i="2"/>
  <c r="EF134" i="2"/>
  <c r="EE134" i="2"/>
  <c r="ED134" i="2"/>
  <c r="EC134" i="2"/>
  <c r="EB134" i="2"/>
  <c r="EA134" i="2"/>
  <c r="DZ134" i="2"/>
  <c r="DY134" i="2"/>
  <c r="DX134" i="2"/>
  <c r="DW134" i="2"/>
  <c r="DV134" i="2"/>
  <c r="DR134" i="2"/>
  <c r="DQ134" i="2"/>
  <c r="DP134" i="2"/>
  <c r="DO134" i="2"/>
  <c r="DN134" i="2"/>
  <c r="DN134" i="2" a="1"/>
  <c r="DM134" i="2"/>
  <c r="DL134" i="2"/>
  <c r="DK134" i="2"/>
  <c r="DJ134" i="2"/>
  <c r="DS134" i="2" s="1"/>
  <c r="DE134" i="2"/>
  <c r="DD134" i="2"/>
  <c r="DC134" i="2"/>
  <c r="DB134" i="2"/>
  <c r="DA134" i="2"/>
  <c r="CR134" i="2"/>
  <c r="CQ134" i="2"/>
  <c r="CP134" i="2"/>
  <c r="CO134" i="2"/>
  <c r="CJ134" i="2"/>
  <c r="CI134" i="2"/>
  <c r="CH134" i="2"/>
  <c r="CG134" i="2"/>
  <c r="CF134" i="2"/>
  <c r="BV134" i="2"/>
  <c r="BU134" i="2"/>
  <c r="BT134" i="2"/>
  <c r="BO134" i="2"/>
  <c r="BN134" i="2"/>
  <c r="BM134" i="2"/>
  <c r="BL134" i="2"/>
  <c r="BK134" i="2"/>
  <c r="BB134" i="2"/>
  <c r="BA134" i="2"/>
  <c r="AZ134" i="2"/>
  <c r="AY134" i="2"/>
  <c r="AT134" i="2"/>
  <c r="AS134" i="2"/>
  <c r="AR134" i="2"/>
  <c r="AQ134" i="2"/>
  <c r="AP134" i="2"/>
  <c r="AF134" i="2"/>
  <c r="AE134" i="2"/>
  <c r="AD134" i="2"/>
  <c r="Y134" i="2"/>
  <c r="X134" i="2"/>
  <c r="W134" i="2"/>
  <c r="V134" i="2"/>
  <c r="U134" i="2"/>
  <c r="L134" i="2"/>
  <c r="K134" i="2"/>
  <c r="J134" i="2"/>
  <c r="I134" i="2"/>
  <c r="F134" i="2"/>
  <c r="E134" i="2"/>
  <c r="B134" i="2"/>
  <c r="A134" i="2"/>
  <c r="HJ133" i="2"/>
  <c r="HI133" i="2"/>
  <c r="HH133" i="2"/>
  <c r="HG133" i="2"/>
  <c r="HF133" i="2"/>
  <c r="HE133" i="2"/>
  <c r="HD133" i="2"/>
  <c r="HC133" i="2"/>
  <c r="HB133" i="2"/>
  <c r="GX133" i="2"/>
  <c r="GW133" i="2"/>
  <c r="GV133" i="2"/>
  <c r="GU133" i="2"/>
  <c r="GT133" i="2"/>
  <c r="GT133" i="2" a="1"/>
  <c r="GS133" i="2"/>
  <c r="GR133" i="2"/>
  <c r="GQ133" i="2"/>
  <c r="GP133" i="2"/>
  <c r="GO133" i="2"/>
  <c r="GN133" i="2"/>
  <c r="GM133" i="2"/>
  <c r="GL133" i="2"/>
  <c r="GK133" i="2"/>
  <c r="GJ133" i="2"/>
  <c r="GI133" i="2"/>
  <c r="GH133" i="2"/>
  <c r="GG133" i="2"/>
  <c r="GC133" i="2"/>
  <c r="GB133" i="2"/>
  <c r="GA133" i="2"/>
  <c r="FZ133" i="2"/>
  <c r="FY133" i="2"/>
  <c r="FY133" i="2" a="1"/>
  <c r="FX133" i="2"/>
  <c r="FW133" i="2"/>
  <c r="FV133" i="2"/>
  <c r="FU133" i="2"/>
  <c r="FT133" i="2"/>
  <c r="FS133" i="2"/>
  <c r="FR133" i="2"/>
  <c r="FQ133" i="2"/>
  <c r="FP133" i="2"/>
  <c r="FO133" i="2"/>
  <c r="FN133" i="2"/>
  <c r="FM133" i="2"/>
  <c r="FL133" i="2"/>
  <c r="FH133" i="2"/>
  <c r="FG133" i="2"/>
  <c r="FF133" i="2"/>
  <c r="FE133" i="2"/>
  <c r="FD133" i="2"/>
  <c r="FD133" i="2" a="1"/>
  <c r="FC133" i="2"/>
  <c r="FB133" i="2"/>
  <c r="FA133" i="2"/>
  <c r="EZ133" i="2"/>
  <c r="EY133" i="2"/>
  <c r="EX133" i="2"/>
  <c r="EW133" i="2"/>
  <c r="EV133" i="2"/>
  <c r="EU133" i="2"/>
  <c r="ET133" i="2"/>
  <c r="ES133" i="2"/>
  <c r="ER133" i="2"/>
  <c r="EQ133" i="2"/>
  <c r="EM133" i="2"/>
  <c r="EL133" i="2"/>
  <c r="EK133" i="2"/>
  <c r="EJ133" i="2"/>
  <c r="EI133" i="2"/>
  <c r="EI133" i="2" a="1"/>
  <c r="EH133" i="2"/>
  <c r="EG133" i="2"/>
  <c r="EF133" i="2"/>
  <c r="EE133" i="2"/>
  <c r="ED133" i="2"/>
  <c r="EC133" i="2"/>
  <c r="EB133" i="2"/>
  <c r="EA133" i="2"/>
  <c r="DZ133" i="2"/>
  <c r="DY133" i="2"/>
  <c r="DX133" i="2"/>
  <c r="DW133" i="2"/>
  <c r="DV133" i="2"/>
  <c r="DR133" i="2"/>
  <c r="DQ133" i="2"/>
  <c r="DP133" i="2"/>
  <c r="DO133" i="2"/>
  <c r="DN133" i="2"/>
  <c r="DN133" i="2" a="1"/>
  <c r="DM133" i="2"/>
  <c r="DL133" i="2"/>
  <c r="DK133" i="2"/>
  <c r="DJ133" i="2"/>
  <c r="DE133" i="2"/>
  <c r="DD133" i="2"/>
  <c r="DC133" i="2"/>
  <c r="DB133" i="2"/>
  <c r="DA133" i="2"/>
  <c r="CR133" i="2"/>
  <c r="CQ133" i="2"/>
  <c r="CP133" i="2"/>
  <c r="CO133" i="2"/>
  <c r="CJ133" i="2"/>
  <c r="CI133" i="2"/>
  <c r="CH133" i="2"/>
  <c r="CG133" i="2"/>
  <c r="CF133" i="2"/>
  <c r="BW133" i="2"/>
  <c r="BV133" i="2"/>
  <c r="BU133" i="2"/>
  <c r="BT133" i="2"/>
  <c r="BO133" i="2"/>
  <c r="BN133" i="2"/>
  <c r="BM133" i="2"/>
  <c r="BL133" i="2"/>
  <c r="BK133" i="2"/>
  <c r="BB133" i="2"/>
  <c r="BA133" i="2"/>
  <c r="AZ133" i="2"/>
  <c r="AY133" i="2"/>
  <c r="AT133" i="2"/>
  <c r="AS133" i="2"/>
  <c r="AR133" i="2"/>
  <c r="AQ133" i="2"/>
  <c r="AP133" i="2"/>
  <c r="AF133" i="2"/>
  <c r="AE133" i="2"/>
  <c r="AD133" i="2"/>
  <c r="Y133" i="2"/>
  <c r="X133" i="2"/>
  <c r="W133" i="2"/>
  <c r="V133" i="2"/>
  <c r="U133" i="2"/>
  <c r="K133" i="2"/>
  <c r="J133" i="2"/>
  <c r="I133" i="2"/>
  <c r="F133" i="2"/>
  <c r="E133" i="2"/>
  <c r="B133" i="2"/>
  <c r="A133" i="2"/>
  <c r="HJ132" i="2"/>
  <c r="HI132" i="2"/>
  <c r="HH132" i="2"/>
  <c r="HG132" i="2"/>
  <c r="HF132" i="2"/>
  <c r="HE132" i="2"/>
  <c r="HD132" i="2"/>
  <c r="HC132" i="2"/>
  <c r="HB132" i="2"/>
  <c r="GX132" i="2"/>
  <c r="GW132" i="2"/>
  <c r="GV132" i="2"/>
  <c r="GU132" i="2"/>
  <c r="GT132" i="2"/>
  <c r="GT132" i="2" a="1"/>
  <c r="GS132" i="2"/>
  <c r="GR132" i="2"/>
  <c r="GQ132" i="2"/>
  <c r="GP132" i="2"/>
  <c r="GY132" i="2" s="1"/>
  <c r="GO132" i="2"/>
  <c r="GN132" i="2"/>
  <c r="GM132" i="2"/>
  <c r="GL132" i="2"/>
  <c r="GK132" i="2"/>
  <c r="GJ132" i="2"/>
  <c r="GI132" i="2"/>
  <c r="GH132" i="2"/>
  <c r="GG132" i="2"/>
  <c r="GC132" i="2"/>
  <c r="GB132" i="2"/>
  <c r="GA132" i="2"/>
  <c r="FZ132" i="2"/>
  <c r="FY132" i="2"/>
  <c r="FY132" i="2" a="1"/>
  <c r="FX132" i="2"/>
  <c r="FW132" i="2"/>
  <c r="FV132" i="2"/>
  <c r="FU132" i="2"/>
  <c r="GD132" i="2" s="1"/>
  <c r="FT132" i="2"/>
  <c r="FS132" i="2"/>
  <c r="FR132" i="2"/>
  <c r="FQ132" i="2"/>
  <c r="FP132" i="2"/>
  <c r="FO132" i="2"/>
  <c r="FN132" i="2"/>
  <c r="FM132" i="2"/>
  <c r="FL132" i="2"/>
  <c r="FH132" i="2"/>
  <c r="FG132" i="2"/>
  <c r="FF132" i="2"/>
  <c r="FE132" i="2"/>
  <c r="FD132" i="2"/>
  <c r="FD132" i="2" a="1"/>
  <c r="FC132" i="2"/>
  <c r="FB132" i="2"/>
  <c r="FA132" i="2"/>
  <c r="EZ132" i="2"/>
  <c r="EY132" i="2"/>
  <c r="EX132" i="2"/>
  <c r="EW132" i="2"/>
  <c r="EV132" i="2"/>
  <c r="EU132" i="2"/>
  <c r="ET132" i="2"/>
  <c r="ES132" i="2"/>
  <c r="ER132" i="2"/>
  <c r="EQ132" i="2"/>
  <c r="EM132" i="2"/>
  <c r="EL132" i="2"/>
  <c r="EK132" i="2"/>
  <c r="EJ132" i="2"/>
  <c r="EI132" i="2"/>
  <c r="EI132" i="2" a="1"/>
  <c r="EH132" i="2"/>
  <c r="EG132" i="2"/>
  <c r="EF132" i="2"/>
  <c r="EE132" i="2"/>
  <c r="ED132" i="2"/>
  <c r="EC132" i="2"/>
  <c r="EB132" i="2"/>
  <c r="EA132" i="2"/>
  <c r="DZ132" i="2"/>
  <c r="DY132" i="2"/>
  <c r="DX132" i="2"/>
  <c r="DW132" i="2"/>
  <c r="DV132" i="2"/>
  <c r="DR132" i="2"/>
  <c r="DQ132" i="2"/>
  <c r="DP132" i="2"/>
  <c r="DO132" i="2"/>
  <c r="DN132" i="2"/>
  <c r="DN132" i="2" a="1"/>
  <c r="DM132" i="2"/>
  <c r="DL132" i="2"/>
  <c r="DK132" i="2"/>
  <c r="DJ132" i="2"/>
  <c r="DE132" i="2"/>
  <c r="DD132" i="2"/>
  <c r="DC132" i="2"/>
  <c r="DB132" i="2"/>
  <c r="DA132" i="2"/>
  <c r="CR132" i="2"/>
  <c r="CQ132" i="2"/>
  <c r="CP132" i="2"/>
  <c r="CO132" i="2"/>
  <c r="CJ132" i="2"/>
  <c r="CI132" i="2"/>
  <c r="CH132" i="2"/>
  <c r="CG132" i="2"/>
  <c r="CF132" i="2"/>
  <c r="BW132" i="2"/>
  <c r="BX132" i="2" s="1" a="1"/>
  <c r="BX132" i="2" s="1"/>
  <c r="BV132" i="2"/>
  <c r="BU132" i="2"/>
  <c r="BT132" i="2"/>
  <c r="BO132" i="2"/>
  <c r="BN132" i="2"/>
  <c r="BM132" i="2"/>
  <c r="BL132" i="2"/>
  <c r="BK132" i="2"/>
  <c r="BB132" i="2"/>
  <c r="BA132" i="2"/>
  <c r="AZ132" i="2"/>
  <c r="AY132" i="2"/>
  <c r="AT132" i="2"/>
  <c r="AS132" i="2"/>
  <c r="AR132" i="2"/>
  <c r="AQ132" i="2"/>
  <c r="AP132" i="2"/>
  <c r="AG132" i="2"/>
  <c r="AF132" i="2"/>
  <c r="AE132" i="2"/>
  <c r="AD132" i="2"/>
  <c r="Y132" i="2"/>
  <c r="X132" i="2"/>
  <c r="W132" i="2"/>
  <c r="V132" i="2"/>
  <c r="U132" i="2"/>
  <c r="L132" i="2"/>
  <c r="K132" i="2"/>
  <c r="J132" i="2"/>
  <c r="I132" i="2"/>
  <c r="F132" i="2"/>
  <c r="E132" i="2"/>
  <c r="B132" i="2"/>
  <c r="A132" i="2"/>
  <c r="HJ131" i="2"/>
  <c r="HI131" i="2"/>
  <c r="HH131" i="2"/>
  <c r="HG131" i="2"/>
  <c r="HF131" i="2"/>
  <c r="HE131" i="2"/>
  <c r="HD131" i="2"/>
  <c r="HC131" i="2"/>
  <c r="HB131" i="2"/>
  <c r="GX131" i="2"/>
  <c r="GW131" i="2"/>
  <c r="GV131" i="2"/>
  <c r="GU131" i="2"/>
  <c r="GT131" i="2"/>
  <c r="GT131" i="2" a="1"/>
  <c r="GS131" i="2"/>
  <c r="GR131" i="2"/>
  <c r="GQ131" i="2"/>
  <c r="GP131" i="2"/>
  <c r="GO131" i="2"/>
  <c r="GN131" i="2"/>
  <c r="GM131" i="2"/>
  <c r="GL131" i="2"/>
  <c r="GK131" i="2"/>
  <c r="GJ131" i="2"/>
  <c r="GI131" i="2"/>
  <c r="GH131" i="2"/>
  <c r="GG131" i="2"/>
  <c r="GC131" i="2"/>
  <c r="GB131" i="2"/>
  <c r="GA131" i="2"/>
  <c r="FZ131" i="2"/>
  <c r="FY131" i="2"/>
  <c r="FY131" i="2" a="1"/>
  <c r="FX131" i="2"/>
  <c r="FW131" i="2"/>
  <c r="FV131" i="2"/>
  <c r="FU131" i="2"/>
  <c r="FT131" i="2"/>
  <c r="FS131" i="2"/>
  <c r="FR131" i="2"/>
  <c r="FQ131" i="2"/>
  <c r="FP131" i="2"/>
  <c r="FO131" i="2"/>
  <c r="FN131" i="2"/>
  <c r="FM131" i="2"/>
  <c r="FL131" i="2"/>
  <c r="FH131" i="2"/>
  <c r="FG131" i="2"/>
  <c r="FF131" i="2"/>
  <c r="FE131" i="2"/>
  <c r="FD131" i="2"/>
  <c r="FD131" i="2" a="1"/>
  <c r="FC131" i="2"/>
  <c r="FB131" i="2"/>
  <c r="FA131" i="2"/>
  <c r="EZ131" i="2"/>
  <c r="EY131" i="2"/>
  <c r="EX131" i="2"/>
  <c r="EW131" i="2"/>
  <c r="EV131" i="2"/>
  <c r="EU131" i="2"/>
  <c r="ET131" i="2"/>
  <c r="ES131" i="2"/>
  <c r="ER131" i="2"/>
  <c r="EQ131" i="2"/>
  <c r="EM131" i="2"/>
  <c r="EL131" i="2"/>
  <c r="EK131" i="2"/>
  <c r="EJ131" i="2"/>
  <c r="EI131" i="2"/>
  <c r="EI131" i="2" a="1"/>
  <c r="EH131" i="2"/>
  <c r="EG131" i="2"/>
  <c r="EF131" i="2"/>
  <c r="EE131" i="2"/>
  <c r="EN131" i="2" s="1"/>
  <c r="ED131" i="2"/>
  <c r="EC131" i="2"/>
  <c r="EB131" i="2"/>
  <c r="EA131" i="2"/>
  <c r="DZ131" i="2"/>
  <c r="DY131" i="2"/>
  <c r="DX131" i="2"/>
  <c r="DW131" i="2"/>
  <c r="DV131" i="2"/>
  <c r="DR131" i="2"/>
  <c r="DQ131" i="2"/>
  <c r="DP131" i="2"/>
  <c r="DO131" i="2"/>
  <c r="DN131" i="2"/>
  <c r="DN131" i="2" a="1"/>
  <c r="DM131" i="2"/>
  <c r="DL131" i="2"/>
  <c r="DK131" i="2"/>
  <c r="DJ131" i="2"/>
  <c r="DE131" i="2"/>
  <c r="DD131" i="2"/>
  <c r="DC131" i="2"/>
  <c r="DB131" i="2"/>
  <c r="DA131" i="2"/>
  <c r="CR131" i="2"/>
  <c r="CQ131" i="2"/>
  <c r="CP131" i="2"/>
  <c r="CO131" i="2"/>
  <c r="CJ131" i="2"/>
  <c r="CI131" i="2"/>
  <c r="CH131" i="2"/>
  <c r="CG131" i="2"/>
  <c r="CF131" i="2"/>
  <c r="BW131" i="2"/>
  <c r="BV131" i="2"/>
  <c r="BU131" i="2"/>
  <c r="BT131" i="2"/>
  <c r="BO131" i="2"/>
  <c r="BN131" i="2"/>
  <c r="BM131" i="2"/>
  <c r="BL131" i="2"/>
  <c r="BK131" i="2"/>
  <c r="BB131" i="2"/>
  <c r="BA131" i="2"/>
  <c r="AZ131" i="2"/>
  <c r="AY131" i="2"/>
  <c r="AT131" i="2"/>
  <c r="AS131" i="2"/>
  <c r="AR131" i="2"/>
  <c r="AQ131" i="2"/>
  <c r="AP131" i="2"/>
  <c r="AG131" i="2"/>
  <c r="AF131" i="2"/>
  <c r="AE131" i="2"/>
  <c r="AD131" i="2"/>
  <c r="Y131" i="2"/>
  <c r="X131" i="2"/>
  <c r="W131" i="2"/>
  <c r="V131" i="2"/>
  <c r="U131" i="2"/>
  <c r="L131" i="2"/>
  <c r="K131" i="2"/>
  <c r="J131" i="2"/>
  <c r="I131" i="2"/>
  <c r="F131" i="2"/>
  <c r="E131" i="2"/>
  <c r="B131" i="2"/>
  <c r="A131" i="2"/>
  <c r="HJ130" i="2"/>
  <c r="HI130" i="2"/>
  <c r="HH130" i="2"/>
  <c r="HG130" i="2"/>
  <c r="HF130" i="2"/>
  <c r="HE130" i="2"/>
  <c r="HD130" i="2"/>
  <c r="HC130" i="2"/>
  <c r="HB130" i="2"/>
  <c r="GX130" i="2"/>
  <c r="GW130" i="2"/>
  <c r="GV130" i="2"/>
  <c r="GU130" i="2"/>
  <c r="GT130" i="2"/>
  <c r="GT130" i="2" a="1"/>
  <c r="GS130" i="2"/>
  <c r="GR130" i="2"/>
  <c r="GQ130" i="2"/>
  <c r="GP130" i="2"/>
  <c r="GO130" i="2"/>
  <c r="GN130" i="2"/>
  <c r="GM130" i="2"/>
  <c r="GL130" i="2"/>
  <c r="GK130" i="2"/>
  <c r="GJ130" i="2"/>
  <c r="GI130" i="2"/>
  <c r="GH130" i="2"/>
  <c r="GG130" i="2"/>
  <c r="GC130" i="2"/>
  <c r="GB130" i="2"/>
  <c r="GA130" i="2"/>
  <c r="FZ130" i="2"/>
  <c r="FY130" i="2"/>
  <c r="FY130" i="2" a="1"/>
  <c r="FX130" i="2"/>
  <c r="FW130" i="2"/>
  <c r="FV130" i="2"/>
  <c r="FU130" i="2"/>
  <c r="GD130" i="2" s="1"/>
  <c r="FT130" i="2"/>
  <c r="FS130" i="2"/>
  <c r="FR130" i="2"/>
  <c r="FQ130" i="2"/>
  <c r="FP130" i="2"/>
  <c r="FO130" i="2"/>
  <c r="FN130" i="2"/>
  <c r="FM130" i="2"/>
  <c r="FL130" i="2"/>
  <c r="FH130" i="2"/>
  <c r="FG130" i="2"/>
  <c r="FF130" i="2"/>
  <c r="FE130" i="2"/>
  <c r="FD130" i="2"/>
  <c r="FD130" i="2" a="1"/>
  <c r="FC130" i="2"/>
  <c r="FB130" i="2"/>
  <c r="FA130" i="2"/>
  <c r="EZ130" i="2"/>
  <c r="EY130" i="2"/>
  <c r="EX130" i="2"/>
  <c r="EW130" i="2"/>
  <c r="EV130" i="2"/>
  <c r="EU130" i="2"/>
  <c r="ET130" i="2"/>
  <c r="ES130" i="2"/>
  <c r="ER130" i="2"/>
  <c r="EQ130" i="2"/>
  <c r="EM130" i="2"/>
  <c r="EL130" i="2"/>
  <c r="EK130" i="2"/>
  <c r="EJ130" i="2"/>
  <c r="EI130" i="2"/>
  <c r="EI130" i="2" a="1"/>
  <c r="EH130" i="2"/>
  <c r="EG130" i="2"/>
  <c r="EF130" i="2"/>
  <c r="EE130" i="2"/>
  <c r="EN130" i="2" s="1"/>
  <c r="ED130" i="2"/>
  <c r="EC130" i="2"/>
  <c r="EB130" i="2"/>
  <c r="EA130" i="2"/>
  <c r="DZ130" i="2"/>
  <c r="DY130" i="2"/>
  <c r="DX130" i="2"/>
  <c r="DW130" i="2"/>
  <c r="DV130" i="2"/>
  <c r="DR130" i="2"/>
  <c r="DQ130" i="2"/>
  <c r="DP130" i="2"/>
  <c r="DO130" i="2"/>
  <c r="DN130" i="2"/>
  <c r="DN130" i="2" a="1"/>
  <c r="DM130" i="2"/>
  <c r="DL130" i="2"/>
  <c r="DK130" i="2"/>
  <c r="DJ130" i="2"/>
  <c r="DS130" i="2" s="1"/>
  <c r="DE130" i="2"/>
  <c r="DD130" i="2"/>
  <c r="DC130" i="2"/>
  <c r="DB130" i="2"/>
  <c r="DA130" i="2"/>
  <c r="CR130" i="2"/>
  <c r="CQ130" i="2"/>
  <c r="CP130" i="2"/>
  <c r="CO130" i="2"/>
  <c r="CJ130" i="2"/>
  <c r="CI130" i="2"/>
  <c r="CH130" i="2"/>
  <c r="CG130" i="2"/>
  <c r="CF130" i="2"/>
  <c r="BW130" i="2"/>
  <c r="BV130" i="2"/>
  <c r="BU130" i="2"/>
  <c r="BT130" i="2"/>
  <c r="BO130" i="2"/>
  <c r="BN130" i="2"/>
  <c r="BM130" i="2"/>
  <c r="BL130" i="2"/>
  <c r="BK130" i="2"/>
  <c r="BB130" i="2"/>
  <c r="BA130" i="2"/>
  <c r="AZ130" i="2"/>
  <c r="AY130" i="2"/>
  <c r="AT130" i="2"/>
  <c r="AS130" i="2"/>
  <c r="AR130" i="2"/>
  <c r="AQ130" i="2"/>
  <c r="AP130" i="2"/>
  <c r="AG130" i="2"/>
  <c r="AF130" i="2"/>
  <c r="AE130" i="2"/>
  <c r="AD130" i="2"/>
  <c r="Y130" i="2"/>
  <c r="X130" i="2"/>
  <c r="W130" i="2"/>
  <c r="V130" i="2"/>
  <c r="U130" i="2"/>
  <c r="L130" i="2"/>
  <c r="K130" i="2"/>
  <c r="J130" i="2"/>
  <c r="I130" i="2"/>
  <c r="F130" i="2"/>
  <c r="E130" i="2"/>
  <c r="B130" i="2"/>
  <c r="A130" i="2"/>
  <c r="HJ129" i="2"/>
  <c r="HI129" i="2"/>
  <c r="HH129" i="2"/>
  <c r="HG129" i="2"/>
  <c r="HF129" i="2"/>
  <c r="HE129" i="2"/>
  <c r="HD129" i="2"/>
  <c r="HC129" i="2"/>
  <c r="HB129" i="2"/>
  <c r="GX129" i="2"/>
  <c r="GW129" i="2"/>
  <c r="GV129" i="2"/>
  <c r="GU129" i="2"/>
  <c r="GT129" i="2"/>
  <c r="GT129" i="2" a="1"/>
  <c r="GS129" i="2"/>
  <c r="GR129" i="2"/>
  <c r="GQ129" i="2"/>
  <c r="GP129" i="2"/>
  <c r="GY129" i="2" s="1"/>
  <c r="GO129" i="2"/>
  <c r="GN129" i="2"/>
  <c r="GM129" i="2"/>
  <c r="GL129" i="2"/>
  <c r="GK129" i="2"/>
  <c r="GJ129" i="2"/>
  <c r="GI129" i="2"/>
  <c r="GH129" i="2"/>
  <c r="GG129" i="2"/>
  <c r="GC129" i="2"/>
  <c r="GB129" i="2"/>
  <c r="GA129" i="2"/>
  <c r="FZ129" i="2"/>
  <c r="FY129" i="2"/>
  <c r="FY129" i="2" a="1"/>
  <c r="FX129" i="2"/>
  <c r="FW129" i="2"/>
  <c r="FV129" i="2"/>
  <c r="FU129" i="2"/>
  <c r="FT129" i="2"/>
  <c r="FS129" i="2"/>
  <c r="FR129" i="2"/>
  <c r="FQ129" i="2"/>
  <c r="FP129" i="2"/>
  <c r="FO129" i="2"/>
  <c r="FN129" i="2"/>
  <c r="FM129" i="2"/>
  <c r="FL129" i="2"/>
  <c r="FH129" i="2"/>
  <c r="FG129" i="2"/>
  <c r="FF129" i="2"/>
  <c r="FE129" i="2"/>
  <c r="FD129" i="2"/>
  <c r="FD129" i="2" a="1"/>
  <c r="FC129" i="2"/>
  <c r="FB129" i="2"/>
  <c r="FA129" i="2"/>
  <c r="EZ129" i="2"/>
  <c r="FI129" i="2" s="1"/>
  <c r="EY129" i="2"/>
  <c r="EX129" i="2"/>
  <c r="EW129" i="2"/>
  <c r="EV129" i="2"/>
  <c r="EU129" i="2"/>
  <c r="ET129" i="2"/>
  <c r="ES129" i="2"/>
  <c r="ER129" i="2"/>
  <c r="EQ129" i="2"/>
  <c r="EM129" i="2"/>
  <c r="EL129" i="2"/>
  <c r="EK129" i="2"/>
  <c r="EJ129" i="2"/>
  <c r="EI129" i="2"/>
  <c r="EI129" i="2" a="1"/>
  <c r="EH129" i="2"/>
  <c r="EG129" i="2"/>
  <c r="EF129" i="2"/>
  <c r="EE129" i="2"/>
  <c r="ED129" i="2"/>
  <c r="EC129" i="2"/>
  <c r="EB129" i="2"/>
  <c r="EA129" i="2"/>
  <c r="DZ129" i="2"/>
  <c r="DY129" i="2"/>
  <c r="DX129" i="2"/>
  <c r="DW129" i="2"/>
  <c r="DV129" i="2"/>
  <c r="DR129" i="2"/>
  <c r="DQ129" i="2"/>
  <c r="DP129" i="2"/>
  <c r="DO129" i="2"/>
  <c r="DN129" i="2"/>
  <c r="DN129" i="2" a="1"/>
  <c r="DM129" i="2"/>
  <c r="DL129" i="2"/>
  <c r="DK129" i="2"/>
  <c r="DJ129" i="2"/>
  <c r="DE129" i="2"/>
  <c r="DD129" i="2"/>
  <c r="DC129" i="2"/>
  <c r="DB129" i="2"/>
  <c r="DA129" i="2"/>
  <c r="CR129" i="2"/>
  <c r="CQ129" i="2"/>
  <c r="CP129" i="2"/>
  <c r="CO129" i="2"/>
  <c r="CJ129" i="2"/>
  <c r="CI129" i="2"/>
  <c r="CH129" i="2"/>
  <c r="CG129" i="2"/>
  <c r="CF129" i="2"/>
  <c r="BW129" i="2"/>
  <c r="BV129" i="2"/>
  <c r="BU129" i="2"/>
  <c r="BT129" i="2"/>
  <c r="BO129" i="2"/>
  <c r="BN129" i="2"/>
  <c r="BM129" i="2"/>
  <c r="BL129" i="2"/>
  <c r="BK129" i="2"/>
  <c r="BB129" i="2"/>
  <c r="BA129" i="2"/>
  <c r="AZ129" i="2"/>
  <c r="AY129" i="2"/>
  <c r="AT129" i="2"/>
  <c r="AS129" i="2"/>
  <c r="AR129" i="2"/>
  <c r="AQ129" i="2"/>
  <c r="AP129" i="2"/>
  <c r="AG129" i="2"/>
  <c r="AF129" i="2"/>
  <c r="AE129" i="2"/>
  <c r="AD129" i="2"/>
  <c r="Y129" i="2"/>
  <c r="X129" i="2"/>
  <c r="W129" i="2"/>
  <c r="V129" i="2"/>
  <c r="U129" i="2"/>
  <c r="L129" i="2"/>
  <c r="K129" i="2"/>
  <c r="J129" i="2"/>
  <c r="I129" i="2"/>
  <c r="F129" i="2"/>
  <c r="E129" i="2"/>
  <c r="B129" i="2"/>
  <c r="A129" i="2"/>
  <c r="HJ128" i="2"/>
  <c r="HI128" i="2"/>
  <c r="HH128" i="2"/>
  <c r="HG128" i="2"/>
  <c r="HF128" i="2"/>
  <c r="HE128" i="2"/>
  <c r="HD128" i="2"/>
  <c r="HC128" i="2"/>
  <c r="HB128" i="2"/>
  <c r="GX128" i="2"/>
  <c r="GW128" i="2"/>
  <c r="GV128" i="2"/>
  <c r="GU128" i="2"/>
  <c r="GT128" i="2"/>
  <c r="GT128" i="2" a="1"/>
  <c r="GS128" i="2"/>
  <c r="GR128" i="2"/>
  <c r="GQ128" i="2"/>
  <c r="GP128" i="2"/>
  <c r="GO128" i="2"/>
  <c r="GN128" i="2"/>
  <c r="GM128" i="2"/>
  <c r="GL128" i="2"/>
  <c r="GK128" i="2"/>
  <c r="GJ128" i="2"/>
  <c r="GI128" i="2"/>
  <c r="GH128" i="2"/>
  <c r="GG128" i="2"/>
  <c r="GC128" i="2"/>
  <c r="GB128" i="2"/>
  <c r="GA128" i="2"/>
  <c r="FZ128" i="2"/>
  <c r="FY128" i="2"/>
  <c r="FY128" i="2" a="1"/>
  <c r="FX128" i="2"/>
  <c r="FW128" i="2"/>
  <c r="FV128" i="2"/>
  <c r="FU128" i="2"/>
  <c r="FT128" i="2"/>
  <c r="FS128" i="2"/>
  <c r="FR128" i="2"/>
  <c r="FQ128" i="2"/>
  <c r="FP128" i="2"/>
  <c r="FO128" i="2"/>
  <c r="FN128" i="2"/>
  <c r="FM128" i="2"/>
  <c r="FL128" i="2"/>
  <c r="FH128" i="2"/>
  <c r="FG128" i="2"/>
  <c r="FF128" i="2"/>
  <c r="FE128" i="2"/>
  <c r="FD128" i="2"/>
  <c r="FD128" i="2" a="1"/>
  <c r="FC128" i="2"/>
  <c r="FB128" i="2"/>
  <c r="FA128" i="2"/>
  <c r="EZ128" i="2"/>
  <c r="EY128" i="2"/>
  <c r="EX128" i="2"/>
  <c r="EW128" i="2"/>
  <c r="EV128" i="2"/>
  <c r="EU128" i="2"/>
  <c r="ET128" i="2"/>
  <c r="ES128" i="2"/>
  <c r="ER128" i="2"/>
  <c r="EQ128" i="2"/>
  <c r="EM128" i="2"/>
  <c r="EL128" i="2"/>
  <c r="EK128" i="2"/>
  <c r="EJ128" i="2"/>
  <c r="EI128" i="2"/>
  <c r="EI128" i="2" a="1"/>
  <c r="EH128" i="2"/>
  <c r="EG128" i="2"/>
  <c r="EF128" i="2"/>
  <c r="EE128" i="2"/>
  <c r="EN128" i="2" s="1"/>
  <c r="ED128" i="2"/>
  <c r="EC128" i="2"/>
  <c r="EB128" i="2"/>
  <c r="EA128" i="2"/>
  <c r="DZ128" i="2"/>
  <c r="DY128" i="2"/>
  <c r="DX128" i="2"/>
  <c r="DW128" i="2"/>
  <c r="DV128" i="2"/>
  <c r="DR128" i="2"/>
  <c r="DQ128" i="2"/>
  <c r="DP128" i="2"/>
  <c r="DO128" i="2"/>
  <c r="DN128" i="2"/>
  <c r="DN128" i="2" a="1"/>
  <c r="DM128" i="2"/>
  <c r="DL128" i="2"/>
  <c r="DK128" i="2"/>
  <c r="DJ128" i="2"/>
  <c r="DS128" i="2" s="1"/>
  <c r="DE128" i="2"/>
  <c r="DD128" i="2"/>
  <c r="DC128" i="2"/>
  <c r="DB128" i="2"/>
  <c r="DA128" i="2"/>
  <c r="CR128" i="2"/>
  <c r="CQ128" i="2"/>
  <c r="CP128" i="2"/>
  <c r="CO128" i="2"/>
  <c r="CJ128" i="2"/>
  <c r="CI128" i="2"/>
  <c r="CH128" i="2"/>
  <c r="CG128" i="2"/>
  <c r="CF128" i="2"/>
  <c r="BW128" i="2"/>
  <c r="BV128" i="2"/>
  <c r="BU128" i="2"/>
  <c r="BT128" i="2"/>
  <c r="BO128" i="2"/>
  <c r="BN128" i="2"/>
  <c r="BM128" i="2"/>
  <c r="BL128" i="2"/>
  <c r="BK128" i="2"/>
  <c r="BB128" i="2"/>
  <c r="BA128" i="2"/>
  <c r="AZ128" i="2"/>
  <c r="AY128" i="2"/>
  <c r="AT128" i="2"/>
  <c r="AS128" i="2"/>
  <c r="AR128" i="2"/>
  <c r="AQ128" i="2"/>
  <c r="AP128" i="2"/>
  <c r="AG128" i="2"/>
  <c r="AF128" i="2"/>
  <c r="AE128" i="2"/>
  <c r="AD128" i="2"/>
  <c r="Y128" i="2"/>
  <c r="X128" i="2"/>
  <c r="W128" i="2"/>
  <c r="V128" i="2"/>
  <c r="U128" i="2"/>
  <c r="L128" i="2"/>
  <c r="K128" i="2"/>
  <c r="J128" i="2"/>
  <c r="I128" i="2"/>
  <c r="F128" i="2"/>
  <c r="E128" i="2"/>
  <c r="B128" i="2"/>
  <c r="A128" i="2"/>
  <c r="HJ127" i="2"/>
  <c r="HI127" i="2"/>
  <c r="HH127" i="2"/>
  <c r="HG127" i="2"/>
  <c r="HF127" i="2"/>
  <c r="HE127" i="2"/>
  <c r="HD127" i="2"/>
  <c r="HC127" i="2"/>
  <c r="HB127" i="2"/>
  <c r="GX127" i="2"/>
  <c r="GW127" i="2"/>
  <c r="GV127" i="2"/>
  <c r="GU127" i="2"/>
  <c r="GT127" i="2"/>
  <c r="GT127" i="2" a="1"/>
  <c r="GS127" i="2"/>
  <c r="GR127" i="2"/>
  <c r="GQ127" i="2"/>
  <c r="GP127" i="2"/>
  <c r="GO127" i="2"/>
  <c r="GN127" i="2"/>
  <c r="GM127" i="2"/>
  <c r="GL127" i="2"/>
  <c r="GK127" i="2"/>
  <c r="GJ127" i="2"/>
  <c r="GI127" i="2"/>
  <c r="GH127" i="2"/>
  <c r="GG127" i="2"/>
  <c r="GC127" i="2"/>
  <c r="GB127" i="2"/>
  <c r="GA127" i="2"/>
  <c r="FZ127" i="2"/>
  <c r="FY127" i="2"/>
  <c r="FY127" i="2" a="1"/>
  <c r="FX127" i="2"/>
  <c r="FW127" i="2"/>
  <c r="FV127" i="2"/>
  <c r="FU127" i="2"/>
  <c r="GD127" i="2" s="1"/>
  <c r="FT127" i="2"/>
  <c r="FS127" i="2"/>
  <c r="FR127" i="2"/>
  <c r="FQ127" i="2"/>
  <c r="FP127" i="2"/>
  <c r="FO127" i="2"/>
  <c r="FN127" i="2"/>
  <c r="FM127" i="2"/>
  <c r="FL127" i="2"/>
  <c r="FH127" i="2"/>
  <c r="FG127" i="2"/>
  <c r="FF127" i="2"/>
  <c r="FE127" i="2"/>
  <c r="FD127" i="2"/>
  <c r="FD127" i="2" a="1"/>
  <c r="FC127" i="2"/>
  <c r="FB127" i="2"/>
  <c r="FA127" i="2"/>
  <c r="EZ127" i="2"/>
  <c r="FI127" i="2" s="1"/>
  <c r="EY127" i="2"/>
  <c r="EX127" i="2"/>
  <c r="EW127" i="2"/>
  <c r="EV127" i="2"/>
  <c r="EU127" i="2"/>
  <c r="ET127" i="2"/>
  <c r="ES127" i="2"/>
  <c r="ER127" i="2"/>
  <c r="EQ127" i="2"/>
  <c r="EM127" i="2"/>
  <c r="EL127" i="2"/>
  <c r="EK127" i="2"/>
  <c r="EJ127" i="2"/>
  <c r="EI127" i="2"/>
  <c r="EI127" i="2" a="1"/>
  <c r="EH127" i="2"/>
  <c r="EG127" i="2"/>
  <c r="EF127" i="2"/>
  <c r="EE127" i="2"/>
  <c r="ED127" i="2"/>
  <c r="EC127" i="2"/>
  <c r="EB127" i="2"/>
  <c r="EA127" i="2"/>
  <c r="DZ127" i="2"/>
  <c r="DY127" i="2"/>
  <c r="DX127" i="2"/>
  <c r="DW127" i="2"/>
  <c r="DV127" i="2"/>
  <c r="DR127" i="2"/>
  <c r="DQ127" i="2"/>
  <c r="DP127" i="2"/>
  <c r="DO127" i="2"/>
  <c r="DN127" i="2"/>
  <c r="DN127" i="2" a="1"/>
  <c r="DM127" i="2"/>
  <c r="DL127" i="2"/>
  <c r="DK127" i="2"/>
  <c r="DJ127" i="2"/>
  <c r="DE127" i="2"/>
  <c r="DD127" i="2"/>
  <c r="DC127" i="2"/>
  <c r="DB127" i="2"/>
  <c r="DA127" i="2"/>
  <c r="CR127" i="2"/>
  <c r="CQ127" i="2"/>
  <c r="CP127" i="2"/>
  <c r="CO127" i="2"/>
  <c r="CJ127" i="2"/>
  <c r="CI127" i="2"/>
  <c r="CH127" i="2"/>
  <c r="CG127" i="2"/>
  <c r="CF127" i="2"/>
  <c r="BW127" i="2"/>
  <c r="BX127" i="2" s="1" a="1"/>
  <c r="BX127" i="2" s="1"/>
  <c r="BV127" i="2"/>
  <c r="BU127" i="2"/>
  <c r="BT127" i="2"/>
  <c r="BO127" i="2"/>
  <c r="BN127" i="2"/>
  <c r="BM127" i="2"/>
  <c r="BL127" i="2"/>
  <c r="BK127" i="2"/>
  <c r="BB127" i="2"/>
  <c r="BA127" i="2"/>
  <c r="AZ127" i="2"/>
  <c r="AY127" i="2"/>
  <c r="AT127" i="2"/>
  <c r="AS127" i="2"/>
  <c r="AR127" i="2"/>
  <c r="AQ127" i="2"/>
  <c r="AP127" i="2"/>
  <c r="AG127" i="2"/>
  <c r="AF127" i="2"/>
  <c r="AE127" i="2"/>
  <c r="AD127" i="2"/>
  <c r="Y127" i="2"/>
  <c r="X127" i="2"/>
  <c r="W127" i="2"/>
  <c r="V127" i="2"/>
  <c r="U127" i="2"/>
  <c r="L127" i="2"/>
  <c r="K127" i="2"/>
  <c r="J127" i="2"/>
  <c r="I127" i="2"/>
  <c r="F127" i="2"/>
  <c r="E127" i="2"/>
  <c r="B127" i="2"/>
  <c r="A127" i="2"/>
  <c r="HJ126" i="2"/>
  <c r="HI126" i="2"/>
  <c r="HH126" i="2"/>
  <c r="HG126" i="2"/>
  <c r="HF126" i="2"/>
  <c r="HE126" i="2"/>
  <c r="HD126" i="2"/>
  <c r="HC126" i="2"/>
  <c r="HB126" i="2"/>
  <c r="GX126" i="2"/>
  <c r="GW126" i="2"/>
  <c r="GV126" i="2"/>
  <c r="GU126" i="2"/>
  <c r="GT126" i="2"/>
  <c r="GT126" i="2" a="1"/>
  <c r="GS126" i="2"/>
  <c r="GR126" i="2"/>
  <c r="GQ126" i="2"/>
  <c r="GP126" i="2"/>
  <c r="GO126" i="2"/>
  <c r="GN126" i="2"/>
  <c r="GM126" i="2"/>
  <c r="GL126" i="2"/>
  <c r="GK126" i="2"/>
  <c r="GJ126" i="2"/>
  <c r="GI126" i="2"/>
  <c r="GH126" i="2"/>
  <c r="GG126" i="2"/>
  <c r="GC126" i="2"/>
  <c r="GB126" i="2"/>
  <c r="GA126" i="2"/>
  <c r="FZ126" i="2"/>
  <c r="FY126" i="2"/>
  <c r="FY126" i="2" a="1"/>
  <c r="FX126" i="2"/>
  <c r="FW126" i="2"/>
  <c r="FV126" i="2"/>
  <c r="FU126" i="2"/>
  <c r="FT126" i="2"/>
  <c r="FS126" i="2"/>
  <c r="FR126" i="2"/>
  <c r="FQ126" i="2"/>
  <c r="FP126" i="2"/>
  <c r="FO126" i="2"/>
  <c r="FN126" i="2"/>
  <c r="FM126" i="2"/>
  <c r="FL126" i="2"/>
  <c r="FH126" i="2"/>
  <c r="FG126" i="2"/>
  <c r="FF126" i="2"/>
  <c r="FE126" i="2"/>
  <c r="FD126" i="2"/>
  <c r="FD126" i="2" a="1"/>
  <c r="FC126" i="2"/>
  <c r="FB126" i="2"/>
  <c r="FA126" i="2"/>
  <c r="EZ126" i="2"/>
  <c r="EY126" i="2"/>
  <c r="EX126" i="2"/>
  <c r="EW126" i="2"/>
  <c r="EV126" i="2"/>
  <c r="EU126" i="2"/>
  <c r="ET126" i="2"/>
  <c r="ES126" i="2"/>
  <c r="ER126" i="2"/>
  <c r="EQ126" i="2"/>
  <c r="EM126" i="2"/>
  <c r="EL126" i="2"/>
  <c r="EK126" i="2"/>
  <c r="EJ126" i="2"/>
  <c r="EI126" i="2"/>
  <c r="EI126" i="2" a="1"/>
  <c r="EH126" i="2"/>
  <c r="EG126" i="2"/>
  <c r="EF126" i="2"/>
  <c r="EE126" i="2"/>
  <c r="ED126" i="2"/>
  <c r="EC126" i="2"/>
  <c r="EB126" i="2"/>
  <c r="EA126" i="2"/>
  <c r="DZ126" i="2"/>
  <c r="DY126" i="2"/>
  <c r="DX126" i="2"/>
  <c r="DW126" i="2"/>
  <c r="DV126" i="2"/>
  <c r="DR126" i="2"/>
  <c r="DQ126" i="2"/>
  <c r="DP126" i="2"/>
  <c r="DO126" i="2"/>
  <c r="DN126" i="2"/>
  <c r="DN126" i="2" a="1"/>
  <c r="DM126" i="2"/>
  <c r="DL126" i="2"/>
  <c r="DK126" i="2"/>
  <c r="DJ126" i="2"/>
  <c r="DS126" i="2" s="1"/>
  <c r="DE126" i="2"/>
  <c r="DD126" i="2"/>
  <c r="DC126" i="2"/>
  <c r="DB126" i="2"/>
  <c r="DA126" i="2"/>
  <c r="CR126" i="2"/>
  <c r="CQ126" i="2"/>
  <c r="CP126" i="2"/>
  <c r="CO126" i="2"/>
  <c r="CJ126" i="2"/>
  <c r="CI126" i="2"/>
  <c r="CH126" i="2"/>
  <c r="CG126" i="2"/>
  <c r="CF126" i="2"/>
  <c r="BW126" i="2"/>
  <c r="BV126" i="2"/>
  <c r="BU126" i="2"/>
  <c r="BT126" i="2"/>
  <c r="BO126" i="2"/>
  <c r="BN126" i="2"/>
  <c r="BM126" i="2"/>
  <c r="BL126" i="2"/>
  <c r="BK126" i="2"/>
  <c r="BB126" i="2"/>
  <c r="BA126" i="2"/>
  <c r="AZ126" i="2"/>
  <c r="AY126" i="2"/>
  <c r="AT126" i="2"/>
  <c r="AS126" i="2"/>
  <c r="AR126" i="2"/>
  <c r="AQ126" i="2"/>
  <c r="AP126" i="2"/>
  <c r="AF126" i="2"/>
  <c r="AE126" i="2"/>
  <c r="AD126" i="2"/>
  <c r="Y126" i="2"/>
  <c r="X126" i="2"/>
  <c r="W126" i="2"/>
  <c r="V126" i="2"/>
  <c r="U126" i="2"/>
  <c r="L126" i="2"/>
  <c r="K126" i="2"/>
  <c r="J126" i="2"/>
  <c r="I126" i="2"/>
  <c r="F126" i="2"/>
  <c r="E126" i="2"/>
  <c r="B126" i="2"/>
  <c r="A126" i="2"/>
  <c r="HJ125" i="2"/>
  <c r="HI125" i="2"/>
  <c r="HH125" i="2"/>
  <c r="HG125" i="2"/>
  <c r="HF125" i="2"/>
  <c r="HE125" i="2"/>
  <c r="HD125" i="2"/>
  <c r="HC125" i="2"/>
  <c r="HB125" i="2"/>
  <c r="GX125" i="2"/>
  <c r="GW125" i="2"/>
  <c r="GV125" i="2"/>
  <c r="GU125" i="2"/>
  <c r="GT125" i="2"/>
  <c r="GT125" i="2" a="1"/>
  <c r="GS125" i="2"/>
  <c r="GR125" i="2"/>
  <c r="GQ125" i="2"/>
  <c r="GP125" i="2"/>
  <c r="GO125" i="2"/>
  <c r="GN125" i="2"/>
  <c r="GM125" i="2"/>
  <c r="GL125" i="2"/>
  <c r="GK125" i="2"/>
  <c r="GJ125" i="2"/>
  <c r="GI125" i="2"/>
  <c r="GH125" i="2"/>
  <c r="GG125" i="2"/>
  <c r="GC125" i="2"/>
  <c r="GB125" i="2"/>
  <c r="GA125" i="2"/>
  <c r="FZ125" i="2"/>
  <c r="FY125" i="2"/>
  <c r="FY125" i="2" a="1"/>
  <c r="FX125" i="2"/>
  <c r="FW125" i="2"/>
  <c r="FV125" i="2"/>
  <c r="FU125" i="2"/>
  <c r="FT125" i="2"/>
  <c r="FS125" i="2"/>
  <c r="FR125" i="2"/>
  <c r="FQ125" i="2"/>
  <c r="FP125" i="2"/>
  <c r="FO125" i="2"/>
  <c r="FN125" i="2"/>
  <c r="FM125" i="2"/>
  <c r="FL125" i="2"/>
  <c r="FH125" i="2"/>
  <c r="FG125" i="2"/>
  <c r="FF125" i="2"/>
  <c r="FE125" i="2"/>
  <c r="FD125" i="2"/>
  <c r="FD125" i="2" a="1"/>
  <c r="FC125" i="2"/>
  <c r="FB125" i="2"/>
  <c r="FA125" i="2"/>
  <c r="EZ125" i="2"/>
  <c r="EY125" i="2"/>
  <c r="EX125" i="2"/>
  <c r="EW125" i="2"/>
  <c r="EV125" i="2"/>
  <c r="EU125" i="2"/>
  <c r="ET125" i="2"/>
  <c r="ES125" i="2"/>
  <c r="ER125" i="2"/>
  <c r="EQ125" i="2"/>
  <c r="EM125" i="2"/>
  <c r="EL125" i="2"/>
  <c r="EK125" i="2"/>
  <c r="EJ125" i="2"/>
  <c r="EI125" i="2"/>
  <c r="EI125" i="2" a="1"/>
  <c r="EH125" i="2"/>
  <c r="EG125" i="2"/>
  <c r="EF125" i="2"/>
  <c r="EE125" i="2"/>
  <c r="ED125" i="2"/>
  <c r="EC125" i="2"/>
  <c r="EB125" i="2"/>
  <c r="EA125" i="2"/>
  <c r="DZ125" i="2"/>
  <c r="DY125" i="2"/>
  <c r="DX125" i="2"/>
  <c r="DW125" i="2"/>
  <c r="DV125" i="2"/>
  <c r="DR125" i="2"/>
  <c r="DQ125" i="2"/>
  <c r="DP125" i="2"/>
  <c r="DO125" i="2"/>
  <c r="DN125" i="2"/>
  <c r="DN125" i="2" a="1"/>
  <c r="DM125" i="2"/>
  <c r="DL125" i="2"/>
  <c r="DK125" i="2"/>
  <c r="DJ125" i="2"/>
  <c r="DS125" i="2" s="1"/>
  <c r="DE125" i="2"/>
  <c r="DD125" i="2"/>
  <c r="DC125" i="2"/>
  <c r="DB125" i="2"/>
  <c r="DA125" i="2"/>
  <c r="CR125" i="2"/>
  <c r="CQ125" i="2"/>
  <c r="CP125" i="2"/>
  <c r="CO125" i="2"/>
  <c r="CJ125" i="2"/>
  <c r="CI125" i="2"/>
  <c r="CH125" i="2"/>
  <c r="CG125" i="2"/>
  <c r="CF125" i="2"/>
  <c r="BW125" i="2"/>
  <c r="BX125" i="2" s="1" a="1"/>
  <c r="BX125" i="2" s="1"/>
  <c r="BV125" i="2"/>
  <c r="BU125" i="2"/>
  <c r="BT125" i="2"/>
  <c r="BO125" i="2"/>
  <c r="BN125" i="2"/>
  <c r="BM125" i="2"/>
  <c r="BL125" i="2"/>
  <c r="BK125" i="2"/>
  <c r="BB125" i="2"/>
  <c r="BA125" i="2"/>
  <c r="AZ125" i="2"/>
  <c r="AY125" i="2"/>
  <c r="AT125" i="2"/>
  <c r="AS125" i="2"/>
  <c r="AR125" i="2"/>
  <c r="AQ125" i="2"/>
  <c r="AP125" i="2"/>
  <c r="AG125" i="2"/>
  <c r="AF125" i="2"/>
  <c r="AE125" i="2"/>
  <c r="AD125" i="2"/>
  <c r="Y125" i="2"/>
  <c r="X125" i="2"/>
  <c r="W125" i="2"/>
  <c r="V125" i="2"/>
  <c r="U125" i="2"/>
  <c r="L125" i="2"/>
  <c r="K125" i="2"/>
  <c r="J125" i="2"/>
  <c r="I125" i="2"/>
  <c r="F125" i="2"/>
  <c r="E125" i="2"/>
  <c r="B125" i="2"/>
  <c r="A125" i="2"/>
  <c r="HJ124" i="2"/>
  <c r="HI124" i="2"/>
  <c r="HH124" i="2"/>
  <c r="HG124" i="2"/>
  <c r="HF124" i="2"/>
  <c r="HE124" i="2"/>
  <c r="HD124" i="2"/>
  <c r="HC124" i="2"/>
  <c r="HB124" i="2"/>
  <c r="GX124" i="2"/>
  <c r="GW124" i="2"/>
  <c r="GV124" i="2"/>
  <c r="GU124" i="2"/>
  <c r="GT124" i="2"/>
  <c r="GT124" i="2" a="1"/>
  <c r="GS124" i="2"/>
  <c r="GR124" i="2"/>
  <c r="GQ124" i="2"/>
  <c r="GP124" i="2"/>
  <c r="GY124" i="2" s="1"/>
  <c r="GO124" i="2"/>
  <c r="GN124" i="2"/>
  <c r="GM124" i="2"/>
  <c r="GL124" i="2"/>
  <c r="GK124" i="2"/>
  <c r="GJ124" i="2"/>
  <c r="GI124" i="2"/>
  <c r="GH124" i="2"/>
  <c r="GG124" i="2"/>
  <c r="GC124" i="2"/>
  <c r="GB124" i="2"/>
  <c r="GA124" i="2"/>
  <c r="FZ124" i="2"/>
  <c r="FY124" i="2"/>
  <c r="FY124" i="2" a="1"/>
  <c r="FX124" i="2"/>
  <c r="FW124" i="2"/>
  <c r="FV124" i="2"/>
  <c r="FU124" i="2"/>
  <c r="FT124" i="2"/>
  <c r="FS124" i="2"/>
  <c r="FR124" i="2"/>
  <c r="FQ124" i="2"/>
  <c r="FP124" i="2"/>
  <c r="FO124" i="2"/>
  <c r="FN124" i="2"/>
  <c r="FM124" i="2"/>
  <c r="FL124" i="2"/>
  <c r="FH124" i="2"/>
  <c r="FG124" i="2"/>
  <c r="FF124" i="2"/>
  <c r="FE124" i="2"/>
  <c r="FD124" i="2"/>
  <c r="FD124" i="2" a="1"/>
  <c r="FC124" i="2"/>
  <c r="FB124" i="2"/>
  <c r="FA124" i="2"/>
  <c r="EZ124" i="2"/>
  <c r="FI124" i="2" s="1"/>
  <c r="EY124" i="2"/>
  <c r="EX124" i="2"/>
  <c r="EW124" i="2"/>
  <c r="EV124" i="2"/>
  <c r="EU124" i="2"/>
  <c r="ET124" i="2"/>
  <c r="ES124" i="2"/>
  <c r="ER124" i="2"/>
  <c r="EQ124" i="2"/>
  <c r="EM124" i="2"/>
  <c r="EL124" i="2"/>
  <c r="EK124" i="2"/>
  <c r="EJ124" i="2"/>
  <c r="EI124" i="2"/>
  <c r="EI124" i="2" a="1"/>
  <c r="EH124" i="2"/>
  <c r="EG124" i="2"/>
  <c r="EF124" i="2"/>
  <c r="EE124" i="2"/>
  <c r="ED124" i="2"/>
  <c r="EC124" i="2"/>
  <c r="EB124" i="2"/>
  <c r="EA124" i="2"/>
  <c r="DZ124" i="2"/>
  <c r="DY124" i="2"/>
  <c r="DX124" i="2"/>
  <c r="DW124" i="2"/>
  <c r="DV124" i="2"/>
  <c r="DR124" i="2"/>
  <c r="DQ124" i="2"/>
  <c r="DP124" i="2"/>
  <c r="DO124" i="2"/>
  <c r="DN124" i="2"/>
  <c r="DN124" i="2" a="1"/>
  <c r="DM124" i="2"/>
  <c r="DL124" i="2"/>
  <c r="DK124" i="2"/>
  <c r="DJ124" i="2"/>
  <c r="DE124" i="2"/>
  <c r="DD124" i="2"/>
  <c r="DC124" i="2"/>
  <c r="DB124" i="2"/>
  <c r="DA124" i="2"/>
  <c r="CR124" i="2"/>
  <c r="CQ124" i="2"/>
  <c r="CP124" i="2"/>
  <c r="CO124" i="2"/>
  <c r="CJ124" i="2"/>
  <c r="CI124" i="2"/>
  <c r="CH124" i="2"/>
  <c r="CG124" i="2"/>
  <c r="CF124" i="2"/>
  <c r="BV124" i="2"/>
  <c r="BU124" i="2"/>
  <c r="BT124" i="2"/>
  <c r="BO124" i="2"/>
  <c r="BN124" i="2"/>
  <c r="BM124" i="2"/>
  <c r="BL124" i="2"/>
  <c r="BK124" i="2"/>
  <c r="BB124" i="2"/>
  <c r="BA124" i="2"/>
  <c r="AZ124" i="2"/>
  <c r="AY124" i="2"/>
  <c r="AT124" i="2"/>
  <c r="AS124" i="2"/>
  <c r="AR124" i="2"/>
  <c r="AQ124" i="2"/>
  <c r="AP124" i="2"/>
  <c r="AF124" i="2"/>
  <c r="AE124" i="2"/>
  <c r="AD124" i="2"/>
  <c r="Y124" i="2"/>
  <c r="X124" i="2"/>
  <c r="W124" i="2"/>
  <c r="V124" i="2"/>
  <c r="U124" i="2"/>
  <c r="L124" i="2"/>
  <c r="K124" i="2"/>
  <c r="J124" i="2"/>
  <c r="I124" i="2"/>
  <c r="F124" i="2"/>
  <c r="E124" i="2"/>
  <c r="B124" i="2"/>
  <c r="A124" i="2"/>
  <c r="HJ123" i="2"/>
  <c r="HI123" i="2"/>
  <c r="HH123" i="2"/>
  <c r="HG123" i="2"/>
  <c r="HF123" i="2"/>
  <c r="HE123" i="2"/>
  <c r="HD123" i="2"/>
  <c r="HC123" i="2"/>
  <c r="HB123" i="2"/>
  <c r="GX123" i="2"/>
  <c r="GW123" i="2"/>
  <c r="GV123" i="2"/>
  <c r="GU123" i="2"/>
  <c r="GT123" i="2"/>
  <c r="GT123" i="2" a="1"/>
  <c r="GS123" i="2"/>
  <c r="GR123" i="2"/>
  <c r="GQ123" i="2"/>
  <c r="GP123" i="2"/>
  <c r="GO123" i="2"/>
  <c r="GN123" i="2"/>
  <c r="GM123" i="2"/>
  <c r="GL123" i="2"/>
  <c r="GK123" i="2"/>
  <c r="GJ123" i="2"/>
  <c r="GI123" i="2"/>
  <c r="GH123" i="2"/>
  <c r="GG123" i="2"/>
  <c r="GC123" i="2"/>
  <c r="GB123" i="2"/>
  <c r="GA123" i="2"/>
  <c r="FZ123" i="2"/>
  <c r="FY123" i="2"/>
  <c r="FY123" i="2" a="1"/>
  <c r="FX123" i="2"/>
  <c r="FW123" i="2"/>
  <c r="FV123" i="2"/>
  <c r="FU123" i="2"/>
  <c r="GD123" i="2" s="1"/>
  <c r="FT123" i="2"/>
  <c r="FS123" i="2"/>
  <c r="FR123" i="2"/>
  <c r="FQ123" i="2"/>
  <c r="FP123" i="2"/>
  <c r="FO123" i="2"/>
  <c r="FN123" i="2"/>
  <c r="FM123" i="2"/>
  <c r="FL123" i="2"/>
  <c r="FH123" i="2"/>
  <c r="FG123" i="2"/>
  <c r="FF123" i="2"/>
  <c r="FE123" i="2"/>
  <c r="FD123" i="2"/>
  <c r="FD123" i="2" a="1"/>
  <c r="FC123" i="2"/>
  <c r="FB123" i="2"/>
  <c r="FA123" i="2"/>
  <c r="EZ123" i="2"/>
  <c r="EY123" i="2"/>
  <c r="EX123" i="2"/>
  <c r="EW123" i="2"/>
  <c r="EV123" i="2"/>
  <c r="EU123" i="2"/>
  <c r="ET123" i="2"/>
  <c r="ES123" i="2"/>
  <c r="ER123" i="2"/>
  <c r="EQ123" i="2"/>
  <c r="EM123" i="2"/>
  <c r="EL123" i="2"/>
  <c r="EK123" i="2"/>
  <c r="EJ123" i="2"/>
  <c r="EI123" i="2"/>
  <c r="EI123" i="2" a="1"/>
  <c r="EH123" i="2"/>
  <c r="EG123" i="2"/>
  <c r="EF123" i="2"/>
  <c r="EE123" i="2"/>
  <c r="ED123" i="2"/>
  <c r="EC123" i="2"/>
  <c r="EB123" i="2"/>
  <c r="EA123" i="2"/>
  <c r="DZ123" i="2"/>
  <c r="DY123" i="2"/>
  <c r="DX123" i="2"/>
  <c r="DW123" i="2"/>
  <c r="DV123" i="2"/>
  <c r="DR123" i="2"/>
  <c r="DQ123" i="2"/>
  <c r="DP123" i="2"/>
  <c r="DO123" i="2"/>
  <c r="DN123" i="2"/>
  <c r="DN123" i="2" a="1"/>
  <c r="DM123" i="2"/>
  <c r="DL123" i="2"/>
  <c r="DK123" i="2"/>
  <c r="DJ123" i="2"/>
  <c r="DE123" i="2"/>
  <c r="DD123" i="2"/>
  <c r="DC123" i="2"/>
  <c r="DB123" i="2"/>
  <c r="DA123" i="2"/>
  <c r="CR123" i="2"/>
  <c r="CQ123" i="2"/>
  <c r="CP123" i="2"/>
  <c r="CO123" i="2"/>
  <c r="CJ123" i="2"/>
  <c r="CI123" i="2"/>
  <c r="CH123" i="2"/>
  <c r="CG123" i="2"/>
  <c r="CF123" i="2"/>
  <c r="BW123" i="2"/>
  <c r="BV123" i="2"/>
  <c r="BU123" i="2"/>
  <c r="BT123" i="2"/>
  <c r="BO123" i="2"/>
  <c r="BN123" i="2"/>
  <c r="BM123" i="2"/>
  <c r="BL123" i="2"/>
  <c r="BK123" i="2"/>
  <c r="BB123" i="2"/>
  <c r="BA123" i="2"/>
  <c r="AZ123" i="2"/>
  <c r="AY123" i="2"/>
  <c r="AT123" i="2"/>
  <c r="AS123" i="2"/>
  <c r="AR123" i="2"/>
  <c r="AQ123" i="2"/>
  <c r="AP123" i="2"/>
  <c r="AG123" i="2"/>
  <c r="AF123" i="2"/>
  <c r="AE123" i="2"/>
  <c r="AD123" i="2"/>
  <c r="Y123" i="2"/>
  <c r="X123" i="2"/>
  <c r="W123" i="2"/>
  <c r="V123" i="2"/>
  <c r="U123" i="2"/>
  <c r="L123" i="2"/>
  <c r="K123" i="2"/>
  <c r="J123" i="2"/>
  <c r="I123" i="2"/>
  <c r="F123" i="2"/>
  <c r="E123" i="2"/>
  <c r="B123" i="2"/>
  <c r="A123" i="2"/>
  <c r="HJ122" i="2"/>
  <c r="HI122" i="2"/>
  <c r="HH122" i="2"/>
  <c r="HG122" i="2"/>
  <c r="HF122" i="2"/>
  <c r="HE122" i="2"/>
  <c r="HD122" i="2"/>
  <c r="HC122" i="2"/>
  <c r="HB122" i="2"/>
  <c r="GX122" i="2"/>
  <c r="GW122" i="2"/>
  <c r="GV122" i="2"/>
  <c r="GU122" i="2"/>
  <c r="GT122" i="2"/>
  <c r="GT122" i="2" a="1"/>
  <c r="GS122" i="2"/>
  <c r="GR122" i="2"/>
  <c r="GQ122" i="2"/>
  <c r="GP122" i="2"/>
  <c r="GO122" i="2"/>
  <c r="GN122" i="2"/>
  <c r="GM122" i="2"/>
  <c r="GL122" i="2"/>
  <c r="GK122" i="2"/>
  <c r="GJ122" i="2"/>
  <c r="GI122" i="2"/>
  <c r="GH122" i="2"/>
  <c r="GG122" i="2"/>
  <c r="GC122" i="2"/>
  <c r="GB122" i="2"/>
  <c r="GA122" i="2"/>
  <c r="FZ122" i="2"/>
  <c r="FY122" i="2"/>
  <c r="FY122" i="2" a="1"/>
  <c r="FX122" i="2"/>
  <c r="FW122" i="2"/>
  <c r="FV122" i="2"/>
  <c r="FU122" i="2"/>
  <c r="GD122" i="2" s="1"/>
  <c r="FT122" i="2"/>
  <c r="FS122" i="2"/>
  <c r="FR122" i="2"/>
  <c r="FQ122" i="2"/>
  <c r="FP122" i="2"/>
  <c r="FO122" i="2"/>
  <c r="FN122" i="2"/>
  <c r="FM122" i="2"/>
  <c r="FL122" i="2"/>
  <c r="FH122" i="2"/>
  <c r="FG122" i="2"/>
  <c r="FF122" i="2"/>
  <c r="FE122" i="2"/>
  <c r="FD122" i="2"/>
  <c r="FD122" i="2" a="1"/>
  <c r="FC122" i="2"/>
  <c r="FB122" i="2"/>
  <c r="FA122" i="2"/>
  <c r="EZ122" i="2"/>
  <c r="EY122" i="2"/>
  <c r="EX122" i="2"/>
  <c r="EW122" i="2"/>
  <c r="EV122" i="2"/>
  <c r="EU122" i="2"/>
  <c r="ET122" i="2"/>
  <c r="ES122" i="2"/>
  <c r="ER122" i="2"/>
  <c r="EQ122" i="2"/>
  <c r="EM122" i="2"/>
  <c r="EL122" i="2"/>
  <c r="EK122" i="2"/>
  <c r="EJ122" i="2"/>
  <c r="EI122" i="2"/>
  <c r="EI122" i="2" a="1"/>
  <c r="EH122" i="2"/>
  <c r="EG122" i="2"/>
  <c r="EF122" i="2"/>
  <c r="EE122" i="2"/>
  <c r="ED122" i="2"/>
  <c r="EC122" i="2"/>
  <c r="EB122" i="2"/>
  <c r="EA122" i="2"/>
  <c r="DZ122" i="2"/>
  <c r="DY122" i="2"/>
  <c r="DX122" i="2"/>
  <c r="DW122" i="2"/>
  <c r="DV122" i="2"/>
  <c r="DR122" i="2"/>
  <c r="DQ122" i="2"/>
  <c r="DP122" i="2"/>
  <c r="DO122" i="2"/>
  <c r="DN122" i="2"/>
  <c r="DN122" i="2" a="1"/>
  <c r="DM122" i="2"/>
  <c r="DL122" i="2"/>
  <c r="DK122" i="2"/>
  <c r="DJ122" i="2"/>
  <c r="DE122" i="2"/>
  <c r="DD122" i="2"/>
  <c r="DC122" i="2"/>
  <c r="DB122" i="2"/>
  <c r="DA122" i="2"/>
  <c r="CR122" i="2"/>
  <c r="CQ122" i="2"/>
  <c r="CP122" i="2"/>
  <c r="CO122" i="2"/>
  <c r="CJ122" i="2"/>
  <c r="CI122" i="2"/>
  <c r="CH122" i="2"/>
  <c r="CG122" i="2"/>
  <c r="CF122" i="2"/>
  <c r="BW122" i="2"/>
  <c r="BV122" i="2"/>
  <c r="BU122" i="2"/>
  <c r="BT122" i="2"/>
  <c r="BO122" i="2"/>
  <c r="BN122" i="2"/>
  <c r="BM122" i="2"/>
  <c r="BL122" i="2"/>
  <c r="BK122" i="2"/>
  <c r="BB122" i="2"/>
  <c r="BA122" i="2"/>
  <c r="AZ122" i="2"/>
  <c r="AY122" i="2"/>
  <c r="AT122" i="2"/>
  <c r="AS122" i="2"/>
  <c r="AR122" i="2"/>
  <c r="AQ122" i="2"/>
  <c r="AP122" i="2"/>
  <c r="AG122" i="2"/>
  <c r="AF122" i="2"/>
  <c r="AE122" i="2"/>
  <c r="AD122" i="2"/>
  <c r="Y122" i="2"/>
  <c r="X122" i="2"/>
  <c r="W122" i="2"/>
  <c r="V122" i="2"/>
  <c r="U122" i="2"/>
  <c r="L122" i="2"/>
  <c r="K122" i="2"/>
  <c r="J122" i="2"/>
  <c r="I122" i="2"/>
  <c r="F122" i="2"/>
  <c r="E122" i="2"/>
  <c r="B122" i="2"/>
  <c r="A122" i="2"/>
  <c r="HJ121" i="2"/>
  <c r="HI121" i="2"/>
  <c r="HH121" i="2"/>
  <c r="HG121" i="2"/>
  <c r="HF121" i="2"/>
  <c r="HE121" i="2"/>
  <c r="HD121" i="2"/>
  <c r="HC121" i="2"/>
  <c r="HB121" i="2"/>
  <c r="GX121" i="2"/>
  <c r="GW121" i="2"/>
  <c r="GV121" i="2"/>
  <c r="GU121" i="2"/>
  <c r="GT121" i="2"/>
  <c r="GT121" i="2" a="1"/>
  <c r="GS121" i="2"/>
  <c r="GR121" i="2"/>
  <c r="GQ121" i="2"/>
  <c r="GP121" i="2"/>
  <c r="GO121" i="2"/>
  <c r="GN121" i="2"/>
  <c r="GM121" i="2"/>
  <c r="GL121" i="2"/>
  <c r="GK121" i="2"/>
  <c r="GJ121" i="2"/>
  <c r="GI121" i="2"/>
  <c r="GH121" i="2"/>
  <c r="GG121" i="2"/>
  <c r="GC121" i="2"/>
  <c r="GB121" i="2"/>
  <c r="GA121" i="2"/>
  <c r="FZ121" i="2"/>
  <c r="FY121" i="2"/>
  <c r="FY121" i="2" a="1"/>
  <c r="FX121" i="2"/>
  <c r="FW121" i="2"/>
  <c r="FV121" i="2"/>
  <c r="FU121" i="2"/>
  <c r="FT121" i="2"/>
  <c r="FS121" i="2"/>
  <c r="FR121" i="2"/>
  <c r="FQ121" i="2"/>
  <c r="FP121" i="2"/>
  <c r="FO121" i="2"/>
  <c r="FN121" i="2"/>
  <c r="FM121" i="2"/>
  <c r="FL121" i="2"/>
  <c r="FH121" i="2"/>
  <c r="FG121" i="2"/>
  <c r="FF121" i="2"/>
  <c r="FE121" i="2"/>
  <c r="FD121" i="2"/>
  <c r="FD121" i="2" a="1"/>
  <c r="FC121" i="2"/>
  <c r="FB121" i="2"/>
  <c r="FA121" i="2"/>
  <c r="EZ121" i="2"/>
  <c r="EY121" i="2"/>
  <c r="EX121" i="2"/>
  <c r="EW121" i="2"/>
  <c r="EV121" i="2"/>
  <c r="EU121" i="2"/>
  <c r="ET121" i="2"/>
  <c r="ES121" i="2"/>
  <c r="ER121" i="2"/>
  <c r="EQ121" i="2"/>
  <c r="EM121" i="2"/>
  <c r="EL121" i="2"/>
  <c r="EK121" i="2"/>
  <c r="EJ121" i="2"/>
  <c r="EI121" i="2"/>
  <c r="EI121" i="2" a="1"/>
  <c r="EH121" i="2"/>
  <c r="EG121" i="2"/>
  <c r="EF121" i="2"/>
  <c r="EE121" i="2"/>
  <c r="ED121" i="2"/>
  <c r="EC121" i="2"/>
  <c r="EB121" i="2"/>
  <c r="EA121" i="2"/>
  <c r="DZ121" i="2"/>
  <c r="DY121" i="2"/>
  <c r="DX121" i="2"/>
  <c r="DW121" i="2"/>
  <c r="DV121" i="2"/>
  <c r="DR121" i="2"/>
  <c r="DQ121" i="2"/>
  <c r="DP121" i="2"/>
  <c r="DO121" i="2"/>
  <c r="DN121" i="2"/>
  <c r="DN121" i="2" a="1"/>
  <c r="DM121" i="2"/>
  <c r="DL121" i="2"/>
  <c r="DK121" i="2"/>
  <c r="DJ121" i="2"/>
  <c r="DS121" i="2" s="1"/>
  <c r="DE121" i="2"/>
  <c r="DD121" i="2"/>
  <c r="DC121" i="2"/>
  <c r="DB121" i="2"/>
  <c r="DA121" i="2"/>
  <c r="CR121" i="2"/>
  <c r="CQ121" i="2"/>
  <c r="CP121" i="2"/>
  <c r="CO121" i="2"/>
  <c r="CJ121" i="2"/>
  <c r="CI121" i="2"/>
  <c r="CH121" i="2"/>
  <c r="CG121" i="2"/>
  <c r="CF121" i="2"/>
  <c r="BW121" i="2"/>
  <c r="BV121" i="2"/>
  <c r="BU121" i="2"/>
  <c r="BT121" i="2"/>
  <c r="BO121" i="2"/>
  <c r="BN121" i="2"/>
  <c r="BM121" i="2"/>
  <c r="BL121" i="2"/>
  <c r="BK121" i="2"/>
  <c r="BB121" i="2"/>
  <c r="BA121" i="2"/>
  <c r="AZ121" i="2"/>
  <c r="AY121" i="2"/>
  <c r="AT121" i="2"/>
  <c r="AS121" i="2"/>
  <c r="AR121" i="2"/>
  <c r="AQ121" i="2"/>
  <c r="AP121" i="2"/>
  <c r="AG121" i="2"/>
  <c r="AF121" i="2"/>
  <c r="AE121" i="2"/>
  <c r="AD121" i="2"/>
  <c r="Y121" i="2"/>
  <c r="X121" i="2"/>
  <c r="W121" i="2"/>
  <c r="V121" i="2"/>
  <c r="U121" i="2"/>
  <c r="L121" i="2"/>
  <c r="K121" i="2"/>
  <c r="J121" i="2"/>
  <c r="I121" i="2"/>
  <c r="F121" i="2"/>
  <c r="E121" i="2"/>
  <c r="B121" i="2"/>
  <c r="A121" i="2"/>
  <c r="HJ120" i="2"/>
  <c r="HI120" i="2"/>
  <c r="HH120" i="2"/>
  <c r="HG120" i="2"/>
  <c r="HF120" i="2"/>
  <c r="HE120" i="2"/>
  <c r="HD120" i="2"/>
  <c r="HC120" i="2"/>
  <c r="HB120" i="2"/>
  <c r="GX120" i="2"/>
  <c r="GW120" i="2"/>
  <c r="GV120" i="2"/>
  <c r="GU120" i="2"/>
  <c r="GT120" i="2"/>
  <c r="GT120" i="2" a="1"/>
  <c r="GS120" i="2"/>
  <c r="GR120" i="2"/>
  <c r="GQ120" i="2"/>
  <c r="GP120" i="2"/>
  <c r="GO120" i="2"/>
  <c r="GN120" i="2"/>
  <c r="GM120" i="2"/>
  <c r="GL120" i="2"/>
  <c r="GK120" i="2"/>
  <c r="GJ120" i="2"/>
  <c r="GI120" i="2"/>
  <c r="GH120" i="2"/>
  <c r="GG120" i="2"/>
  <c r="GC120" i="2"/>
  <c r="GB120" i="2"/>
  <c r="GA120" i="2"/>
  <c r="FZ120" i="2"/>
  <c r="FY120" i="2"/>
  <c r="FY120" i="2" a="1"/>
  <c r="FX120" i="2"/>
  <c r="FW120" i="2"/>
  <c r="FV120" i="2"/>
  <c r="FU120" i="2"/>
  <c r="FT120" i="2"/>
  <c r="FS120" i="2"/>
  <c r="FR120" i="2"/>
  <c r="FQ120" i="2"/>
  <c r="FP120" i="2"/>
  <c r="FO120" i="2"/>
  <c r="FN120" i="2"/>
  <c r="FM120" i="2"/>
  <c r="FL120" i="2"/>
  <c r="FH120" i="2"/>
  <c r="FG120" i="2"/>
  <c r="FF120" i="2"/>
  <c r="FE120" i="2"/>
  <c r="FD120" i="2"/>
  <c r="FD120" i="2" a="1"/>
  <c r="FC120" i="2"/>
  <c r="FB120" i="2"/>
  <c r="FA120" i="2"/>
  <c r="EZ120" i="2"/>
  <c r="EY120" i="2"/>
  <c r="EX120" i="2"/>
  <c r="EW120" i="2"/>
  <c r="EV120" i="2"/>
  <c r="EU120" i="2"/>
  <c r="ET120" i="2"/>
  <c r="ES120" i="2"/>
  <c r="ER120" i="2"/>
  <c r="EQ120" i="2"/>
  <c r="EM120" i="2"/>
  <c r="EL120" i="2"/>
  <c r="EK120" i="2"/>
  <c r="EJ120" i="2"/>
  <c r="EI120" i="2"/>
  <c r="EI120" i="2" a="1"/>
  <c r="EH120" i="2"/>
  <c r="EG120" i="2"/>
  <c r="EF120" i="2"/>
  <c r="EE120" i="2"/>
  <c r="ED120" i="2"/>
  <c r="EC120" i="2"/>
  <c r="EB120" i="2"/>
  <c r="EA120" i="2"/>
  <c r="DZ120" i="2"/>
  <c r="DY120" i="2"/>
  <c r="DX120" i="2"/>
  <c r="DW120" i="2"/>
  <c r="DV120" i="2"/>
  <c r="DR120" i="2"/>
  <c r="DQ120" i="2"/>
  <c r="DP120" i="2"/>
  <c r="DO120" i="2"/>
  <c r="DN120" i="2"/>
  <c r="DN120" i="2" a="1"/>
  <c r="DM120" i="2"/>
  <c r="DL120" i="2"/>
  <c r="DK120" i="2"/>
  <c r="DJ120" i="2"/>
  <c r="DE120" i="2"/>
  <c r="DD120" i="2"/>
  <c r="DC120" i="2"/>
  <c r="DB120" i="2"/>
  <c r="DA120" i="2"/>
  <c r="CR120" i="2"/>
  <c r="CQ120" i="2"/>
  <c r="CP120" i="2"/>
  <c r="CO120" i="2"/>
  <c r="CJ120" i="2"/>
  <c r="CI120" i="2"/>
  <c r="CH120" i="2"/>
  <c r="CG120" i="2"/>
  <c r="CF120" i="2"/>
  <c r="BW120" i="2"/>
  <c r="BV120" i="2"/>
  <c r="BU120" i="2"/>
  <c r="BT120" i="2"/>
  <c r="BO120" i="2"/>
  <c r="BN120" i="2"/>
  <c r="BM120" i="2"/>
  <c r="BL120" i="2"/>
  <c r="BK120" i="2"/>
  <c r="BB120" i="2"/>
  <c r="BA120" i="2"/>
  <c r="AZ120" i="2"/>
  <c r="AY120" i="2"/>
  <c r="AT120" i="2"/>
  <c r="AS120" i="2"/>
  <c r="AR120" i="2"/>
  <c r="AQ120" i="2"/>
  <c r="AP120" i="2"/>
  <c r="AG120" i="2"/>
  <c r="AF120" i="2"/>
  <c r="AE120" i="2"/>
  <c r="AD120" i="2"/>
  <c r="Y120" i="2"/>
  <c r="X120" i="2"/>
  <c r="W120" i="2"/>
  <c r="V120" i="2"/>
  <c r="U120" i="2"/>
  <c r="L120" i="2"/>
  <c r="K120" i="2"/>
  <c r="J120" i="2"/>
  <c r="I120" i="2"/>
  <c r="F120" i="2"/>
  <c r="E120" i="2"/>
  <c r="B120" i="2"/>
  <c r="A120" i="2"/>
  <c r="HJ119" i="2"/>
  <c r="HI119" i="2"/>
  <c r="HH119" i="2"/>
  <c r="HG119" i="2"/>
  <c r="HF119" i="2"/>
  <c r="HE119" i="2"/>
  <c r="HD119" i="2"/>
  <c r="HC119" i="2"/>
  <c r="HB119" i="2"/>
  <c r="GX119" i="2"/>
  <c r="GW119" i="2"/>
  <c r="GV119" i="2"/>
  <c r="GU119" i="2"/>
  <c r="GT119" i="2"/>
  <c r="GT119" i="2" a="1"/>
  <c r="GS119" i="2"/>
  <c r="GR119" i="2"/>
  <c r="GQ119" i="2"/>
  <c r="GP119" i="2"/>
  <c r="GO119" i="2"/>
  <c r="GN119" i="2"/>
  <c r="GM119" i="2"/>
  <c r="GL119" i="2"/>
  <c r="GK119" i="2"/>
  <c r="GJ119" i="2"/>
  <c r="GI119" i="2"/>
  <c r="GH119" i="2"/>
  <c r="GG119" i="2"/>
  <c r="GC119" i="2"/>
  <c r="GB119" i="2"/>
  <c r="GA119" i="2"/>
  <c r="FZ119" i="2"/>
  <c r="FY119" i="2"/>
  <c r="FY119" i="2" a="1"/>
  <c r="FX119" i="2"/>
  <c r="FW119" i="2"/>
  <c r="FV119" i="2"/>
  <c r="FU119" i="2"/>
  <c r="FT119" i="2"/>
  <c r="FS119" i="2"/>
  <c r="FR119" i="2"/>
  <c r="FQ119" i="2"/>
  <c r="FP119" i="2"/>
  <c r="FO119" i="2"/>
  <c r="FN119" i="2"/>
  <c r="FM119" i="2"/>
  <c r="FL119" i="2"/>
  <c r="FH119" i="2"/>
  <c r="FG119" i="2"/>
  <c r="FF119" i="2"/>
  <c r="FE119" i="2"/>
  <c r="FD119" i="2"/>
  <c r="FD119" i="2" a="1"/>
  <c r="FC119" i="2"/>
  <c r="FB119" i="2"/>
  <c r="FA119" i="2"/>
  <c r="EZ119" i="2"/>
  <c r="EY119" i="2"/>
  <c r="EX119" i="2"/>
  <c r="EW119" i="2"/>
  <c r="EV119" i="2"/>
  <c r="EU119" i="2"/>
  <c r="ET119" i="2"/>
  <c r="ES119" i="2"/>
  <c r="ER119" i="2"/>
  <c r="EQ119" i="2"/>
  <c r="EM119" i="2"/>
  <c r="EL119" i="2"/>
  <c r="EK119" i="2"/>
  <c r="EJ119" i="2"/>
  <c r="EI119" i="2"/>
  <c r="EI119" i="2" a="1"/>
  <c r="EH119" i="2"/>
  <c r="EG119" i="2"/>
  <c r="EF119" i="2"/>
  <c r="EE119" i="2"/>
  <c r="EN119" i="2" s="1"/>
  <c r="ED119" i="2"/>
  <c r="EC119" i="2"/>
  <c r="EB119" i="2"/>
  <c r="EA119" i="2"/>
  <c r="DZ119" i="2"/>
  <c r="DY119" i="2"/>
  <c r="DX119" i="2"/>
  <c r="DW119" i="2"/>
  <c r="DV119" i="2"/>
  <c r="DR119" i="2"/>
  <c r="DQ119" i="2"/>
  <c r="DP119" i="2"/>
  <c r="DO119" i="2"/>
  <c r="DN119" i="2"/>
  <c r="DN119" i="2" a="1"/>
  <c r="DM119" i="2"/>
  <c r="DL119" i="2"/>
  <c r="DK119" i="2"/>
  <c r="DJ119" i="2"/>
  <c r="DE119" i="2"/>
  <c r="DD119" i="2"/>
  <c r="DC119" i="2"/>
  <c r="DB119" i="2"/>
  <c r="DA119" i="2"/>
  <c r="CR119" i="2"/>
  <c r="CQ119" i="2"/>
  <c r="CP119" i="2"/>
  <c r="CO119" i="2"/>
  <c r="CJ119" i="2"/>
  <c r="CI119" i="2"/>
  <c r="CH119" i="2"/>
  <c r="CG119" i="2"/>
  <c r="CF119" i="2"/>
  <c r="BW119" i="2"/>
  <c r="BV119" i="2"/>
  <c r="BU119" i="2"/>
  <c r="BT119" i="2"/>
  <c r="BO119" i="2"/>
  <c r="BN119" i="2"/>
  <c r="BM119" i="2"/>
  <c r="BL119" i="2"/>
  <c r="BK119" i="2"/>
  <c r="BB119" i="2"/>
  <c r="BA119" i="2"/>
  <c r="AZ119" i="2"/>
  <c r="AY119" i="2"/>
  <c r="AT119" i="2"/>
  <c r="AS119" i="2"/>
  <c r="AR119" i="2"/>
  <c r="AQ119" i="2"/>
  <c r="AP119" i="2"/>
  <c r="AG119" i="2"/>
  <c r="AF119" i="2"/>
  <c r="AE119" i="2"/>
  <c r="AD119" i="2"/>
  <c r="Y119" i="2"/>
  <c r="X119" i="2"/>
  <c r="W119" i="2"/>
  <c r="V119" i="2"/>
  <c r="U119" i="2"/>
  <c r="L119" i="2"/>
  <c r="K119" i="2"/>
  <c r="J119" i="2"/>
  <c r="I119" i="2"/>
  <c r="F119" i="2"/>
  <c r="E119" i="2"/>
  <c r="B119" i="2"/>
  <c r="A119" i="2"/>
  <c r="HJ118" i="2"/>
  <c r="HI118" i="2"/>
  <c r="HH118" i="2"/>
  <c r="HG118" i="2"/>
  <c r="HF118" i="2"/>
  <c r="HE118" i="2"/>
  <c r="HD118" i="2"/>
  <c r="HC118" i="2"/>
  <c r="HB118" i="2"/>
  <c r="GX118" i="2"/>
  <c r="GW118" i="2"/>
  <c r="GV118" i="2"/>
  <c r="GU118" i="2"/>
  <c r="GT118" i="2"/>
  <c r="GT118" i="2" a="1"/>
  <c r="GS118" i="2"/>
  <c r="GR118" i="2"/>
  <c r="GQ118" i="2"/>
  <c r="GP118" i="2"/>
  <c r="GO118" i="2"/>
  <c r="GN118" i="2"/>
  <c r="GM118" i="2"/>
  <c r="GL118" i="2"/>
  <c r="GK118" i="2"/>
  <c r="GJ118" i="2"/>
  <c r="GI118" i="2"/>
  <c r="GH118" i="2"/>
  <c r="GG118" i="2"/>
  <c r="GC118" i="2"/>
  <c r="GB118" i="2"/>
  <c r="GA118" i="2"/>
  <c r="FZ118" i="2"/>
  <c r="FY118" i="2"/>
  <c r="FY118" i="2" a="1"/>
  <c r="FX118" i="2"/>
  <c r="FW118" i="2"/>
  <c r="FV118" i="2"/>
  <c r="FU118" i="2"/>
  <c r="GD118" i="2" s="1"/>
  <c r="FT118" i="2"/>
  <c r="FS118" i="2"/>
  <c r="FR118" i="2"/>
  <c r="FQ118" i="2"/>
  <c r="FP118" i="2"/>
  <c r="FO118" i="2"/>
  <c r="FN118" i="2"/>
  <c r="FM118" i="2"/>
  <c r="FL118" i="2"/>
  <c r="FH118" i="2"/>
  <c r="FG118" i="2"/>
  <c r="FF118" i="2"/>
  <c r="FE118" i="2"/>
  <c r="FD118" i="2"/>
  <c r="FD118" i="2" a="1"/>
  <c r="FC118" i="2"/>
  <c r="FB118" i="2"/>
  <c r="FA118" i="2"/>
  <c r="EZ118" i="2"/>
  <c r="EY118" i="2"/>
  <c r="EX118" i="2"/>
  <c r="EW118" i="2"/>
  <c r="EV118" i="2"/>
  <c r="EU118" i="2"/>
  <c r="ET118" i="2"/>
  <c r="ES118" i="2"/>
  <c r="ER118" i="2"/>
  <c r="EQ118" i="2"/>
  <c r="EM118" i="2"/>
  <c r="EL118" i="2"/>
  <c r="EK118" i="2"/>
  <c r="EJ118" i="2"/>
  <c r="EI118" i="2"/>
  <c r="EI118" i="2" a="1"/>
  <c r="EH118" i="2"/>
  <c r="EG118" i="2"/>
  <c r="EF118" i="2"/>
  <c r="EE118" i="2"/>
  <c r="EN118" i="2" s="1"/>
  <c r="ED118" i="2"/>
  <c r="EC118" i="2"/>
  <c r="EB118" i="2"/>
  <c r="EA118" i="2"/>
  <c r="DZ118" i="2"/>
  <c r="DY118" i="2"/>
  <c r="DX118" i="2"/>
  <c r="DW118" i="2"/>
  <c r="DV118" i="2"/>
  <c r="DR118" i="2"/>
  <c r="DQ118" i="2"/>
  <c r="DP118" i="2"/>
  <c r="DO118" i="2"/>
  <c r="DN118" i="2"/>
  <c r="DN118" i="2" a="1"/>
  <c r="DM118" i="2"/>
  <c r="DL118" i="2"/>
  <c r="DK118" i="2"/>
  <c r="DJ118" i="2"/>
  <c r="DE118" i="2"/>
  <c r="DD118" i="2"/>
  <c r="DC118" i="2"/>
  <c r="DB118" i="2"/>
  <c r="DA118" i="2"/>
  <c r="CR118" i="2"/>
  <c r="CQ118" i="2"/>
  <c r="CP118" i="2"/>
  <c r="CO118" i="2"/>
  <c r="CJ118" i="2"/>
  <c r="CI118" i="2"/>
  <c r="CH118" i="2"/>
  <c r="CG118" i="2"/>
  <c r="CF118" i="2"/>
  <c r="BW118" i="2"/>
  <c r="BV118" i="2"/>
  <c r="BU118" i="2"/>
  <c r="BT118" i="2"/>
  <c r="BO118" i="2"/>
  <c r="BN118" i="2"/>
  <c r="BM118" i="2"/>
  <c r="BL118" i="2"/>
  <c r="BK118" i="2"/>
  <c r="BB118" i="2"/>
  <c r="BA118" i="2"/>
  <c r="AZ118" i="2"/>
  <c r="AY118" i="2"/>
  <c r="AT118" i="2"/>
  <c r="AS118" i="2"/>
  <c r="AR118" i="2"/>
  <c r="AQ118" i="2"/>
  <c r="AP118" i="2"/>
  <c r="AG118" i="2"/>
  <c r="AF118" i="2"/>
  <c r="AE118" i="2"/>
  <c r="AD118" i="2"/>
  <c r="Y118" i="2"/>
  <c r="X118" i="2"/>
  <c r="W118" i="2"/>
  <c r="V118" i="2"/>
  <c r="U118" i="2"/>
  <c r="L118" i="2"/>
  <c r="K118" i="2"/>
  <c r="J118" i="2"/>
  <c r="I118" i="2"/>
  <c r="F118" i="2"/>
  <c r="E118" i="2"/>
  <c r="B118" i="2"/>
  <c r="A118" i="2"/>
  <c r="HJ117" i="2"/>
  <c r="HI117" i="2"/>
  <c r="HH117" i="2"/>
  <c r="HG117" i="2"/>
  <c r="HF117" i="2"/>
  <c r="HE117" i="2"/>
  <c r="HD117" i="2"/>
  <c r="HC117" i="2"/>
  <c r="HB117" i="2"/>
  <c r="GX117" i="2"/>
  <c r="GW117" i="2"/>
  <c r="GV117" i="2"/>
  <c r="GU117" i="2"/>
  <c r="GT117" i="2"/>
  <c r="GT117" i="2" a="1"/>
  <c r="GS117" i="2"/>
  <c r="GR117" i="2"/>
  <c r="GQ117" i="2"/>
  <c r="GP117" i="2"/>
  <c r="GO117" i="2"/>
  <c r="GN117" i="2"/>
  <c r="GM117" i="2"/>
  <c r="GL117" i="2"/>
  <c r="GK117" i="2"/>
  <c r="GJ117" i="2"/>
  <c r="GI117" i="2"/>
  <c r="GH117" i="2"/>
  <c r="GG117" i="2"/>
  <c r="GC117" i="2"/>
  <c r="GB117" i="2"/>
  <c r="GA117" i="2"/>
  <c r="FZ117" i="2"/>
  <c r="FY117" i="2"/>
  <c r="FY117" i="2" a="1"/>
  <c r="FX117" i="2"/>
  <c r="FW117" i="2"/>
  <c r="FV117" i="2"/>
  <c r="FU117" i="2"/>
  <c r="FT117" i="2"/>
  <c r="FS117" i="2"/>
  <c r="FR117" i="2"/>
  <c r="FQ117" i="2"/>
  <c r="FP117" i="2"/>
  <c r="FO117" i="2"/>
  <c r="FN117" i="2"/>
  <c r="FM117" i="2"/>
  <c r="FL117" i="2"/>
  <c r="FH117" i="2"/>
  <c r="FG117" i="2"/>
  <c r="FF117" i="2"/>
  <c r="FE117" i="2"/>
  <c r="FD117" i="2"/>
  <c r="FD117" i="2" a="1"/>
  <c r="FC117" i="2"/>
  <c r="FB117" i="2"/>
  <c r="FA117" i="2"/>
  <c r="EZ117" i="2"/>
  <c r="EY117" i="2"/>
  <c r="EX117" i="2"/>
  <c r="EW117" i="2"/>
  <c r="EV117" i="2"/>
  <c r="EU117" i="2"/>
  <c r="ET117" i="2"/>
  <c r="ES117" i="2"/>
  <c r="ER117" i="2"/>
  <c r="EQ117" i="2"/>
  <c r="EM117" i="2"/>
  <c r="EL117" i="2"/>
  <c r="EK117" i="2"/>
  <c r="EJ117" i="2"/>
  <c r="EI117" i="2"/>
  <c r="EI117" i="2" a="1"/>
  <c r="EH117" i="2"/>
  <c r="EG117" i="2"/>
  <c r="EF117" i="2"/>
  <c r="EE117" i="2"/>
  <c r="ED117" i="2"/>
  <c r="EC117" i="2"/>
  <c r="EB117" i="2"/>
  <c r="EA117" i="2"/>
  <c r="DZ117" i="2"/>
  <c r="DY117" i="2"/>
  <c r="DX117" i="2"/>
  <c r="DW117" i="2"/>
  <c r="DV117" i="2"/>
  <c r="DR117" i="2"/>
  <c r="DQ117" i="2"/>
  <c r="DP117" i="2"/>
  <c r="DO117" i="2"/>
  <c r="DN117" i="2"/>
  <c r="DN117" i="2" a="1"/>
  <c r="DM117" i="2"/>
  <c r="DL117" i="2"/>
  <c r="DK117" i="2"/>
  <c r="DJ117" i="2"/>
  <c r="DS117" i="2" s="1"/>
  <c r="DE117" i="2"/>
  <c r="DD117" i="2"/>
  <c r="DC117" i="2"/>
  <c r="DB117" i="2"/>
  <c r="DA117" i="2"/>
  <c r="CR117" i="2"/>
  <c r="CQ117" i="2"/>
  <c r="CP117" i="2"/>
  <c r="CO117" i="2"/>
  <c r="CJ117" i="2"/>
  <c r="CI117" i="2"/>
  <c r="CH117" i="2"/>
  <c r="CG117" i="2"/>
  <c r="CF117" i="2"/>
  <c r="BW117" i="2"/>
  <c r="BV117" i="2"/>
  <c r="BU117" i="2"/>
  <c r="BT117" i="2"/>
  <c r="BO117" i="2"/>
  <c r="BN117" i="2"/>
  <c r="BM117" i="2"/>
  <c r="BL117" i="2"/>
  <c r="BK117" i="2"/>
  <c r="BB117" i="2"/>
  <c r="BA117" i="2"/>
  <c r="AZ117" i="2"/>
  <c r="AY117" i="2"/>
  <c r="AT117" i="2"/>
  <c r="AS117" i="2"/>
  <c r="AR117" i="2"/>
  <c r="AQ117" i="2"/>
  <c r="AP117" i="2"/>
  <c r="AG117" i="2"/>
  <c r="AF117" i="2"/>
  <c r="AE117" i="2"/>
  <c r="AD117" i="2"/>
  <c r="Y117" i="2"/>
  <c r="X117" i="2"/>
  <c r="W117" i="2"/>
  <c r="V117" i="2"/>
  <c r="U117" i="2"/>
  <c r="L117" i="2"/>
  <c r="K117" i="2"/>
  <c r="J117" i="2"/>
  <c r="I117" i="2"/>
  <c r="F117" i="2"/>
  <c r="E117" i="2"/>
  <c r="B117" i="2"/>
  <c r="A117" i="2"/>
  <c r="HJ116" i="2"/>
  <c r="HI116" i="2"/>
  <c r="HH116" i="2"/>
  <c r="HG116" i="2"/>
  <c r="HF116" i="2"/>
  <c r="HE116" i="2"/>
  <c r="HD116" i="2"/>
  <c r="HC116" i="2"/>
  <c r="HB116" i="2"/>
  <c r="GX116" i="2"/>
  <c r="GW116" i="2"/>
  <c r="GV116" i="2"/>
  <c r="GU116" i="2"/>
  <c r="GT116" i="2"/>
  <c r="GT116" i="2" a="1"/>
  <c r="GS116" i="2"/>
  <c r="GR116" i="2"/>
  <c r="GQ116" i="2"/>
  <c r="GP116" i="2"/>
  <c r="GY116" i="2" s="1"/>
  <c r="GO116" i="2"/>
  <c r="GN116" i="2"/>
  <c r="GM116" i="2"/>
  <c r="GL116" i="2"/>
  <c r="GK116" i="2"/>
  <c r="GJ116" i="2"/>
  <c r="GI116" i="2"/>
  <c r="GH116" i="2"/>
  <c r="GG116" i="2"/>
  <c r="GC116" i="2"/>
  <c r="GB116" i="2"/>
  <c r="GA116" i="2"/>
  <c r="FZ116" i="2"/>
  <c r="FY116" i="2"/>
  <c r="FY116" i="2" a="1"/>
  <c r="FX116" i="2"/>
  <c r="FW116" i="2"/>
  <c r="FV116" i="2"/>
  <c r="FU116" i="2"/>
  <c r="FT116" i="2"/>
  <c r="FS116" i="2"/>
  <c r="FR116" i="2"/>
  <c r="FQ116" i="2"/>
  <c r="FP116" i="2"/>
  <c r="FO116" i="2"/>
  <c r="FN116" i="2"/>
  <c r="FM116" i="2"/>
  <c r="FL116" i="2"/>
  <c r="FH116" i="2"/>
  <c r="FG116" i="2"/>
  <c r="FF116" i="2"/>
  <c r="FE116" i="2"/>
  <c r="FD116" i="2"/>
  <c r="FD116" i="2" a="1"/>
  <c r="FC116" i="2"/>
  <c r="FB116" i="2"/>
  <c r="FA116" i="2"/>
  <c r="EZ116" i="2"/>
  <c r="FI116" i="2" s="1"/>
  <c r="EY116" i="2"/>
  <c r="EX116" i="2"/>
  <c r="EW116" i="2"/>
  <c r="EV116" i="2"/>
  <c r="EU116" i="2"/>
  <c r="ET116" i="2"/>
  <c r="ES116" i="2"/>
  <c r="ER116" i="2"/>
  <c r="EQ116" i="2"/>
  <c r="EM116" i="2"/>
  <c r="EL116" i="2"/>
  <c r="EK116" i="2"/>
  <c r="EJ116" i="2"/>
  <c r="EI116" i="2"/>
  <c r="EI116" i="2" a="1"/>
  <c r="EH116" i="2"/>
  <c r="EG116" i="2"/>
  <c r="EF116" i="2"/>
  <c r="EE116" i="2"/>
  <c r="ED116" i="2"/>
  <c r="EC116" i="2"/>
  <c r="EB116" i="2"/>
  <c r="EA116" i="2"/>
  <c r="DZ116" i="2"/>
  <c r="DY116" i="2"/>
  <c r="DX116" i="2"/>
  <c r="DW116" i="2"/>
  <c r="DV116" i="2"/>
  <c r="DR116" i="2"/>
  <c r="DQ116" i="2"/>
  <c r="DP116" i="2"/>
  <c r="DO116" i="2"/>
  <c r="DN116" i="2"/>
  <c r="DN116" i="2" a="1"/>
  <c r="DM116" i="2"/>
  <c r="DL116" i="2"/>
  <c r="DK116" i="2"/>
  <c r="DJ116" i="2"/>
  <c r="DE116" i="2"/>
  <c r="DD116" i="2"/>
  <c r="DC116" i="2"/>
  <c r="DB116" i="2"/>
  <c r="DA116" i="2"/>
  <c r="CR116" i="2"/>
  <c r="CQ116" i="2"/>
  <c r="CP116" i="2"/>
  <c r="CO116" i="2"/>
  <c r="CJ116" i="2"/>
  <c r="CI116" i="2"/>
  <c r="CH116" i="2"/>
  <c r="CG116" i="2"/>
  <c r="CF116" i="2"/>
  <c r="BW116" i="2"/>
  <c r="BV116" i="2"/>
  <c r="BU116" i="2"/>
  <c r="BT116" i="2"/>
  <c r="BO116" i="2"/>
  <c r="BN116" i="2"/>
  <c r="BM116" i="2"/>
  <c r="BL116" i="2"/>
  <c r="BK116" i="2"/>
  <c r="BB116" i="2"/>
  <c r="BA116" i="2"/>
  <c r="AZ116" i="2"/>
  <c r="AY116" i="2"/>
  <c r="AT116" i="2"/>
  <c r="AS116" i="2"/>
  <c r="AR116" i="2"/>
  <c r="AQ116" i="2"/>
  <c r="AP116" i="2"/>
  <c r="AG116" i="2"/>
  <c r="AF116" i="2"/>
  <c r="AE116" i="2"/>
  <c r="AD116" i="2"/>
  <c r="Y116" i="2"/>
  <c r="X116" i="2"/>
  <c r="W116" i="2"/>
  <c r="V116" i="2"/>
  <c r="U116" i="2"/>
  <c r="L116" i="2"/>
  <c r="K116" i="2"/>
  <c r="J116" i="2"/>
  <c r="I116" i="2"/>
  <c r="F116" i="2"/>
  <c r="E116" i="2"/>
  <c r="B116" i="2"/>
  <c r="A116" i="2"/>
  <c r="HJ115" i="2"/>
  <c r="HI115" i="2"/>
  <c r="HH115" i="2"/>
  <c r="HG115" i="2"/>
  <c r="HF115" i="2"/>
  <c r="HE115" i="2"/>
  <c r="HD115" i="2"/>
  <c r="HC115" i="2"/>
  <c r="HB115" i="2"/>
  <c r="GX115" i="2"/>
  <c r="GW115" i="2"/>
  <c r="GV115" i="2"/>
  <c r="GU115" i="2"/>
  <c r="GT115" i="2"/>
  <c r="GT115" i="2" a="1"/>
  <c r="GS115" i="2"/>
  <c r="GR115" i="2"/>
  <c r="GQ115" i="2"/>
  <c r="GP115" i="2"/>
  <c r="GO115" i="2"/>
  <c r="GN115" i="2"/>
  <c r="GM115" i="2"/>
  <c r="GL115" i="2"/>
  <c r="GK115" i="2"/>
  <c r="GJ115" i="2"/>
  <c r="GI115" i="2"/>
  <c r="GH115" i="2"/>
  <c r="GG115" i="2"/>
  <c r="GC115" i="2"/>
  <c r="GB115" i="2"/>
  <c r="GA115" i="2"/>
  <c r="FZ115" i="2"/>
  <c r="FY115" i="2"/>
  <c r="FY115" i="2" a="1"/>
  <c r="FX115" i="2"/>
  <c r="FW115" i="2"/>
  <c r="FV115" i="2"/>
  <c r="FU115" i="2"/>
  <c r="FT115" i="2"/>
  <c r="FS115" i="2"/>
  <c r="FR115" i="2"/>
  <c r="FQ115" i="2"/>
  <c r="FP115" i="2"/>
  <c r="FO115" i="2"/>
  <c r="FN115" i="2"/>
  <c r="FM115" i="2"/>
  <c r="FL115" i="2"/>
  <c r="FH115" i="2"/>
  <c r="FG115" i="2"/>
  <c r="FF115" i="2"/>
  <c r="FE115" i="2"/>
  <c r="FD115" i="2"/>
  <c r="FD115" i="2" a="1"/>
  <c r="FC115" i="2"/>
  <c r="FB115" i="2"/>
  <c r="FA115" i="2"/>
  <c r="EZ115" i="2"/>
  <c r="FI115" i="2" s="1"/>
  <c r="EY115" i="2"/>
  <c r="EX115" i="2"/>
  <c r="EW115" i="2"/>
  <c r="EV115" i="2"/>
  <c r="EU115" i="2"/>
  <c r="ET115" i="2"/>
  <c r="ES115" i="2"/>
  <c r="ER115" i="2"/>
  <c r="EQ115" i="2"/>
  <c r="EM115" i="2"/>
  <c r="EL115" i="2"/>
  <c r="EK115" i="2"/>
  <c r="EJ115" i="2"/>
  <c r="EI115" i="2"/>
  <c r="EI115" i="2" a="1"/>
  <c r="EH115" i="2"/>
  <c r="EG115" i="2"/>
  <c r="EF115" i="2"/>
  <c r="EE115" i="2"/>
  <c r="EN115" i="2" s="1"/>
  <c r="ED115" i="2"/>
  <c r="EC115" i="2"/>
  <c r="EB115" i="2"/>
  <c r="EA115" i="2"/>
  <c r="DZ115" i="2"/>
  <c r="DY115" i="2"/>
  <c r="DX115" i="2"/>
  <c r="DW115" i="2"/>
  <c r="DV115" i="2"/>
  <c r="DR115" i="2"/>
  <c r="DQ115" i="2"/>
  <c r="DP115" i="2"/>
  <c r="DO115" i="2"/>
  <c r="DN115" i="2"/>
  <c r="DN115" i="2" a="1"/>
  <c r="DM115" i="2"/>
  <c r="DL115" i="2"/>
  <c r="DK115" i="2"/>
  <c r="DJ115" i="2"/>
  <c r="DS115" i="2" s="1"/>
  <c r="DE115" i="2"/>
  <c r="DD115" i="2"/>
  <c r="DC115" i="2"/>
  <c r="DB115" i="2"/>
  <c r="DA115" i="2"/>
  <c r="CR115" i="2"/>
  <c r="CQ115" i="2"/>
  <c r="CP115" i="2"/>
  <c r="CO115" i="2"/>
  <c r="CJ115" i="2"/>
  <c r="CI115" i="2"/>
  <c r="CH115" i="2"/>
  <c r="CG115" i="2"/>
  <c r="CF115" i="2"/>
  <c r="BW115" i="2"/>
  <c r="BV115" i="2"/>
  <c r="BU115" i="2"/>
  <c r="BT115" i="2"/>
  <c r="BO115" i="2"/>
  <c r="BN115" i="2"/>
  <c r="BM115" i="2"/>
  <c r="BL115" i="2"/>
  <c r="BK115" i="2"/>
  <c r="BB115" i="2"/>
  <c r="BA115" i="2"/>
  <c r="AZ115" i="2"/>
  <c r="AY115" i="2"/>
  <c r="AT115" i="2"/>
  <c r="AS115" i="2"/>
  <c r="AR115" i="2"/>
  <c r="AQ115" i="2"/>
  <c r="AP115" i="2"/>
  <c r="AG115" i="2"/>
  <c r="AF115" i="2"/>
  <c r="AE115" i="2"/>
  <c r="AD115" i="2"/>
  <c r="Y115" i="2"/>
  <c r="X115" i="2"/>
  <c r="W115" i="2"/>
  <c r="V115" i="2"/>
  <c r="U115" i="2"/>
  <c r="L115" i="2"/>
  <c r="K115" i="2"/>
  <c r="J115" i="2"/>
  <c r="I115" i="2"/>
  <c r="F115" i="2"/>
  <c r="E115" i="2"/>
  <c r="B115" i="2"/>
  <c r="A115" i="2"/>
  <c r="HJ114" i="2"/>
  <c r="HI114" i="2"/>
  <c r="HH114" i="2"/>
  <c r="HG114" i="2"/>
  <c r="HF114" i="2"/>
  <c r="HE114" i="2"/>
  <c r="HD114" i="2"/>
  <c r="HC114" i="2"/>
  <c r="HB114" i="2"/>
  <c r="GX114" i="2"/>
  <c r="GW114" i="2"/>
  <c r="GV114" i="2"/>
  <c r="GU114" i="2"/>
  <c r="GT114" i="2"/>
  <c r="GT114" i="2" a="1"/>
  <c r="GS114" i="2"/>
  <c r="GR114" i="2"/>
  <c r="GQ114" i="2"/>
  <c r="GP114" i="2"/>
  <c r="GY114" i="2" s="1"/>
  <c r="GO114" i="2"/>
  <c r="GN114" i="2"/>
  <c r="GM114" i="2"/>
  <c r="GL114" i="2"/>
  <c r="GK114" i="2"/>
  <c r="GJ114" i="2"/>
  <c r="GI114" i="2"/>
  <c r="GH114" i="2"/>
  <c r="GG114" i="2"/>
  <c r="GC114" i="2"/>
  <c r="GB114" i="2"/>
  <c r="GA114" i="2"/>
  <c r="FZ114" i="2"/>
  <c r="FY114" i="2"/>
  <c r="FY114" i="2" a="1"/>
  <c r="FX114" i="2"/>
  <c r="FW114" i="2"/>
  <c r="FV114" i="2"/>
  <c r="FU114" i="2"/>
  <c r="FT114" i="2"/>
  <c r="FS114" i="2"/>
  <c r="FR114" i="2"/>
  <c r="FQ114" i="2"/>
  <c r="FP114" i="2"/>
  <c r="FO114" i="2"/>
  <c r="FN114" i="2"/>
  <c r="FM114" i="2"/>
  <c r="FL114" i="2"/>
  <c r="FH114" i="2"/>
  <c r="FG114" i="2"/>
  <c r="FF114" i="2"/>
  <c r="FE114" i="2"/>
  <c r="FD114" i="2"/>
  <c r="FD114" i="2" a="1"/>
  <c r="FC114" i="2"/>
  <c r="FB114" i="2"/>
  <c r="FA114" i="2"/>
  <c r="EZ114" i="2"/>
  <c r="EY114" i="2"/>
  <c r="EX114" i="2"/>
  <c r="EW114" i="2"/>
  <c r="EV114" i="2"/>
  <c r="EU114" i="2"/>
  <c r="ET114" i="2"/>
  <c r="ES114" i="2"/>
  <c r="ER114" i="2"/>
  <c r="EQ114" i="2"/>
  <c r="EM114" i="2"/>
  <c r="EL114" i="2"/>
  <c r="EK114" i="2"/>
  <c r="EJ114" i="2"/>
  <c r="EI114" i="2"/>
  <c r="EI114" i="2" a="1"/>
  <c r="EH114" i="2"/>
  <c r="EG114" i="2"/>
  <c r="EF114" i="2"/>
  <c r="EE114" i="2"/>
  <c r="ED114" i="2"/>
  <c r="EC114" i="2"/>
  <c r="EB114" i="2"/>
  <c r="EA114" i="2"/>
  <c r="DZ114" i="2"/>
  <c r="DY114" i="2"/>
  <c r="DX114" i="2"/>
  <c r="DW114" i="2"/>
  <c r="DV114" i="2"/>
  <c r="DR114" i="2"/>
  <c r="DQ114" i="2"/>
  <c r="DP114" i="2"/>
  <c r="DO114" i="2"/>
  <c r="DN114" i="2"/>
  <c r="DN114" i="2" a="1"/>
  <c r="DM114" i="2"/>
  <c r="DL114" i="2"/>
  <c r="DK114" i="2"/>
  <c r="DJ114" i="2"/>
  <c r="DE114" i="2"/>
  <c r="DD114" i="2"/>
  <c r="DC114" i="2"/>
  <c r="DB114" i="2"/>
  <c r="DA114" i="2"/>
  <c r="CR114" i="2"/>
  <c r="CQ114" i="2"/>
  <c r="CP114" i="2"/>
  <c r="CO114" i="2"/>
  <c r="CJ114" i="2"/>
  <c r="CI114" i="2"/>
  <c r="CH114" i="2"/>
  <c r="CG114" i="2"/>
  <c r="CF114" i="2"/>
  <c r="BW114" i="2"/>
  <c r="BV114" i="2"/>
  <c r="BU114" i="2"/>
  <c r="BT114" i="2"/>
  <c r="BO114" i="2"/>
  <c r="BN114" i="2"/>
  <c r="BM114" i="2"/>
  <c r="BL114" i="2"/>
  <c r="BK114" i="2"/>
  <c r="BB114" i="2"/>
  <c r="BA114" i="2"/>
  <c r="AZ114" i="2"/>
  <c r="AY114" i="2"/>
  <c r="AT114" i="2"/>
  <c r="AS114" i="2"/>
  <c r="AR114" i="2"/>
  <c r="AQ114" i="2"/>
  <c r="AP114" i="2"/>
  <c r="AG114" i="2"/>
  <c r="AF114" i="2"/>
  <c r="AE114" i="2"/>
  <c r="AD114" i="2"/>
  <c r="Y114" i="2"/>
  <c r="X114" i="2"/>
  <c r="W114" i="2"/>
  <c r="V114" i="2"/>
  <c r="U114" i="2"/>
  <c r="L114" i="2"/>
  <c r="K114" i="2"/>
  <c r="J114" i="2"/>
  <c r="I114" i="2"/>
  <c r="F114" i="2"/>
  <c r="E114" i="2"/>
  <c r="B114" i="2"/>
  <c r="A114" i="2"/>
  <c r="HJ113" i="2"/>
  <c r="HI113" i="2"/>
  <c r="HH113" i="2"/>
  <c r="HG113" i="2"/>
  <c r="HF113" i="2"/>
  <c r="HE113" i="2"/>
  <c r="HD113" i="2"/>
  <c r="HC113" i="2"/>
  <c r="HB113" i="2"/>
  <c r="GX113" i="2"/>
  <c r="GW113" i="2"/>
  <c r="GV113" i="2"/>
  <c r="GU113" i="2"/>
  <c r="GT113" i="2"/>
  <c r="GT113" i="2" a="1"/>
  <c r="GS113" i="2"/>
  <c r="GR113" i="2"/>
  <c r="GQ113" i="2"/>
  <c r="GP113" i="2"/>
  <c r="GO113" i="2"/>
  <c r="GN113" i="2"/>
  <c r="GM113" i="2"/>
  <c r="GL113" i="2"/>
  <c r="GK113" i="2"/>
  <c r="GJ113" i="2"/>
  <c r="GI113" i="2"/>
  <c r="GH113" i="2"/>
  <c r="GG113" i="2"/>
  <c r="GC113" i="2"/>
  <c r="GB113" i="2"/>
  <c r="GA113" i="2"/>
  <c r="FZ113" i="2"/>
  <c r="FY113" i="2"/>
  <c r="FY113" i="2" a="1"/>
  <c r="FX113" i="2"/>
  <c r="FW113" i="2"/>
  <c r="FV113" i="2"/>
  <c r="FU113" i="2"/>
  <c r="FT113" i="2"/>
  <c r="FS113" i="2"/>
  <c r="FR113" i="2"/>
  <c r="FQ113" i="2"/>
  <c r="FP113" i="2"/>
  <c r="FO113" i="2"/>
  <c r="FN113" i="2"/>
  <c r="FM113" i="2"/>
  <c r="FL113" i="2"/>
  <c r="FH113" i="2"/>
  <c r="FG113" i="2"/>
  <c r="FF113" i="2"/>
  <c r="FE113" i="2"/>
  <c r="FD113" i="2"/>
  <c r="FD113" i="2" a="1"/>
  <c r="FC113" i="2"/>
  <c r="FB113" i="2"/>
  <c r="FA113" i="2"/>
  <c r="EZ113" i="2"/>
  <c r="EY113" i="2"/>
  <c r="EX113" i="2"/>
  <c r="EW113" i="2"/>
  <c r="EV113" i="2"/>
  <c r="EU113" i="2"/>
  <c r="ET113" i="2"/>
  <c r="ES113" i="2"/>
  <c r="ER113" i="2"/>
  <c r="EQ113" i="2"/>
  <c r="EM113" i="2"/>
  <c r="EL113" i="2"/>
  <c r="EK113" i="2"/>
  <c r="EJ113" i="2"/>
  <c r="EI113" i="2"/>
  <c r="EI113" i="2" a="1"/>
  <c r="EH113" i="2"/>
  <c r="EG113" i="2"/>
  <c r="EF113" i="2"/>
  <c r="EE113" i="2"/>
  <c r="ED113" i="2"/>
  <c r="EC113" i="2"/>
  <c r="EB113" i="2"/>
  <c r="EA113" i="2"/>
  <c r="DZ113" i="2"/>
  <c r="DY113" i="2"/>
  <c r="DX113" i="2"/>
  <c r="DW113" i="2"/>
  <c r="DV113" i="2"/>
  <c r="DR113" i="2"/>
  <c r="DQ113" i="2"/>
  <c r="DP113" i="2"/>
  <c r="DO113" i="2"/>
  <c r="DN113" i="2"/>
  <c r="DN113" i="2" a="1"/>
  <c r="DM113" i="2"/>
  <c r="DL113" i="2"/>
  <c r="DK113" i="2"/>
  <c r="DJ113" i="2"/>
  <c r="DE113" i="2"/>
  <c r="DD113" i="2"/>
  <c r="DC113" i="2"/>
  <c r="DB113" i="2"/>
  <c r="DA113" i="2"/>
  <c r="CR113" i="2"/>
  <c r="CQ113" i="2"/>
  <c r="CP113" i="2"/>
  <c r="CO113" i="2"/>
  <c r="CJ113" i="2"/>
  <c r="CI113" i="2"/>
  <c r="CH113" i="2"/>
  <c r="CG113" i="2"/>
  <c r="CF113" i="2"/>
  <c r="BW113" i="2"/>
  <c r="BV113" i="2"/>
  <c r="BU113" i="2"/>
  <c r="BT113" i="2"/>
  <c r="BO113" i="2"/>
  <c r="BN113" i="2"/>
  <c r="BM113" i="2"/>
  <c r="BL113" i="2"/>
  <c r="BK113" i="2"/>
  <c r="BB113" i="2"/>
  <c r="BA113" i="2"/>
  <c r="AZ113" i="2"/>
  <c r="AY113" i="2"/>
  <c r="AT113" i="2"/>
  <c r="AS113" i="2"/>
  <c r="AR113" i="2"/>
  <c r="AQ113" i="2"/>
  <c r="AP113" i="2"/>
  <c r="AG113" i="2"/>
  <c r="AF113" i="2"/>
  <c r="AE113" i="2"/>
  <c r="AD113" i="2"/>
  <c r="Y113" i="2"/>
  <c r="X113" i="2"/>
  <c r="W113" i="2"/>
  <c r="V113" i="2"/>
  <c r="U113" i="2"/>
  <c r="K113" i="2"/>
  <c r="J113" i="2"/>
  <c r="I113" i="2"/>
  <c r="F113" i="2"/>
  <c r="E113" i="2"/>
  <c r="B113" i="2"/>
  <c r="A113" i="2"/>
  <c r="HJ112" i="2"/>
  <c r="HI112" i="2"/>
  <c r="HH112" i="2"/>
  <c r="HG112" i="2"/>
  <c r="HF112" i="2"/>
  <c r="HE112" i="2"/>
  <c r="HD112" i="2"/>
  <c r="HC112" i="2"/>
  <c r="HB112" i="2"/>
  <c r="GX112" i="2"/>
  <c r="GW112" i="2"/>
  <c r="GV112" i="2"/>
  <c r="GU112" i="2"/>
  <c r="GT112" i="2"/>
  <c r="GT112" i="2" a="1"/>
  <c r="GS112" i="2"/>
  <c r="GR112" i="2"/>
  <c r="GQ112" i="2"/>
  <c r="GP112" i="2"/>
  <c r="GO112" i="2"/>
  <c r="GN112" i="2"/>
  <c r="GM112" i="2"/>
  <c r="GL112" i="2"/>
  <c r="GK112" i="2"/>
  <c r="GJ112" i="2"/>
  <c r="GI112" i="2"/>
  <c r="GH112" i="2"/>
  <c r="GG112" i="2"/>
  <c r="GC112" i="2"/>
  <c r="GB112" i="2"/>
  <c r="GA112" i="2"/>
  <c r="FZ112" i="2"/>
  <c r="FY112" i="2"/>
  <c r="FY112" i="2" a="1"/>
  <c r="FX112" i="2"/>
  <c r="FW112" i="2"/>
  <c r="FV112" i="2"/>
  <c r="FU112" i="2"/>
  <c r="FT112" i="2"/>
  <c r="FS112" i="2"/>
  <c r="FR112" i="2"/>
  <c r="FQ112" i="2"/>
  <c r="FP112" i="2"/>
  <c r="FO112" i="2"/>
  <c r="FN112" i="2"/>
  <c r="FM112" i="2"/>
  <c r="FL112" i="2"/>
  <c r="FH112" i="2"/>
  <c r="FG112" i="2"/>
  <c r="FF112" i="2"/>
  <c r="FE112" i="2"/>
  <c r="FD112" i="2"/>
  <c r="FD112" i="2" a="1"/>
  <c r="FC112" i="2"/>
  <c r="FB112" i="2"/>
  <c r="FA112" i="2"/>
  <c r="EZ112" i="2"/>
  <c r="EY112" i="2"/>
  <c r="EX112" i="2"/>
  <c r="EW112" i="2"/>
  <c r="EV112" i="2"/>
  <c r="EU112" i="2"/>
  <c r="ET112" i="2"/>
  <c r="ES112" i="2"/>
  <c r="ER112" i="2"/>
  <c r="EQ112" i="2"/>
  <c r="EM112" i="2"/>
  <c r="EL112" i="2"/>
  <c r="EK112" i="2"/>
  <c r="EJ112" i="2"/>
  <c r="EI112" i="2"/>
  <c r="EI112" i="2" a="1"/>
  <c r="EH112" i="2"/>
  <c r="EG112" i="2"/>
  <c r="EF112" i="2"/>
  <c r="EE112" i="2"/>
  <c r="ED112" i="2"/>
  <c r="EC112" i="2"/>
  <c r="EB112" i="2"/>
  <c r="EA112" i="2"/>
  <c r="DZ112" i="2"/>
  <c r="DY112" i="2"/>
  <c r="DX112" i="2"/>
  <c r="DW112" i="2"/>
  <c r="DV112" i="2"/>
  <c r="DR112" i="2"/>
  <c r="DQ112" i="2"/>
  <c r="DP112" i="2"/>
  <c r="DO112" i="2"/>
  <c r="DN112" i="2"/>
  <c r="DN112" i="2" a="1"/>
  <c r="DM112" i="2"/>
  <c r="DL112" i="2"/>
  <c r="DK112" i="2"/>
  <c r="DJ112" i="2"/>
  <c r="DE112" i="2"/>
  <c r="DD112" i="2"/>
  <c r="DC112" i="2"/>
  <c r="DB112" i="2"/>
  <c r="DA112" i="2"/>
  <c r="CR112" i="2"/>
  <c r="CQ112" i="2"/>
  <c r="CP112" i="2"/>
  <c r="CO112" i="2"/>
  <c r="CJ112" i="2"/>
  <c r="CI112" i="2"/>
  <c r="CH112" i="2"/>
  <c r="CG112" i="2"/>
  <c r="CF112" i="2"/>
  <c r="BW112" i="2"/>
  <c r="BX112" i="2" s="1" a="1"/>
  <c r="BX112" i="2" s="1"/>
  <c r="BV112" i="2"/>
  <c r="BU112" i="2"/>
  <c r="BT112" i="2"/>
  <c r="BO112" i="2"/>
  <c r="BN112" i="2"/>
  <c r="BM112" i="2"/>
  <c r="BL112" i="2"/>
  <c r="BK112" i="2"/>
  <c r="BB112" i="2"/>
  <c r="BA112" i="2"/>
  <c r="AZ112" i="2"/>
  <c r="AY112" i="2"/>
  <c r="AT112" i="2"/>
  <c r="AS112" i="2"/>
  <c r="AR112" i="2"/>
  <c r="AQ112" i="2"/>
  <c r="AP112" i="2"/>
  <c r="AF112" i="2"/>
  <c r="AE112" i="2"/>
  <c r="AD112" i="2"/>
  <c r="Y112" i="2"/>
  <c r="X112" i="2"/>
  <c r="W112" i="2"/>
  <c r="V112" i="2"/>
  <c r="U112" i="2"/>
  <c r="L112" i="2"/>
  <c r="K112" i="2"/>
  <c r="J112" i="2"/>
  <c r="I112" i="2"/>
  <c r="F112" i="2"/>
  <c r="E112" i="2"/>
  <c r="B112" i="2"/>
  <c r="A112" i="2"/>
  <c r="HJ111" i="2"/>
  <c r="HI111" i="2"/>
  <c r="HH111" i="2"/>
  <c r="HG111" i="2"/>
  <c r="HF111" i="2"/>
  <c r="HE111" i="2"/>
  <c r="HD111" i="2"/>
  <c r="HC111" i="2"/>
  <c r="HB111" i="2"/>
  <c r="GX111" i="2"/>
  <c r="GW111" i="2"/>
  <c r="GV111" i="2"/>
  <c r="GU111" i="2"/>
  <c r="GT111" i="2"/>
  <c r="GT111" i="2" a="1"/>
  <c r="GS111" i="2"/>
  <c r="GR111" i="2"/>
  <c r="GQ111" i="2"/>
  <c r="GP111" i="2"/>
  <c r="GO111" i="2"/>
  <c r="GN111" i="2"/>
  <c r="GM111" i="2"/>
  <c r="GL111" i="2"/>
  <c r="GK111" i="2"/>
  <c r="GJ111" i="2"/>
  <c r="GI111" i="2"/>
  <c r="GH111" i="2"/>
  <c r="GG111" i="2"/>
  <c r="GC111" i="2"/>
  <c r="GB111" i="2"/>
  <c r="GA111" i="2"/>
  <c r="FZ111" i="2"/>
  <c r="FY111" i="2"/>
  <c r="FY111" i="2" a="1"/>
  <c r="FX111" i="2"/>
  <c r="FW111" i="2"/>
  <c r="FV111" i="2"/>
  <c r="FU111" i="2"/>
  <c r="GD111" i="2" s="1"/>
  <c r="FT111" i="2"/>
  <c r="FS111" i="2"/>
  <c r="FR111" i="2"/>
  <c r="FQ111" i="2"/>
  <c r="FP111" i="2"/>
  <c r="FO111" i="2"/>
  <c r="FN111" i="2"/>
  <c r="FM111" i="2"/>
  <c r="FL111" i="2"/>
  <c r="FH111" i="2"/>
  <c r="FG111" i="2"/>
  <c r="FF111" i="2"/>
  <c r="FE111" i="2"/>
  <c r="FD111" i="2"/>
  <c r="FD111" i="2" a="1"/>
  <c r="FC111" i="2"/>
  <c r="FB111" i="2"/>
  <c r="FA111" i="2"/>
  <c r="EZ111" i="2"/>
  <c r="EY111" i="2"/>
  <c r="EX111" i="2"/>
  <c r="EW111" i="2"/>
  <c r="EV111" i="2"/>
  <c r="EU111" i="2"/>
  <c r="ET111" i="2"/>
  <c r="ES111" i="2"/>
  <c r="ER111" i="2"/>
  <c r="EQ111" i="2"/>
  <c r="EM111" i="2"/>
  <c r="EL111" i="2"/>
  <c r="EK111" i="2"/>
  <c r="EJ111" i="2"/>
  <c r="EI111" i="2"/>
  <c r="EI111" i="2" a="1"/>
  <c r="EH111" i="2"/>
  <c r="EG111" i="2"/>
  <c r="EF111" i="2"/>
  <c r="EE111" i="2"/>
  <c r="ED111" i="2"/>
  <c r="EC111" i="2"/>
  <c r="EB111" i="2"/>
  <c r="EA111" i="2"/>
  <c r="DZ111" i="2"/>
  <c r="DY111" i="2"/>
  <c r="DX111" i="2"/>
  <c r="DW111" i="2"/>
  <c r="DV111" i="2"/>
  <c r="DR111" i="2"/>
  <c r="DQ111" i="2"/>
  <c r="DP111" i="2"/>
  <c r="DO111" i="2"/>
  <c r="DN111" i="2"/>
  <c r="DN111" i="2" a="1"/>
  <c r="DM111" i="2"/>
  <c r="DL111" i="2"/>
  <c r="DK111" i="2"/>
  <c r="DJ111" i="2"/>
  <c r="DS111" i="2" s="1"/>
  <c r="DE111" i="2"/>
  <c r="DD111" i="2"/>
  <c r="DC111" i="2"/>
  <c r="DB111" i="2"/>
  <c r="DA111" i="2"/>
  <c r="CR111" i="2"/>
  <c r="CQ111" i="2"/>
  <c r="CP111" i="2"/>
  <c r="CO111" i="2"/>
  <c r="CJ111" i="2"/>
  <c r="CI111" i="2"/>
  <c r="CH111" i="2"/>
  <c r="CG111" i="2"/>
  <c r="CF111" i="2"/>
  <c r="BW111" i="2"/>
  <c r="BV111" i="2"/>
  <c r="BU111" i="2"/>
  <c r="BT111" i="2"/>
  <c r="BO111" i="2"/>
  <c r="BN111" i="2"/>
  <c r="BM111" i="2"/>
  <c r="BL111" i="2"/>
  <c r="BK111" i="2"/>
  <c r="BB111" i="2"/>
  <c r="BA111" i="2"/>
  <c r="AZ111" i="2"/>
  <c r="AY111" i="2"/>
  <c r="AT111" i="2"/>
  <c r="AS111" i="2"/>
  <c r="AR111" i="2"/>
  <c r="AQ111" i="2"/>
  <c r="AP111" i="2"/>
  <c r="AG111" i="2"/>
  <c r="AF111" i="2"/>
  <c r="AE111" i="2"/>
  <c r="AD111" i="2"/>
  <c r="Y111" i="2"/>
  <c r="X111" i="2"/>
  <c r="W111" i="2"/>
  <c r="V111" i="2"/>
  <c r="U111" i="2"/>
  <c r="L111" i="2"/>
  <c r="K111" i="2"/>
  <c r="J111" i="2"/>
  <c r="I111" i="2"/>
  <c r="F111" i="2"/>
  <c r="E111" i="2"/>
  <c r="B111" i="2"/>
  <c r="A111" i="2"/>
  <c r="HJ110" i="2"/>
  <c r="HI110" i="2"/>
  <c r="HH110" i="2"/>
  <c r="HG110" i="2"/>
  <c r="HF110" i="2"/>
  <c r="HE110" i="2"/>
  <c r="HD110" i="2"/>
  <c r="HC110" i="2"/>
  <c r="HB110" i="2"/>
  <c r="GX110" i="2"/>
  <c r="GW110" i="2"/>
  <c r="GV110" i="2"/>
  <c r="GU110" i="2"/>
  <c r="GT110" i="2"/>
  <c r="GT110" i="2" a="1"/>
  <c r="GS110" i="2"/>
  <c r="GR110" i="2"/>
  <c r="GQ110" i="2"/>
  <c r="GP110" i="2"/>
  <c r="GY110" i="2" s="1"/>
  <c r="GO110" i="2"/>
  <c r="GN110" i="2"/>
  <c r="GM110" i="2"/>
  <c r="GL110" i="2"/>
  <c r="GK110" i="2"/>
  <c r="GJ110" i="2"/>
  <c r="GI110" i="2"/>
  <c r="GH110" i="2"/>
  <c r="GG110" i="2"/>
  <c r="GC110" i="2"/>
  <c r="GB110" i="2"/>
  <c r="GA110" i="2"/>
  <c r="FZ110" i="2"/>
  <c r="FY110" i="2"/>
  <c r="FY110" i="2" a="1"/>
  <c r="FX110" i="2"/>
  <c r="FW110" i="2"/>
  <c r="FV110" i="2"/>
  <c r="FU110" i="2"/>
  <c r="GD110" i="2" s="1"/>
  <c r="FT110" i="2"/>
  <c r="FS110" i="2"/>
  <c r="FR110" i="2"/>
  <c r="FQ110" i="2"/>
  <c r="FP110" i="2"/>
  <c r="FO110" i="2"/>
  <c r="FN110" i="2"/>
  <c r="FM110" i="2"/>
  <c r="FL110" i="2"/>
  <c r="FH110" i="2"/>
  <c r="FG110" i="2"/>
  <c r="FF110" i="2"/>
  <c r="FE110" i="2"/>
  <c r="FD110" i="2"/>
  <c r="FD110" i="2" a="1"/>
  <c r="FC110" i="2"/>
  <c r="FB110" i="2"/>
  <c r="FA110" i="2"/>
  <c r="EZ110" i="2"/>
  <c r="EY110" i="2"/>
  <c r="EX110" i="2"/>
  <c r="EW110" i="2"/>
  <c r="EV110" i="2"/>
  <c r="EU110" i="2"/>
  <c r="ET110" i="2"/>
  <c r="ES110" i="2"/>
  <c r="ER110" i="2"/>
  <c r="EQ110" i="2"/>
  <c r="EM110" i="2"/>
  <c r="EL110" i="2"/>
  <c r="EK110" i="2"/>
  <c r="EJ110" i="2"/>
  <c r="EI110" i="2"/>
  <c r="EI110" i="2" a="1"/>
  <c r="EH110" i="2"/>
  <c r="EG110" i="2"/>
  <c r="EF110" i="2"/>
  <c r="EE110" i="2"/>
  <c r="ED110" i="2"/>
  <c r="EC110" i="2"/>
  <c r="EB110" i="2"/>
  <c r="EA110" i="2"/>
  <c r="DZ110" i="2"/>
  <c r="DY110" i="2"/>
  <c r="DX110" i="2"/>
  <c r="DW110" i="2"/>
  <c r="DV110" i="2"/>
  <c r="DR110" i="2"/>
  <c r="DQ110" i="2"/>
  <c r="DP110" i="2"/>
  <c r="DO110" i="2"/>
  <c r="DN110" i="2"/>
  <c r="DN110" i="2" a="1"/>
  <c r="DM110" i="2"/>
  <c r="DL110" i="2"/>
  <c r="DK110" i="2"/>
  <c r="DJ110" i="2"/>
  <c r="DE110" i="2"/>
  <c r="DD110" i="2"/>
  <c r="DC110" i="2"/>
  <c r="DB110" i="2"/>
  <c r="DA110" i="2"/>
  <c r="CR110" i="2"/>
  <c r="CQ110" i="2"/>
  <c r="CP110" i="2"/>
  <c r="CO110" i="2"/>
  <c r="CJ110" i="2"/>
  <c r="CI110" i="2"/>
  <c r="CH110" i="2"/>
  <c r="CG110" i="2"/>
  <c r="CF110" i="2"/>
  <c r="BW110" i="2"/>
  <c r="BV110" i="2"/>
  <c r="BU110" i="2"/>
  <c r="BT110" i="2"/>
  <c r="BO110" i="2"/>
  <c r="BN110" i="2"/>
  <c r="BM110" i="2"/>
  <c r="BL110" i="2"/>
  <c r="BK110" i="2"/>
  <c r="BB110" i="2"/>
  <c r="BA110" i="2"/>
  <c r="AZ110" i="2"/>
  <c r="AY110" i="2"/>
  <c r="AT110" i="2"/>
  <c r="AS110" i="2"/>
  <c r="AR110" i="2"/>
  <c r="AQ110" i="2"/>
  <c r="AP110" i="2"/>
  <c r="AG110" i="2"/>
  <c r="AF110" i="2"/>
  <c r="AE110" i="2"/>
  <c r="AD110" i="2"/>
  <c r="Y110" i="2"/>
  <c r="X110" i="2"/>
  <c r="W110" i="2"/>
  <c r="V110" i="2"/>
  <c r="U110" i="2"/>
  <c r="L110" i="2"/>
  <c r="K110" i="2"/>
  <c r="J110" i="2"/>
  <c r="I110" i="2"/>
  <c r="F110" i="2"/>
  <c r="E110" i="2"/>
  <c r="B110" i="2"/>
  <c r="A110" i="2"/>
  <c r="HJ109" i="2"/>
  <c r="HI109" i="2"/>
  <c r="HH109" i="2"/>
  <c r="HG109" i="2"/>
  <c r="HF109" i="2"/>
  <c r="HE109" i="2"/>
  <c r="HD109" i="2"/>
  <c r="HC109" i="2"/>
  <c r="HB109" i="2"/>
  <c r="GX109" i="2"/>
  <c r="GW109" i="2"/>
  <c r="GV109" i="2"/>
  <c r="GU109" i="2"/>
  <c r="GT109" i="2"/>
  <c r="GT109" i="2" a="1"/>
  <c r="GS109" i="2"/>
  <c r="GR109" i="2"/>
  <c r="GQ109" i="2"/>
  <c r="GP109" i="2"/>
  <c r="GO109" i="2"/>
  <c r="GN109" i="2"/>
  <c r="GM109" i="2"/>
  <c r="GL109" i="2"/>
  <c r="GK109" i="2"/>
  <c r="GJ109" i="2"/>
  <c r="GI109" i="2"/>
  <c r="GH109" i="2"/>
  <c r="GG109" i="2"/>
  <c r="GC109" i="2"/>
  <c r="GB109" i="2"/>
  <c r="GA109" i="2"/>
  <c r="FZ109" i="2"/>
  <c r="FY109" i="2"/>
  <c r="FY109" i="2" a="1"/>
  <c r="FX109" i="2"/>
  <c r="FW109" i="2"/>
  <c r="FV109" i="2"/>
  <c r="FU109" i="2"/>
  <c r="GD109" i="2" s="1"/>
  <c r="FT109" i="2"/>
  <c r="FS109" i="2"/>
  <c r="FR109" i="2"/>
  <c r="FQ109" i="2"/>
  <c r="FP109" i="2"/>
  <c r="FO109" i="2"/>
  <c r="FN109" i="2"/>
  <c r="FM109" i="2"/>
  <c r="FL109" i="2"/>
  <c r="FH109" i="2"/>
  <c r="FG109" i="2"/>
  <c r="FF109" i="2"/>
  <c r="FE109" i="2"/>
  <c r="FD109" i="2"/>
  <c r="FD109" i="2" a="1"/>
  <c r="FC109" i="2"/>
  <c r="FB109" i="2"/>
  <c r="FA109" i="2"/>
  <c r="EZ109" i="2"/>
  <c r="FI109" i="2" s="1"/>
  <c r="EY109" i="2"/>
  <c r="EX109" i="2"/>
  <c r="EW109" i="2"/>
  <c r="EV109" i="2"/>
  <c r="EU109" i="2"/>
  <c r="ET109" i="2"/>
  <c r="ES109" i="2"/>
  <c r="ER109" i="2"/>
  <c r="EQ109" i="2"/>
  <c r="EM109" i="2"/>
  <c r="EL109" i="2"/>
  <c r="EK109" i="2"/>
  <c r="EJ109" i="2"/>
  <c r="EI109" i="2"/>
  <c r="EI109" i="2" a="1"/>
  <c r="EH109" i="2"/>
  <c r="EG109" i="2"/>
  <c r="EF109" i="2"/>
  <c r="EE109" i="2"/>
  <c r="ED109" i="2"/>
  <c r="EC109" i="2"/>
  <c r="EB109" i="2"/>
  <c r="EA109" i="2"/>
  <c r="DZ109" i="2"/>
  <c r="DY109" i="2"/>
  <c r="DX109" i="2"/>
  <c r="DW109" i="2"/>
  <c r="DV109" i="2"/>
  <c r="DR109" i="2"/>
  <c r="DQ109" i="2"/>
  <c r="DP109" i="2"/>
  <c r="DO109" i="2"/>
  <c r="DN109" i="2"/>
  <c r="DN109" i="2" a="1"/>
  <c r="DM109" i="2"/>
  <c r="DL109" i="2"/>
  <c r="DK109" i="2"/>
  <c r="DJ109" i="2"/>
  <c r="DE109" i="2"/>
  <c r="DD109" i="2"/>
  <c r="DC109" i="2"/>
  <c r="DB109" i="2"/>
  <c r="DA109" i="2"/>
  <c r="CR109" i="2"/>
  <c r="CQ109" i="2"/>
  <c r="CP109" i="2"/>
  <c r="CO109" i="2"/>
  <c r="CJ109" i="2"/>
  <c r="CI109" i="2"/>
  <c r="CH109" i="2"/>
  <c r="CG109" i="2"/>
  <c r="CF109" i="2"/>
  <c r="BW109" i="2"/>
  <c r="BX109" i="2" s="1" a="1"/>
  <c r="BX109" i="2" s="1"/>
  <c r="BV109" i="2"/>
  <c r="BU109" i="2"/>
  <c r="BT109" i="2"/>
  <c r="BO109" i="2"/>
  <c r="BN109" i="2"/>
  <c r="BM109" i="2"/>
  <c r="BL109" i="2"/>
  <c r="BK109" i="2"/>
  <c r="BB109" i="2"/>
  <c r="BA109" i="2"/>
  <c r="AZ109" i="2"/>
  <c r="AY109" i="2"/>
  <c r="AT109" i="2"/>
  <c r="AS109" i="2"/>
  <c r="AR109" i="2"/>
  <c r="AQ109" i="2"/>
  <c r="AP109" i="2"/>
  <c r="AG109" i="2"/>
  <c r="AF109" i="2"/>
  <c r="AE109" i="2"/>
  <c r="AD109" i="2"/>
  <c r="Y109" i="2"/>
  <c r="X109" i="2"/>
  <c r="W109" i="2"/>
  <c r="V109" i="2"/>
  <c r="U109" i="2"/>
  <c r="L109" i="2"/>
  <c r="K109" i="2"/>
  <c r="J109" i="2"/>
  <c r="I109" i="2"/>
  <c r="F109" i="2"/>
  <c r="E109" i="2"/>
  <c r="B109" i="2"/>
  <c r="A109" i="2"/>
  <c r="HJ108" i="2"/>
  <c r="HI108" i="2"/>
  <c r="HH108" i="2"/>
  <c r="HG108" i="2"/>
  <c r="HF108" i="2"/>
  <c r="HE108" i="2"/>
  <c r="HD108" i="2"/>
  <c r="HC108" i="2"/>
  <c r="HB108" i="2"/>
  <c r="GX108" i="2"/>
  <c r="GW108" i="2"/>
  <c r="GV108" i="2"/>
  <c r="GU108" i="2"/>
  <c r="GT108" i="2"/>
  <c r="GT108" i="2" a="1"/>
  <c r="GS108" i="2"/>
  <c r="GR108" i="2"/>
  <c r="GQ108" i="2"/>
  <c r="GP108" i="2"/>
  <c r="GO108" i="2"/>
  <c r="GN108" i="2"/>
  <c r="GM108" i="2"/>
  <c r="GL108" i="2"/>
  <c r="GK108" i="2"/>
  <c r="GJ108" i="2"/>
  <c r="GI108" i="2"/>
  <c r="GH108" i="2"/>
  <c r="GG108" i="2"/>
  <c r="GC108" i="2"/>
  <c r="GB108" i="2"/>
  <c r="GA108" i="2"/>
  <c r="FZ108" i="2"/>
  <c r="FY108" i="2"/>
  <c r="FY108" i="2" a="1"/>
  <c r="FX108" i="2"/>
  <c r="FW108" i="2"/>
  <c r="FV108" i="2"/>
  <c r="FU108" i="2"/>
  <c r="FT108" i="2"/>
  <c r="FS108" i="2"/>
  <c r="FR108" i="2"/>
  <c r="FQ108" i="2"/>
  <c r="FP108" i="2"/>
  <c r="FO108" i="2"/>
  <c r="FN108" i="2"/>
  <c r="FM108" i="2"/>
  <c r="FL108" i="2"/>
  <c r="FH108" i="2"/>
  <c r="FG108" i="2"/>
  <c r="FF108" i="2"/>
  <c r="FE108" i="2"/>
  <c r="FD108" i="2"/>
  <c r="FD108" i="2" a="1"/>
  <c r="FC108" i="2"/>
  <c r="FB108" i="2"/>
  <c r="FA108" i="2"/>
  <c r="EZ108" i="2"/>
  <c r="EY108" i="2"/>
  <c r="EX108" i="2"/>
  <c r="EW108" i="2"/>
  <c r="EV108" i="2"/>
  <c r="EU108" i="2"/>
  <c r="ET108" i="2"/>
  <c r="ES108" i="2"/>
  <c r="ER108" i="2"/>
  <c r="EQ108" i="2"/>
  <c r="EM108" i="2"/>
  <c r="EL108" i="2"/>
  <c r="EK108" i="2"/>
  <c r="EJ108" i="2"/>
  <c r="EI108" i="2"/>
  <c r="EI108" i="2" a="1"/>
  <c r="EH108" i="2"/>
  <c r="EG108" i="2"/>
  <c r="EF108" i="2"/>
  <c r="EE108" i="2"/>
  <c r="ED108" i="2"/>
  <c r="EC108" i="2"/>
  <c r="EB108" i="2"/>
  <c r="EA108" i="2"/>
  <c r="DZ108" i="2"/>
  <c r="DY108" i="2"/>
  <c r="DX108" i="2"/>
  <c r="DW108" i="2"/>
  <c r="DV108" i="2"/>
  <c r="DR108" i="2"/>
  <c r="DQ108" i="2"/>
  <c r="DP108" i="2"/>
  <c r="DO108" i="2"/>
  <c r="DN108" i="2"/>
  <c r="DN108" i="2" a="1"/>
  <c r="DM108" i="2"/>
  <c r="DL108" i="2"/>
  <c r="DK108" i="2"/>
  <c r="DJ108" i="2"/>
  <c r="DE108" i="2"/>
  <c r="DD108" i="2"/>
  <c r="DC108" i="2"/>
  <c r="DB108" i="2"/>
  <c r="DA108" i="2"/>
  <c r="CR108" i="2"/>
  <c r="CQ108" i="2"/>
  <c r="CP108" i="2"/>
  <c r="CO108" i="2"/>
  <c r="CJ108" i="2"/>
  <c r="CI108" i="2"/>
  <c r="CH108" i="2"/>
  <c r="CG108" i="2"/>
  <c r="CF108" i="2"/>
  <c r="BW108" i="2"/>
  <c r="BV108" i="2"/>
  <c r="BU108" i="2"/>
  <c r="BT108" i="2"/>
  <c r="BO108" i="2"/>
  <c r="BN108" i="2"/>
  <c r="BM108" i="2"/>
  <c r="BL108" i="2"/>
  <c r="BK108" i="2"/>
  <c r="BB108" i="2"/>
  <c r="BA108" i="2"/>
  <c r="AZ108" i="2"/>
  <c r="AY108" i="2"/>
  <c r="AT108" i="2"/>
  <c r="AS108" i="2"/>
  <c r="AR108" i="2"/>
  <c r="AQ108" i="2"/>
  <c r="AP108" i="2"/>
  <c r="AG108" i="2"/>
  <c r="AF108" i="2"/>
  <c r="AE108" i="2"/>
  <c r="AD108" i="2"/>
  <c r="Y108" i="2"/>
  <c r="X108" i="2"/>
  <c r="W108" i="2"/>
  <c r="V108" i="2"/>
  <c r="U108" i="2"/>
  <c r="L108" i="2"/>
  <c r="K108" i="2"/>
  <c r="J108" i="2"/>
  <c r="I108" i="2"/>
  <c r="F108" i="2"/>
  <c r="E108" i="2"/>
  <c r="B108" i="2"/>
  <c r="A108" i="2"/>
  <c r="HJ107" i="2"/>
  <c r="HI107" i="2"/>
  <c r="HH107" i="2"/>
  <c r="HG107" i="2"/>
  <c r="HF107" i="2"/>
  <c r="HE107" i="2"/>
  <c r="HD107" i="2"/>
  <c r="HC107" i="2"/>
  <c r="HB107" i="2"/>
  <c r="GX107" i="2"/>
  <c r="GW107" i="2"/>
  <c r="GV107" i="2"/>
  <c r="GU107" i="2"/>
  <c r="GT107" i="2"/>
  <c r="GT107" i="2" a="1"/>
  <c r="GS107" i="2"/>
  <c r="GR107" i="2"/>
  <c r="GQ107" i="2"/>
  <c r="GP107" i="2"/>
  <c r="GO107" i="2"/>
  <c r="GN107" i="2"/>
  <c r="GM107" i="2"/>
  <c r="GL107" i="2"/>
  <c r="GK107" i="2"/>
  <c r="GJ107" i="2"/>
  <c r="GI107" i="2"/>
  <c r="GH107" i="2"/>
  <c r="GG107" i="2"/>
  <c r="GC107" i="2"/>
  <c r="GB107" i="2"/>
  <c r="GA107" i="2"/>
  <c r="FZ107" i="2"/>
  <c r="FY107" i="2"/>
  <c r="FY107" i="2" a="1"/>
  <c r="FX107" i="2"/>
  <c r="FW107" i="2"/>
  <c r="FV107" i="2"/>
  <c r="FU107" i="2"/>
  <c r="FT107" i="2"/>
  <c r="FS107" i="2"/>
  <c r="FR107" i="2"/>
  <c r="FQ107" i="2"/>
  <c r="FP107" i="2"/>
  <c r="FO107" i="2"/>
  <c r="FN107" i="2"/>
  <c r="FM107" i="2"/>
  <c r="FL107" i="2"/>
  <c r="FH107" i="2"/>
  <c r="FG107" i="2"/>
  <c r="FF107" i="2"/>
  <c r="FE107" i="2"/>
  <c r="FD107" i="2"/>
  <c r="FD107" i="2" a="1"/>
  <c r="FC107" i="2"/>
  <c r="FB107" i="2"/>
  <c r="FA107" i="2"/>
  <c r="EZ107" i="2"/>
  <c r="EY107" i="2"/>
  <c r="EX107" i="2"/>
  <c r="EW107" i="2"/>
  <c r="EV107" i="2"/>
  <c r="EU107" i="2"/>
  <c r="ET107" i="2"/>
  <c r="ES107" i="2"/>
  <c r="ER107" i="2"/>
  <c r="EQ107" i="2"/>
  <c r="EM107" i="2"/>
  <c r="EL107" i="2"/>
  <c r="EK107" i="2"/>
  <c r="EJ107" i="2"/>
  <c r="EI107" i="2"/>
  <c r="EI107" i="2" a="1"/>
  <c r="EH107" i="2"/>
  <c r="EG107" i="2"/>
  <c r="EF107" i="2"/>
  <c r="EE107" i="2"/>
  <c r="ED107" i="2"/>
  <c r="EC107" i="2"/>
  <c r="EB107" i="2"/>
  <c r="EA107" i="2"/>
  <c r="DZ107" i="2"/>
  <c r="DY107" i="2"/>
  <c r="DX107" i="2"/>
  <c r="DW107" i="2"/>
  <c r="DV107" i="2"/>
  <c r="DR107" i="2"/>
  <c r="DQ107" i="2"/>
  <c r="DP107" i="2"/>
  <c r="DO107" i="2"/>
  <c r="DN107" i="2"/>
  <c r="DN107" i="2" a="1"/>
  <c r="DM107" i="2"/>
  <c r="DL107" i="2"/>
  <c r="DK107" i="2"/>
  <c r="DJ107" i="2"/>
  <c r="DE107" i="2"/>
  <c r="DD107" i="2"/>
  <c r="DC107" i="2"/>
  <c r="DB107" i="2"/>
  <c r="DA107" i="2"/>
  <c r="CR107" i="2"/>
  <c r="CQ107" i="2"/>
  <c r="CP107" i="2"/>
  <c r="CO107" i="2"/>
  <c r="CJ107" i="2"/>
  <c r="CI107" i="2"/>
  <c r="CH107" i="2"/>
  <c r="CG107" i="2"/>
  <c r="CF107" i="2"/>
  <c r="BW107" i="2"/>
  <c r="BX107" i="2" s="1" a="1"/>
  <c r="BX107" i="2" s="1"/>
  <c r="BV107" i="2"/>
  <c r="BU107" i="2"/>
  <c r="BT107" i="2"/>
  <c r="BO107" i="2"/>
  <c r="BN107" i="2"/>
  <c r="BM107" i="2"/>
  <c r="BL107" i="2"/>
  <c r="BK107" i="2"/>
  <c r="BB107" i="2"/>
  <c r="BA107" i="2"/>
  <c r="AZ107" i="2"/>
  <c r="AY107" i="2"/>
  <c r="AT107" i="2"/>
  <c r="AS107" i="2"/>
  <c r="AR107" i="2"/>
  <c r="AQ107" i="2"/>
  <c r="AP107" i="2"/>
  <c r="AG107" i="2"/>
  <c r="AF107" i="2"/>
  <c r="AE107" i="2"/>
  <c r="AD107" i="2"/>
  <c r="Y107" i="2"/>
  <c r="X107" i="2"/>
  <c r="W107" i="2"/>
  <c r="V107" i="2"/>
  <c r="U107" i="2"/>
  <c r="L107" i="2"/>
  <c r="K107" i="2"/>
  <c r="J107" i="2"/>
  <c r="I107" i="2"/>
  <c r="F107" i="2"/>
  <c r="E107" i="2"/>
  <c r="B107" i="2"/>
  <c r="A107" i="2"/>
  <c r="HJ106" i="2"/>
  <c r="HI106" i="2"/>
  <c r="HH106" i="2"/>
  <c r="HG106" i="2"/>
  <c r="HF106" i="2"/>
  <c r="HE106" i="2"/>
  <c r="HD106" i="2"/>
  <c r="HC106" i="2"/>
  <c r="HB106" i="2"/>
  <c r="GX106" i="2"/>
  <c r="GW106" i="2"/>
  <c r="GV106" i="2"/>
  <c r="GU106" i="2"/>
  <c r="GT106" i="2"/>
  <c r="GT106" i="2" a="1"/>
  <c r="GS106" i="2"/>
  <c r="GR106" i="2"/>
  <c r="GQ106" i="2"/>
  <c r="GP106" i="2"/>
  <c r="GO106" i="2"/>
  <c r="GN106" i="2"/>
  <c r="GM106" i="2"/>
  <c r="GL106" i="2"/>
  <c r="GK106" i="2"/>
  <c r="GJ106" i="2"/>
  <c r="GI106" i="2"/>
  <c r="GH106" i="2"/>
  <c r="GG106" i="2"/>
  <c r="GC106" i="2"/>
  <c r="GB106" i="2"/>
  <c r="GA106" i="2"/>
  <c r="FZ106" i="2"/>
  <c r="FY106" i="2"/>
  <c r="FY106" i="2" a="1"/>
  <c r="FX106" i="2"/>
  <c r="FW106" i="2"/>
  <c r="FV106" i="2"/>
  <c r="FU106" i="2"/>
  <c r="FT106" i="2"/>
  <c r="FS106" i="2"/>
  <c r="FR106" i="2"/>
  <c r="FQ106" i="2"/>
  <c r="FP106" i="2"/>
  <c r="FO106" i="2"/>
  <c r="FN106" i="2"/>
  <c r="FM106" i="2"/>
  <c r="FL106" i="2"/>
  <c r="FH106" i="2"/>
  <c r="FG106" i="2"/>
  <c r="FF106" i="2"/>
  <c r="FE106" i="2"/>
  <c r="FD106" i="2"/>
  <c r="FD106" i="2" a="1"/>
  <c r="FC106" i="2"/>
  <c r="FB106" i="2"/>
  <c r="FA106" i="2"/>
  <c r="EZ106" i="2"/>
  <c r="EY106" i="2"/>
  <c r="EX106" i="2"/>
  <c r="EW106" i="2"/>
  <c r="EV106" i="2"/>
  <c r="EU106" i="2"/>
  <c r="ET106" i="2"/>
  <c r="ES106" i="2"/>
  <c r="ER106" i="2"/>
  <c r="EQ106" i="2"/>
  <c r="EN106" i="2"/>
  <c r="EM106" i="2"/>
  <c r="EL106" i="2"/>
  <c r="EK106" i="2"/>
  <c r="EJ106" i="2"/>
  <c r="EI106" i="2"/>
  <c r="EI106" i="2" a="1"/>
  <c r="EH106" i="2"/>
  <c r="EG106" i="2"/>
  <c r="EF106" i="2"/>
  <c r="EE106" i="2"/>
  <c r="ED106" i="2"/>
  <c r="EC106" i="2"/>
  <c r="EB106" i="2"/>
  <c r="EA106" i="2"/>
  <c r="DZ106" i="2"/>
  <c r="DY106" i="2"/>
  <c r="DX106" i="2"/>
  <c r="DW106" i="2"/>
  <c r="DV106" i="2"/>
  <c r="DR106" i="2"/>
  <c r="DQ106" i="2"/>
  <c r="DP106" i="2"/>
  <c r="DO106" i="2"/>
  <c r="DN106" i="2"/>
  <c r="DN106" i="2" a="1"/>
  <c r="DM106" i="2"/>
  <c r="DL106" i="2"/>
  <c r="DK106" i="2"/>
  <c r="DJ106" i="2"/>
  <c r="DE106" i="2"/>
  <c r="DD106" i="2"/>
  <c r="DC106" i="2"/>
  <c r="DB106" i="2"/>
  <c r="DA106" i="2"/>
  <c r="CR106" i="2"/>
  <c r="CQ106" i="2"/>
  <c r="CP106" i="2"/>
  <c r="CO106" i="2"/>
  <c r="CJ106" i="2"/>
  <c r="CI106" i="2"/>
  <c r="CH106" i="2"/>
  <c r="CG106" i="2"/>
  <c r="CF106" i="2"/>
  <c r="BW106" i="2"/>
  <c r="BV106" i="2"/>
  <c r="BU106" i="2"/>
  <c r="BT106" i="2"/>
  <c r="BO106" i="2"/>
  <c r="BN106" i="2"/>
  <c r="BM106" i="2"/>
  <c r="BL106" i="2"/>
  <c r="BK106" i="2"/>
  <c r="BB106" i="2"/>
  <c r="BA106" i="2"/>
  <c r="AZ106" i="2"/>
  <c r="AY106" i="2"/>
  <c r="AT106" i="2"/>
  <c r="AS106" i="2"/>
  <c r="AR106" i="2"/>
  <c r="AQ106" i="2"/>
  <c r="AP106" i="2"/>
  <c r="AF106" i="2"/>
  <c r="AE106" i="2"/>
  <c r="AD106" i="2"/>
  <c r="Y106" i="2"/>
  <c r="X106" i="2"/>
  <c r="W106" i="2"/>
  <c r="V106" i="2"/>
  <c r="U106" i="2"/>
  <c r="L106" i="2"/>
  <c r="K106" i="2"/>
  <c r="J106" i="2"/>
  <c r="I106" i="2"/>
  <c r="F106" i="2"/>
  <c r="E106" i="2"/>
  <c r="B106" i="2"/>
  <c r="A106" i="2"/>
  <c r="HJ105" i="2"/>
  <c r="HI105" i="2"/>
  <c r="HH105" i="2"/>
  <c r="HG105" i="2"/>
  <c r="HF105" i="2"/>
  <c r="HE105" i="2"/>
  <c r="HD105" i="2"/>
  <c r="HC105" i="2"/>
  <c r="HB105" i="2"/>
  <c r="GX105" i="2"/>
  <c r="GW105" i="2"/>
  <c r="GV105" i="2"/>
  <c r="GU105" i="2"/>
  <c r="GT105" i="2"/>
  <c r="GT105" i="2" a="1"/>
  <c r="GS105" i="2"/>
  <c r="GR105" i="2"/>
  <c r="GQ105" i="2"/>
  <c r="GP105" i="2"/>
  <c r="GO105" i="2"/>
  <c r="GN105" i="2"/>
  <c r="GM105" i="2"/>
  <c r="GL105" i="2"/>
  <c r="GK105" i="2"/>
  <c r="GJ105" i="2"/>
  <c r="GI105" i="2"/>
  <c r="GH105" i="2"/>
  <c r="GG105" i="2"/>
  <c r="GC105" i="2"/>
  <c r="GB105" i="2"/>
  <c r="GA105" i="2"/>
  <c r="FZ105" i="2"/>
  <c r="FY105" i="2"/>
  <c r="FY105" i="2" a="1"/>
  <c r="FX105" i="2"/>
  <c r="FW105" i="2"/>
  <c r="FV105" i="2"/>
  <c r="FU105" i="2"/>
  <c r="GD105" i="2" s="1"/>
  <c r="FT105" i="2"/>
  <c r="FS105" i="2"/>
  <c r="FR105" i="2"/>
  <c r="FQ105" i="2"/>
  <c r="FP105" i="2"/>
  <c r="FO105" i="2"/>
  <c r="FN105" i="2"/>
  <c r="FM105" i="2"/>
  <c r="FL105" i="2"/>
  <c r="FI105" i="2"/>
  <c r="FH105" i="2"/>
  <c r="FG105" i="2"/>
  <c r="FF105" i="2"/>
  <c r="FE105" i="2"/>
  <c r="FD105" i="2"/>
  <c r="FD105" i="2" a="1"/>
  <c r="FC105" i="2"/>
  <c r="FB105" i="2"/>
  <c r="FA105" i="2"/>
  <c r="EZ105" i="2"/>
  <c r="EY105" i="2"/>
  <c r="EX105" i="2"/>
  <c r="EW105" i="2"/>
  <c r="EV105" i="2"/>
  <c r="EU105" i="2"/>
  <c r="ET105" i="2"/>
  <c r="ES105" i="2"/>
  <c r="ER105" i="2"/>
  <c r="EQ105" i="2"/>
  <c r="EM105" i="2"/>
  <c r="EL105" i="2"/>
  <c r="EK105" i="2"/>
  <c r="EJ105" i="2"/>
  <c r="EI105" i="2"/>
  <c r="EI105" i="2" a="1"/>
  <c r="EH105" i="2"/>
  <c r="EG105" i="2"/>
  <c r="EF105" i="2"/>
  <c r="EE105" i="2"/>
  <c r="ED105" i="2"/>
  <c r="EC105" i="2"/>
  <c r="EB105" i="2"/>
  <c r="EA105" i="2"/>
  <c r="DZ105" i="2"/>
  <c r="DY105" i="2"/>
  <c r="DX105" i="2"/>
  <c r="DW105" i="2"/>
  <c r="DV105" i="2"/>
  <c r="DR105" i="2"/>
  <c r="DQ105" i="2"/>
  <c r="DP105" i="2"/>
  <c r="DO105" i="2"/>
  <c r="DN105" i="2"/>
  <c r="DN105" i="2" a="1"/>
  <c r="DM105" i="2"/>
  <c r="DL105" i="2"/>
  <c r="DK105" i="2"/>
  <c r="DJ105" i="2"/>
  <c r="DE105" i="2"/>
  <c r="DD105" i="2"/>
  <c r="DC105" i="2"/>
  <c r="DB105" i="2"/>
  <c r="DA105" i="2"/>
  <c r="CR105" i="2"/>
  <c r="CQ105" i="2"/>
  <c r="CP105" i="2"/>
  <c r="CO105" i="2"/>
  <c r="CJ105" i="2"/>
  <c r="CI105" i="2"/>
  <c r="CH105" i="2"/>
  <c r="CG105" i="2"/>
  <c r="CF105" i="2"/>
  <c r="BW105" i="2"/>
  <c r="BV105" i="2"/>
  <c r="BU105" i="2"/>
  <c r="BT105" i="2"/>
  <c r="BO105" i="2"/>
  <c r="BN105" i="2"/>
  <c r="BM105" i="2"/>
  <c r="BL105" i="2"/>
  <c r="BK105" i="2"/>
  <c r="BB105" i="2"/>
  <c r="BA105" i="2"/>
  <c r="AZ105" i="2"/>
  <c r="AY105" i="2"/>
  <c r="AT105" i="2"/>
  <c r="AS105" i="2"/>
  <c r="AR105" i="2"/>
  <c r="AQ105" i="2"/>
  <c r="AP105" i="2"/>
  <c r="AG105" i="2"/>
  <c r="AF105" i="2"/>
  <c r="AE105" i="2"/>
  <c r="AD105" i="2"/>
  <c r="Y105" i="2"/>
  <c r="X105" i="2"/>
  <c r="W105" i="2"/>
  <c r="V105" i="2"/>
  <c r="U105" i="2"/>
  <c r="L105" i="2"/>
  <c r="K105" i="2"/>
  <c r="J105" i="2"/>
  <c r="I105" i="2"/>
  <c r="F105" i="2"/>
  <c r="E105" i="2"/>
  <c r="B105" i="2"/>
  <c r="A105" i="2"/>
  <c r="HJ104" i="2"/>
  <c r="HI104" i="2"/>
  <c r="HH104" i="2"/>
  <c r="HG104" i="2"/>
  <c r="HF104" i="2"/>
  <c r="HE104" i="2"/>
  <c r="HD104" i="2"/>
  <c r="HC104" i="2"/>
  <c r="HB104" i="2"/>
  <c r="GX104" i="2"/>
  <c r="GW104" i="2"/>
  <c r="GV104" i="2"/>
  <c r="GU104" i="2"/>
  <c r="GT104" i="2"/>
  <c r="GT104" i="2" a="1"/>
  <c r="GS104" i="2"/>
  <c r="GR104" i="2"/>
  <c r="GQ104" i="2"/>
  <c r="GP104" i="2"/>
  <c r="GO104" i="2"/>
  <c r="GN104" i="2"/>
  <c r="GM104" i="2"/>
  <c r="GL104" i="2"/>
  <c r="GK104" i="2"/>
  <c r="GJ104" i="2"/>
  <c r="GI104" i="2"/>
  <c r="GH104" i="2"/>
  <c r="GG104" i="2"/>
  <c r="GC104" i="2"/>
  <c r="GB104" i="2"/>
  <c r="GA104" i="2"/>
  <c r="FZ104" i="2"/>
  <c r="FY104" i="2"/>
  <c r="FY104" i="2" a="1"/>
  <c r="FX104" i="2"/>
  <c r="FW104" i="2"/>
  <c r="FV104" i="2"/>
  <c r="FU104" i="2"/>
  <c r="FT104" i="2"/>
  <c r="FS104" i="2"/>
  <c r="FR104" i="2"/>
  <c r="FQ104" i="2"/>
  <c r="FP104" i="2"/>
  <c r="FO104" i="2"/>
  <c r="FN104" i="2"/>
  <c r="FM104" i="2"/>
  <c r="FL104" i="2"/>
  <c r="FH104" i="2"/>
  <c r="FG104" i="2"/>
  <c r="FF104" i="2"/>
  <c r="FE104" i="2"/>
  <c r="FD104" i="2"/>
  <c r="FD104" i="2" a="1"/>
  <c r="FC104" i="2"/>
  <c r="FB104" i="2"/>
  <c r="FA104" i="2"/>
  <c r="EZ104" i="2"/>
  <c r="EY104" i="2"/>
  <c r="EX104" i="2"/>
  <c r="EW104" i="2"/>
  <c r="EV104" i="2"/>
  <c r="EU104" i="2"/>
  <c r="ET104" i="2"/>
  <c r="ES104" i="2"/>
  <c r="ER104" i="2"/>
  <c r="EQ104" i="2"/>
  <c r="EM104" i="2"/>
  <c r="EL104" i="2"/>
  <c r="EK104" i="2"/>
  <c r="EJ104" i="2"/>
  <c r="EI104" i="2"/>
  <c r="EI104" i="2" a="1"/>
  <c r="EH104" i="2"/>
  <c r="EG104" i="2"/>
  <c r="EF104" i="2"/>
  <c r="EE104" i="2"/>
  <c r="ED104" i="2"/>
  <c r="EC104" i="2"/>
  <c r="EB104" i="2"/>
  <c r="EA104" i="2"/>
  <c r="DZ104" i="2"/>
  <c r="DY104" i="2"/>
  <c r="DX104" i="2"/>
  <c r="DW104" i="2"/>
  <c r="DV104" i="2"/>
  <c r="DR104" i="2"/>
  <c r="DQ104" i="2"/>
  <c r="DP104" i="2"/>
  <c r="DO104" i="2"/>
  <c r="DN104" i="2"/>
  <c r="DN104" i="2" a="1"/>
  <c r="DM104" i="2"/>
  <c r="DL104" i="2"/>
  <c r="DK104" i="2"/>
  <c r="DJ104" i="2"/>
  <c r="DE104" i="2"/>
  <c r="DD104" i="2"/>
  <c r="DC104" i="2"/>
  <c r="DB104" i="2"/>
  <c r="DA104" i="2"/>
  <c r="CR104" i="2"/>
  <c r="CQ104" i="2"/>
  <c r="CP104" i="2"/>
  <c r="CO104" i="2"/>
  <c r="CJ104" i="2"/>
  <c r="CI104" i="2"/>
  <c r="CH104" i="2"/>
  <c r="CG104" i="2"/>
  <c r="CF104" i="2"/>
  <c r="BW104" i="2"/>
  <c r="BV104" i="2"/>
  <c r="BU104" i="2"/>
  <c r="BT104" i="2"/>
  <c r="BO104" i="2"/>
  <c r="BN104" i="2"/>
  <c r="BM104" i="2"/>
  <c r="BL104" i="2"/>
  <c r="BK104" i="2"/>
  <c r="BB104" i="2"/>
  <c r="BA104" i="2"/>
  <c r="AZ104" i="2"/>
  <c r="AY104" i="2"/>
  <c r="AT104" i="2"/>
  <c r="AS104" i="2"/>
  <c r="AR104" i="2"/>
  <c r="AQ104" i="2"/>
  <c r="AP104" i="2"/>
  <c r="AG104" i="2"/>
  <c r="AF104" i="2"/>
  <c r="AE104" i="2"/>
  <c r="AD104" i="2"/>
  <c r="Y104" i="2"/>
  <c r="X104" i="2"/>
  <c r="W104" i="2"/>
  <c r="V104" i="2"/>
  <c r="U104" i="2"/>
  <c r="L104" i="2"/>
  <c r="K104" i="2"/>
  <c r="J104" i="2"/>
  <c r="I104" i="2"/>
  <c r="F104" i="2"/>
  <c r="E104" i="2"/>
  <c r="B104" i="2"/>
  <c r="A104" i="2"/>
  <c r="HJ103" i="2"/>
  <c r="HI103" i="2"/>
  <c r="HH103" i="2"/>
  <c r="HG103" i="2"/>
  <c r="HF103" i="2"/>
  <c r="HE103" i="2"/>
  <c r="HD103" i="2"/>
  <c r="HC103" i="2"/>
  <c r="HB103" i="2"/>
  <c r="GX103" i="2"/>
  <c r="GW103" i="2"/>
  <c r="GV103" i="2"/>
  <c r="GU103" i="2"/>
  <c r="GT103" i="2"/>
  <c r="GT103" i="2" a="1"/>
  <c r="GS103" i="2"/>
  <c r="GR103" i="2"/>
  <c r="GQ103" i="2"/>
  <c r="GP103" i="2"/>
  <c r="GO103" i="2"/>
  <c r="GN103" i="2"/>
  <c r="GM103" i="2"/>
  <c r="GL103" i="2"/>
  <c r="GK103" i="2"/>
  <c r="GJ103" i="2"/>
  <c r="GI103" i="2"/>
  <c r="GH103" i="2"/>
  <c r="GG103" i="2"/>
  <c r="GC103" i="2"/>
  <c r="GB103" i="2"/>
  <c r="GA103" i="2"/>
  <c r="FZ103" i="2"/>
  <c r="FY103" i="2"/>
  <c r="FY103" i="2" a="1"/>
  <c r="FX103" i="2"/>
  <c r="FW103" i="2"/>
  <c r="FV103" i="2"/>
  <c r="FU103" i="2"/>
  <c r="FT103" i="2"/>
  <c r="FS103" i="2"/>
  <c r="FR103" i="2"/>
  <c r="FQ103" i="2"/>
  <c r="FP103" i="2"/>
  <c r="FO103" i="2"/>
  <c r="FN103" i="2"/>
  <c r="FM103" i="2"/>
  <c r="FL103" i="2"/>
  <c r="FH103" i="2"/>
  <c r="FG103" i="2"/>
  <c r="FF103" i="2"/>
  <c r="FE103" i="2"/>
  <c r="FD103" i="2"/>
  <c r="FD103" i="2" a="1"/>
  <c r="FC103" i="2"/>
  <c r="FB103" i="2"/>
  <c r="FA103" i="2"/>
  <c r="EZ103" i="2"/>
  <c r="EY103" i="2"/>
  <c r="EX103" i="2"/>
  <c r="EW103" i="2"/>
  <c r="EV103" i="2"/>
  <c r="EU103" i="2"/>
  <c r="ET103" i="2"/>
  <c r="ES103" i="2"/>
  <c r="ER103" i="2"/>
  <c r="EQ103" i="2"/>
  <c r="EM103" i="2"/>
  <c r="EL103" i="2"/>
  <c r="EK103" i="2"/>
  <c r="EJ103" i="2"/>
  <c r="EI103" i="2"/>
  <c r="EI103" i="2" a="1"/>
  <c r="EH103" i="2"/>
  <c r="EG103" i="2"/>
  <c r="EF103" i="2"/>
  <c r="EE103" i="2"/>
  <c r="ED103" i="2"/>
  <c r="EC103" i="2"/>
  <c r="EB103" i="2"/>
  <c r="EA103" i="2"/>
  <c r="DZ103" i="2"/>
  <c r="DY103" i="2"/>
  <c r="DX103" i="2"/>
  <c r="DW103" i="2"/>
  <c r="DV103" i="2"/>
  <c r="DR103" i="2"/>
  <c r="DQ103" i="2"/>
  <c r="DP103" i="2"/>
  <c r="DO103" i="2"/>
  <c r="DN103" i="2"/>
  <c r="DN103" i="2" a="1"/>
  <c r="DM103" i="2"/>
  <c r="DL103" i="2"/>
  <c r="DK103" i="2"/>
  <c r="DJ103" i="2"/>
  <c r="DE103" i="2"/>
  <c r="DD103" i="2"/>
  <c r="DC103" i="2"/>
  <c r="DB103" i="2"/>
  <c r="DA103" i="2"/>
  <c r="CR103" i="2"/>
  <c r="CQ103" i="2"/>
  <c r="CP103" i="2"/>
  <c r="CO103" i="2"/>
  <c r="CJ103" i="2"/>
  <c r="CI103" i="2"/>
  <c r="CH103" i="2"/>
  <c r="CG103" i="2"/>
  <c r="CF103" i="2"/>
  <c r="BW103" i="2"/>
  <c r="BV103" i="2"/>
  <c r="BU103" i="2"/>
  <c r="BT103" i="2"/>
  <c r="BO103" i="2"/>
  <c r="BN103" i="2"/>
  <c r="BM103" i="2"/>
  <c r="BL103" i="2"/>
  <c r="BK103" i="2"/>
  <c r="BB103" i="2"/>
  <c r="BA103" i="2"/>
  <c r="AZ103" i="2"/>
  <c r="AY103" i="2"/>
  <c r="AT103" i="2"/>
  <c r="AS103" i="2"/>
  <c r="AR103" i="2"/>
  <c r="AQ103" i="2"/>
  <c r="AP103" i="2"/>
  <c r="AG103" i="2"/>
  <c r="AF103" i="2"/>
  <c r="AE103" i="2"/>
  <c r="AD103" i="2"/>
  <c r="Y103" i="2"/>
  <c r="X103" i="2"/>
  <c r="W103" i="2"/>
  <c r="V103" i="2"/>
  <c r="U103" i="2"/>
  <c r="K103" i="2"/>
  <c r="J103" i="2"/>
  <c r="I103" i="2"/>
  <c r="F103" i="2"/>
  <c r="E103" i="2"/>
  <c r="B103" i="2"/>
  <c r="A103" i="2"/>
  <c r="HJ102" i="2"/>
  <c r="HI102" i="2"/>
  <c r="HH102" i="2"/>
  <c r="HG102" i="2"/>
  <c r="HF102" i="2"/>
  <c r="HE102" i="2"/>
  <c r="HD102" i="2"/>
  <c r="HC102" i="2"/>
  <c r="HB102" i="2"/>
  <c r="GX102" i="2"/>
  <c r="GW102" i="2"/>
  <c r="GV102" i="2"/>
  <c r="GU102" i="2"/>
  <c r="GT102" i="2"/>
  <c r="GT102" i="2" a="1"/>
  <c r="GS102" i="2"/>
  <c r="GR102" i="2"/>
  <c r="GQ102" i="2"/>
  <c r="GP102" i="2"/>
  <c r="GO102" i="2"/>
  <c r="GN102" i="2"/>
  <c r="GM102" i="2"/>
  <c r="GL102" i="2"/>
  <c r="GK102" i="2"/>
  <c r="GJ102" i="2"/>
  <c r="GI102" i="2"/>
  <c r="GH102" i="2"/>
  <c r="GG102" i="2"/>
  <c r="GC102" i="2"/>
  <c r="GB102" i="2"/>
  <c r="GA102" i="2"/>
  <c r="FZ102" i="2"/>
  <c r="FY102" i="2"/>
  <c r="FY102" i="2" a="1"/>
  <c r="FX102" i="2"/>
  <c r="FW102" i="2"/>
  <c r="FV102" i="2"/>
  <c r="FU102" i="2"/>
  <c r="FT102" i="2"/>
  <c r="FS102" i="2"/>
  <c r="FR102" i="2"/>
  <c r="FQ102" i="2"/>
  <c r="FP102" i="2"/>
  <c r="FO102" i="2"/>
  <c r="FN102" i="2"/>
  <c r="FM102" i="2"/>
  <c r="FL102" i="2"/>
  <c r="FH102" i="2"/>
  <c r="FG102" i="2"/>
  <c r="FF102" i="2"/>
  <c r="FE102" i="2"/>
  <c r="FD102" i="2"/>
  <c r="FD102" i="2" a="1"/>
  <c r="FC102" i="2"/>
  <c r="FB102" i="2"/>
  <c r="FA102" i="2"/>
  <c r="EZ102" i="2"/>
  <c r="EY102" i="2"/>
  <c r="EX102" i="2"/>
  <c r="EW102" i="2"/>
  <c r="EV102" i="2"/>
  <c r="EU102" i="2"/>
  <c r="ET102" i="2"/>
  <c r="ES102" i="2"/>
  <c r="ER102" i="2"/>
  <c r="EQ102" i="2"/>
  <c r="EM102" i="2"/>
  <c r="EL102" i="2"/>
  <c r="EK102" i="2"/>
  <c r="EJ102" i="2"/>
  <c r="EI102" i="2"/>
  <c r="EI102" i="2" a="1"/>
  <c r="EH102" i="2"/>
  <c r="EG102" i="2"/>
  <c r="EF102" i="2"/>
  <c r="EE102" i="2"/>
  <c r="ED102" i="2"/>
  <c r="EC102" i="2"/>
  <c r="EB102" i="2"/>
  <c r="EA102" i="2"/>
  <c r="DZ102" i="2"/>
  <c r="DY102" i="2"/>
  <c r="DX102" i="2"/>
  <c r="DW102" i="2"/>
  <c r="DV102" i="2"/>
  <c r="DR102" i="2"/>
  <c r="DQ102" i="2"/>
  <c r="DP102" i="2"/>
  <c r="DO102" i="2"/>
  <c r="DN102" i="2"/>
  <c r="DN102" i="2" a="1"/>
  <c r="DM102" i="2"/>
  <c r="DL102" i="2"/>
  <c r="DK102" i="2"/>
  <c r="DJ102" i="2"/>
  <c r="DE102" i="2"/>
  <c r="DD102" i="2"/>
  <c r="DC102" i="2"/>
  <c r="DB102" i="2"/>
  <c r="DA102" i="2"/>
  <c r="CR102" i="2"/>
  <c r="CQ102" i="2"/>
  <c r="CP102" i="2"/>
  <c r="CO102" i="2"/>
  <c r="CJ102" i="2"/>
  <c r="CI102" i="2"/>
  <c r="CH102" i="2"/>
  <c r="CG102" i="2"/>
  <c r="CF102" i="2"/>
  <c r="BW102" i="2"/>
  <c r="BV102" i="2"/>
  <c r="BU102" i="2"/>
  <c r="BT102" i="2"/>
  <c r="BO102" i="2"/>
  <c r="BN102" i="2"/>
  <c r="BM102" i="2"/>
  <c r="BL102" i="2"/>
  <c r="BK102" i="2"/>
  <c r="BB102" i="2"/>
  <c r="BA102" i="2"/>
  <c r="AZ102" i="2"/>
  <c r="AY102" i="2"/>
  <c r="AT102" i="2"/>
  <c r="AS102" i="2"/>
  <c r="AR102" i="2"/>
  <c r="AQ102" i="2"/>
  <c r="AP102" i="2"/>
  <c r="AG102" i="2"/>
  <c r="AF102" i="2"/>
  <c r="AE102" i="2"/>
  <c r="AD102" i="2"/>
  <c r="Y102" i="2"/>
  <c r="X102" i="2"/>
  <c r="W102" i="2"/>
  <c r="V102" i="2"/>
  <c r="U102" i="2"/>
  <c r="L102" i="2"/>
  <c r="K102" i="2"/>
  <c r="J102" i="2"/>
  <c r="I102" i="2"/>
  <c r="F102" i="2"/>
  <c r="E102" i="2"/>
  <c r="B102" i="2"/>
  <c r="A102" i="2"/>
  <c r="HJ101" i="2"/>
  <c r="HI101" i="2"/>
  <c r="HH101" i="2"/>
  <c r="HG101" i="2"/>
  <c r="HF101" i="2"/>
  <c r="HE101" i="2"/>
  <c r="HD101" i="2"/>
  <c r="HC101" i="2"/>
  <c r="HB101" i="2"/>
  <c r="GX101" i="2"/>
  <c r="GW101" i="2"/>
  <c r="GV101" i="2"/>
  <c r="GU101" i="2"/>
  <c r="GT101" i="2"/>
  <c r="GT101" i="2" a="1"/>
  <c r="GS101" i="2"/>
  <c r="GR101" i="2"/>
  <c r="GQ101" i="2"/>
  <c r="GP101" i="2"/>
  <c r="GY101" i="2" s="1"/>
  <c r="GO101" i="2"/>
  <c r="GN101" i="2"/>
  <c r="GM101" i="2"/>
  <c r="GL101" i="2"/>
  <c r="GK101" i="2"/>
  <c r="GJ101" i="2"/>
  <c r="GI101" i="2"/>
  <c r="GH101" i="2"/>
  <c r="GG101" i="2"/>
  <c r="GC101" i="2"/>
  <c r="GB101" i="2"/>
  <c r="GA101" i="2"/>
  <c r="FZ101" i="2"/>
  <c r="FY101" i="2"/>
  <c r="FY101" i="2" a="1"/>
  <c r="FX101" i="2"/>
  <c r="FW101" i="2"/>
  <c r="FV101" i="2"/>
  <c r="FU101" i="2"/>
  <c r="FT101" i="2"/>
  <c r="FS101" i="2"/>
  <c r="FR101" i="2"/>
  <c r="FQ101" i="2"/>
  <c r="FP101" i="2"/>
  <c r="FO101" i="2"/>
  <c r="FN101" i="2"/>
  <c r="FM101" i="2"/>
  <c r="FL101" i="2"/>
  <c r="FH101" i="2"/>
  <c r="FG101" i="2"/>
  <c r="FF101" i="2"/>
  <c r="FE101" i="2"/>
  <c r="FD101" i="2"/>
  <c r="FD101" i="2" a="1"/>
  <c r="FC101" i="2"/>
  <c r="FB101" i="2"/>
  <c r="FA101" i="2"/>
  <c r="EZ101" i="2"/>
  <c r="EY101" i="2"/>
  <c r="EX101" i="2"/>
  <c r="EW101" i="2"/>
  <c r="EV101" i="2"/>
  <c r="EU101" i="2"/>
  <c r="ET101" i="2"/>
  <c r="ES101" i="2"/>
  <c r="ER101" i="2"/>
  <c r="EQ101" i="2"/>
  <c r="EM101" i="2"/>
  <c r="EL101" i="2"/>
  <c r="EK101" i="2"/>
  <c r="EJ101" i="2"/>
  <c r="EI101" i="2"/>
  <c r="EI101" i="2" a="1"/>
  <c r="EH101" i="2"/>
  <c r="EG101" i="2"/>
  <c r="EF101" i="2"/>
  <c r="EE101" i="2"/>
  <c r="ED101" i="2"/>
  <c r="EC101" i="2"/>
  <c r="EB101" i="2"/>
  <c r="EA101" i="2"/>
  <c r="DZ101" i="2"/>
  <c r="DY101" i="2"/>
  <c r="DX101" i="2"/>
  <c r="DW101" i="2"/>
  <c r="DV101" i="2"/>
  <c r="DR101" i="2"/>
  <c r="DQ101" i="2"/>
  <c r="DP101" i="2"/>
  <c r="DO101" i="2"/>
  <c r="DN101" i="2"/>
  <c r="DN101" i="2" a="1"/>
  <c r="DM101" i="2"/>
  <c r="DL101" i="2"/>
  <c r="DK101" i="2"/>
  <c r="DJ101" i="2"/>
  <c r="DE101" i="2"/>
  <c r="DD101" i="2"/>
  <c r="DC101" i="2"/>
  <c r="DB101" i="2"/>
  <c r="DA101" i="2"/>
  <c r="CR101" i="2"/>
  <c r="CQ101" i="2"/>
  <c r="CP101" i="2"/>
  <c r="CO101" i="2"/>
  <c r="CJ101" i="2"/>
  <c r="CI101" i="2"/>
  <c r="CH101" i="2"/>
  <c r="CG101" i="2"/>
  <c r="CF101" i="2"/>
  <c r="BW101" i="2"/>
  <c r="BV101" i="2"/>
  <c r="BU101" i="2"/>
  <c r="BT101" i="2"/>
  <c r="BO101" i="2"/>
  <c r="BN101" i="2"/>
  <c r="BM101" i="2"/>
  <c r="BL101" i="2"/>
  <c r="BK101" i="2"/>
  <c r="BB101" i="2"/>
  <c r="BA101" i="2"/>
  <c r="AZ101" i="2"/>
  <c r="AY101" i="2"/>
  <c r="AT101" i="2"/>
  <c r="AS101" i="2"/>
  <c r="AR101" i="2"/>
  <c r="AQ101" i="2"/>
  <c r="AP101" i="2"/>
  <c r="AG101" i="2"/>
  <c r="AF101" i="2"/>
  <c r="AE101" i="2"/>
  <c r="AD101" i="2"/>
  <c r="Y101" i="2"/>
  <c r="X101" i="2"/>
  <c r="W101" i="2"/>
  <c r="V101" i="2"/>
  <c r="U101" i="2"/>
  <c r="L101" i="2"/>
  <c r="K101" i="2"/>
  <c r="J101" i="2"/>
  <c r="I101" i="2"/>
  <c r="F101" i="2"/>
  <c r="E101" i="2"/>
  <c r="B101" i="2"/>
  <c r="A101" i="2"/>
  <c r="HJ100" i="2"/>
  <c r="HI100" i="2"/>
  <c r="HH100" i="2"/>
  <c r="HG100" i="2"/>
  <c r="HF100" i="2"/>
  <c r="HE100" i="2"/>
  <c r="HD100" i="2"/>
  <c r="HC100" i="2"/>
  <c r="HB100" i="2"/>
  <c r="GX100" i="2"/>
  <c r="GW100" i="2"/>
  <c r="GV100" i="2"/>
  <c r="GU100" i="2"/>
  <c r="GT100" i="2"/>
  <c r="GT100" i="2" a="1"/>
  <c r="GS100" i="2"/>
  <c r="GR100" i="2"/>
  <c r="GQ100" i="2"/>
  <c r="GP100" i="2"/>
  <c r="GO100" i="2"/>
  <c r="GN100" i="2"/>
  <c r="GM100" i="2"/>
  <c r="GL100" i="2"/>
  <c r="GK100" i="2"/>
  <c r="GJ100" i="2"/>
  <c r="GI100" i="2"/>
  <c r="GH100" i="2"/>
  <c r="GG100" i="2"/>
  <c r="GC100" i="2"/>
  <c r="GB100" i="2"/>
  <c r="GA100" i="2"/>
  <c r="FZ100" i="2"/>
  <c r="FY100" i="2"/>
  <c r="FY100" i="2" a="1"/>
  <c r="FX100" i="2"/>
  <c r="FW100" i="2"/>
  <c r="FV100" i="2"/>
  <c r="FU100" i="2"/>
  <c r="FT100" i="2"/>
  <c r="FS100" i="2"/>
  <c r="FR100" i="2"/>
  <c r="FQ100" i="2"/>
  <c r="FP100" i="2"/>
  <c r="FO100" i="2"/>
  <c r="FN100" i="2"/>
  <c r="FM100" i="2"/>
  <c r="FL100" i="2"/>
  <c r="FH100" i="2"/>
  <c r="FG100" i="2"/>
  <c r="FF100" i="2"/>
  <c r="FE100" i="2"/>
  <c r="FD100" i="2"/>
  <c r="FD100" i="2" a="1"/>
  <c r="FC100" i="2"/>
  <c r="FB100" i="2"/>
  <c r="FA100" i="2"/>
  <c r="EZ100" i="2"/>
  <c r="EY100" i="2"/>
  <c r="EX100" i="2"/>
  <c r="EW100" i="2"/>
  <c r="EV100" i="2"/>
  <c r="EU100" i="2"/>
  <c r="ET100" i="2"/>
  <c r="ES100" i="2"/>
  <c r="ER100" i="2"/>
  <c r="EQ100" i="2"/>
  <c r="EM100" i="2"/>
  <c r="EL100" i="2"/>
  <c r="EK100" i="2"/>
  <c r="EJ100" i="2"/>
  <c r="EI100" i="2"/>
  <c r="EI100" i="2" a="1"/>
  <c r="EH100" i="2"/>
  <c r="EG100" i="2"/>
  <c r="EF100" i="2"/>
  <c r="EE100" i="2"/>
  <c r="ED100" i="2"/>
  <c r="EC100" i="2"/>
  <c r="EB100" i="2"/>
  <c r="EA100" i="2"/>
  <c r="DZ100" i="2"/>
  <c r="DY100" i="2"/>
  <c r="DX100" i="2"/>
  <c r="DW100" i="2"/>
  <c r="DV100" i="2"/>
  <c r="DR100" i="2"/>
  <c r="DQ100" i="2"/>
  <c r="DP100" i="2"/>
  <c r="DO100" i="2"/>
  <c r="DN100" i="2"/>
  <c r="DN100" i="2" a="1"/>
  <c r="DM100" i="2"/>
  <c r="DL100" i="2"/>
  <c r="DK100" i="2"/>
  <c r="DJ100" i="2"/>
  <c r="DS100" i="2" s="1"/>
  <c r="DE100" i="2"/>
  <c r="DD100" i="2"/>
  <c r="DC100" i="2"/>
  <c r="DB100" i="2"/>
  <c r="DA100" i="2"/>
  <c r="CR100" i="2"/>
  <c r="CQ100" i="2"/>
  <c r="CP100" i="2"/>
  <c r="CO100" i="2"/>
  <c r="CJ100" i="2"/>
  <c r="CI100" i="2"/>
  <c r="CH100" i="2"/>
  <c r="CG100" i="2"/>
  <c r="CF100" i="2"/>
  <c r="BV100" i="2"/>
  <c r="BU100" i="2"/>
  <c r="BT100" i="2"/>
  <c r="BO100" i="2"/>
  <c r="BN100" i="2"/>
  <c r="BM100" i="2"/>
  <c r="BL100" i="2"/>
  <c r="BK100" i="2"/>
  <c r="BB100" i="2"/>
  <c r="BA100" i="2"/>
  <c r="AZ100" i="2"/>
  <c r="AY100" i="2"/>
  <c r="AT100" i="2"/>
  <c r="AS100" i="2"/>
  <c r="AR100" i="2"/>
  <c r="AQ100" i="2"/>
  <c r="AP100" i="2"/>
  <c r="AF100" i="2"/>
  <c r="AE100" i="2"/>
  <c r="AD100" i="2"/>
  <c r="Y100" i="2"/>
  <c r="X100" i="2"/>
  <c r="W100" i="2"/>
  <c r="V100" i="2"/>
  <c r="U100" i="2"/>
  <c r="L100" i="2"/>
  <c r="K100" i="2"/>
  <c r="J100" i="2"/>
  <c r="I100" i="2"/>
  <c r="F100" i="2"/>
  <c r="E100" i="2"/>
  <c r="B100" i="2"/>
  <c r="A100" i="2"/>
  <c r="HJ99" i="2"/>
  <c r="HI99" i="2"/>
  <c r="HH99" i="2"/>
  <c r="HG99" i="2"/>
  <c r="HF99" i="2"/>
  <c r="HE99" i="2"/>
  <c r="HD99" i="2"/>
  <c r="HC99" i="2"/>
  <c r="HB99" i="2"/>
  <c r="GX99" i="2"/>
  <c r="GW99" i="2"/>
  <c r="GV99" i="2"/>
  <c r="GU99" i="2"/>
  <c r="GT99" i="2"/>
  <c r="GT99" i="2" a="1"/>
  <c r="GS99" i="2"/>
  <c r="GR99" i="2"/>
  <c r="GQ99" i="2"/>
  <c r="GP99" i="2"/>
  <c r="GY99" i="2" s="1"/>
  <c r="GO99" i="2"/>
  <c r="GN99" i="2"/>
  <c r="GM99" i="2"/>
  <c r="GL99" i="2"/>
  <c r="GK99" i="2"/>
  <c r="GJ99" i="2"/>
  <c r="GI99" i="2"/>
  <c r="GH99" i="2"/>
  <c r="GG99" i="2"/>
  <c r="GC99" i="2"/>
  <c r="GB99" i="2"/>
  <c r="GA99" i="2"/>
  <c r="FZ99" i="2"/>
  <c r="FY99" i="2"/>
  <c r="FY99" i="2" a="1"/>
  <c r="FX99" i="2"/>
  <c r="FW99" i="2"/>
  <c r="FV99" i="2"/>
  <c r="FU99" i="2"/>
  <c r="FT99" i="2"/>
  <c r="FS99" i="2"/>
  <c r="FR99" i="2"/>
  <c r="FQ99" i="2"/>
  <c r="FP99" i="2"/>
  <c r="FO99" i="2"/>
  <c r="FN99" i="2"/>
  <c r="FM99" i="2"/>
  <c r="FL99" i="2"/>
  <c r="FH99" i="2"/>
  <c r="FG99" i="2"/>
  <c r="FF99" i="2"/>
  <c r="FE99" i="2"/>
  <c r="FD99" i="2"/>
  <c r="FD99" i="2" a="1"/>
  <c r="FC99" i="2"/>
  <c r="FB99" i="2"/>
  <c r="FA99" i="2"/>
  <c r="EZ99" i="2"/>
  <c r="EY99" i="2"/>
  <c r="EX99" i="2"/>
  <c r="EW99" i="2"/>
  <c r="EV99" i="2"/>
  <c r="EU99" i="2"/>
  <c r="ET99" i="2"/>
  <c r="ES99" i="2"/>
  <c r="ER99" i="2"/>
  <c r="EQ99" i="2"/>
  <c r="EM99" i="2"/>
  <c r="EL99" i="2"/>
  <c r="EK99" i="2"/>
  <c r="EJ99" i="2"/>
  <c r="EI99" i="2"/>
  <c r="EI99" i="2" a="1"/>
  <c r="EH99" i="2"/>
  <c r="EG99" i="2"/>
  <c r="EF99" i="2"/>
  <c r="EE99" i="2"/>
  <c r="ED99" i="2"/>
  <c r="EC99" i="2"/>
  <c r="EB99" i="2"/>
  <c r="EA99" i="2"/>
  <c r="DZ99" i="2"/>
  <c r="DY99" i="2"/>
  <c r="DX99" i="2"/>
  <c r="DW99" i="2"/>
  <c r="DV99" i="2"/>
  <c r="DR99" i="2"/>
  <c r="DQ99" i="2"/>
  <c r="DP99" i="2"/>
  <c r="DO99" i="2"/>
  <c r="DN99" i="2"/>
  <c r="DN99" i="2" a="1"/>
  <c r="DM99" i="2"/>
  <c r="DL99" i="2"/>
  <c r="DK99" i="2"/>
  <c r="DJ99" i="2"/>
  <c r="DE99" i="2"/>
  <c r="DD99" i="2"/>
  <c r="DC99" i="2"/>
  <c r="DB99" i="2"/>
  <c r="DA99" i="2"/>
  <c r="CR99" i="2"/>
  <c r="CQ99" i="2"/>
  <c r="CP99" i="2"/>
  <c r="CO99" i="2"/>
  <c r="CJ99" i="2"/>
  <c r="CI99" i="2"/>
  <c r="CH99" i="2"/>
  <c r="CG99" i="2"/>
  <c r="CF99" i="2"/>
  <c r="BW99" i="2"/>
  <c r="BX99" i="2" s="1" a="1"/>
  <c r="BX99" i="2" s="1"/>
  <c r="BV99" i="2"/>
  <c r="BU99" i="2"/>
  <c r="BT99" i="2"/>
  <c r="BO99" i="2"/>
  <c r="BN99" i="2"/>
  <c r="BM99" i="2"/>
  <c r="BL99" i="2"/>
  <c r="BK99" i="2"/>
  <c r="BB99" i="2"/>
  <c r="BA99" i="2"/>
  <c r="AZ99" i="2"/>
  <c r="AY99" i="2"/>
  <c r="AT99" i="2"/>
  <c r="AS99" i="2"/>
  <c r="AR99" i="2"/>
  <c r="AQ99" i="2"/>
  <c r="AP99" i="2"/>
  <c r="AG99" i="2"/>
  <c r="AF99" i="2"/>
  <c r="AE99" i="2"/>
  <c r="AD99" i="2"/>
  <c r="Y99" i="2"/>
  <c r="X99" i="2"/>
  <c r="W99" i="2"/>
  <c r="V99" i="2"/>
  <c r="U99" i="2"/>
  <c r="L99" i="2"/>
  <c r="K99" i="2"/>
  <c r="J99" i="2"/>
  <c r="I99" i="2"/>
  <c r="F99" i="2"/>
  <c r="E99" i="2"/>
  <c r="B99" i="2"/>
  <c r="A99" i="2"/>
  <c r="HJ98" i="2"/>
  <c r="HI98" i="2"/>
  <c r="HH98" i="2"/>
  <c r="HG98" i="2"/>
  <c r="HF98" i="2"/>
  <c r="HE98" i="2"/>
  <c r="HD98" i="2"/>
  <c r="HC98" i="2"/>
  <c r="HB98" i="2"/>
  <c r="GX98" i="2"/>
  <c r="GW98" i="2"/>
  <c r="GV98" i="2"/>
  <c r="GU98" i="2"/>
  <c r="GT98" i="2"/>
  <c r="GT98" i="2" a="1"/>
  <c r="GS98" i="2"/>
  <c r="GR98" i="2"/>
  <c r="GQ98" i="2"/>
  <c r="GP98" i="2"/>
  <c r="GO98" i="2"/>
  <c r="GN98" i="2"/>
  <c r="GM98" i="2"/>
  <c r="GL98" i="2"/>
  <c r="GK98" i="2"/>
  <c r="GJ98" i="2"/>
  <c r="GI98" i="2"/>
  <c r="GH98" i="2"/>
  <c r="GG98" i="2"/>
  <c r="GC98" i="2"/>
  <c r="GB98" i="2"/>
  <c r="GA98" i="2"/>
  <c r="FZ98" i="2"/>
  <c r="FY98" i="2"/>
  <c r="FY98" i="2" a="1"/>
  <c r="FX98" i="2"/>
  <c r="FW98" i="2"/>
  <c r="FV98" i="2"/>
  <c r="FU98" i="2"/>
  <c r="FT98" i="2"/>
  <c r="FS98" i="2"/>
  <c r="FR98" i="2"/>
  <c r="FQ98" i="2"/>
  <c r="FP98" i="2"/>
  <c r="FO98" i="2"/>
  <c r="FN98" i="2"/>
  <c r="FM98" i="2"/>
  <c r="FL98" i="2"/>
  <c r="FH98" i="2"/>
  <c r="FG98" i="2"/>
  <c r="FF98" i="2"/>
  <c r="FE98" i="2"/>
  <c r="FD98" i="2"/>
  <c r="FD98" i="2" a="1"/>
  <c r="FC98" i="2"/>
  <c r="FB98" i="2"/>
  <c r="FA98" i="2"/>
  <c r="EZ98" i="2"/>
  <c r="EY98" i="2"/>
  <c r="EX98" i="2"/>
  <c r="EW98" i="2"/>
  <c r="EV98" i="2"/>
  <c r="EU98" i="2"/>
  <c r="ET98" i="2"/>
  <c r="ES98" i="2"/>
  <c r="ER98" i="2"/>
  <c r="EQ98" i="2"/>
  <c r="EM98" i="2"/>
  <c r="EL98" i="2"/>
  <c r="EK98" i="2"/>
  <c r="EJ98" i="2"/>
  <c r="EI98" i="2"/>
  <c r="EI98" i="2" a="1"/>
  <c r="EH98" i="2"/>
  <c r="EG98" i="2"/>
  <c r="EF98" i="2"/>
  <c r="EE98" i="2"/>
  <c r="ED98" i="2"/>
  <c r="EC98" i="2"/>
  <c r="EB98" i="2"/>
  <c r="EA98" i="2"/>
  <c r="DZ98" i="2"/>
  <c r="DY98" i="2"/>
  <c r="DX98" i="2"/>
  <c r="DW98" i="2"/>
  <c r="DV98" i="2"/>
  <c r="DR98" i="2"/>
  <c r="DQ98" i="2"/>
  <c r="DP98" i="2"/>
  <c r="DO98" i="2"/>
  <c r="DN98" i="2"/>
  <c r="DN98" i="2" a="1"/>
  <c r="DM98" i="2"/>
  <c r="DL98" i="2"/>
  <c r="DK98" i="2"/>
  <c r="DJ98" i="2"/>
  <c r="DE98" i="2"/>
  <c r="DD98" i="2"/>
  <c r="DC98" i="2"/>
  <c r="DB98" i="2"/>
  <c r="DA98" i="2"/>
  <c r="CR98" i="2"/>
  <c r="CQ98" i="2"/>
  <c r="CP98" i="2"/>
  <c r="CO98" i="2"/>
  <c r="CJ98" i="2"/>
  <c r="CI98" i="2"/>
  <c r="CH98" i="2"/>
  <c r="CG98" i="2"/>
  <c r="CF98" i="2"/>
  <c r="BW98" i="2"/>
  <c r="BV98" i="2"/>
  <c r="BU98" i="2"/>
  <c r="BT98" i="2"/>
  <c r="BO98" i="2"/>
  <c r="BN98" i="2"/>
  <c r="BM98" i="2"/>
  <c r="BL98" i="2"/>
  <c r="BK98" i="2"/>
  <c r="BB98" i="2"/>
  <c r="BA98" i="2"/>
  <c r="AZ98" i="2"/>
  <c r="AY98" i="2"/>
  <c r="AT98" i="2"/>
  <c r="AS98" i="2"/>
  <c r="AR98" i="2"/>
  <c r="AQ98" i="2"/>
  <c r="AP98" i="2"/>
  <c r="AG98" i="2"/>
  <c r="AF98" i="2"/>
  <c r="AE98" i="2"/>
  <c r="AD98" i="2"/>
  <c r="Y98" i="2"/>
  <c r="X98" i="2"/>
  <c r="W98" i="2"/>
  <c r="V98" i="2"/>
  <c r="U98" i="2"/>
  <c r="K98" i="2"/>
  <c r="J98" i="2"/>
  <c r="I98" i="2"/>
  <c r="F98" i="2"/>
  <c r="E98" i="2"/>
  <c r="B98" i="2"/>
  <c r="A98" i="2"/>
  <c r="HJ97" i="2"/>
  <c r="HI97" i="2"/>
  <c r="HH97" i="2"/>
  <c r="HG97" i="2"/>
  <c r="HF97" i="2"/>
  <c r="HE97" i="2"/>
  <c r="HD97" i="2"/>
  <c r="HC97" i="2"/>
  <c r="HB97" i="2"/>
  <c r="GX97" i="2"/>
  <c r="GW97" i="2"/>
  <c r="GV97" i="2"/>
  <c r="GU97" i="2"/>
  <c r="GT97" i="2"/>
  <c r="GT97" i="2" a="1"/>
  <c r="GS97" i="2"/>
  <c r="GR97" i="2"/>
  <c r="GQ97" i="2"/>
  <c r="GP97" i="2"/>
  <c r="GY97" i="2" s="1"/>
  <c r="GO97" i="2"/>
  <c r="GN97" i="2"/>
  <c r="GM97" i="2"/>
  <c r="GL97" i="2"/>
  <c r="GK97" i="2"/>
  <c r="GJ97" i="2"/>
  <c r="GI97" i="2"/>
  <c r="GH97" i="2"/>
  <c r="GG97" i="2"/>
  <c r="GC97" i="2"/>
  <c r="GB97" i="2"/>
  <c r="GA97" i="2"/>
  <c r="FZ97" i="2"/>
  <c r="FY97" i="2"/>
  <c r="FY97" i="2" a="1"/>
  <c r="FX97" i="2"/>
  <c r="FW97" i="2"/>
  <c r="FV97" i="2"/>
  <c r="FU97" i="2"/>
  <c r="FT97" i="2"/>
  <c r="FS97" i="2"/>
  <c r="FR97" i="2"/>
  <c r="FQ97" i="2"/>
  <c r="FP97" i="2"/>
  <c r="FO97" i="2"/>
  <c r="FN97" i="2"/>
  <c r="FM97" i="2"/>
  <c r="FL97" i="2"/>
  <c r="FH97" i="2"/>
  <c r="FG97" i="2"/>
  <c r="FF97" i="2"/>
  <c r="FE97" i="2"/>
  <c r="FD97" i="2"/>
  <c r="FD97" i="2" a="1"/>
  <c r="FC97" i="2"/>
  <c r="FB97" i="2"/>
  <c r="FA97" i="2"/>
  <c r="EZ97" i="2"/>
  <c r="EY97" i="2"/>
  <c r="EX97" i="2"/>
  <c r="EW97" i="2"/>
  <c r="EV97" i="2"/>
  <c r="EU97" i="2"/>
  <c r="ET97" i="2"/>
  <c r="ES97" i="2"/>
  <c r="ER97" i="2"/>
  <c r="EQ97" i="2"/>
  <c r="EN97" i="2"/>
  <c r="EM97" i="2"/>
  <c r="EL97" i="2"/>
  <c r="EK97" i="2"/>
  <c r="EJ97" i="2"/>
  <c r="EI97" i="2"/>
  <c r="EI97" i="2" a="1"/>
  <c r="EH97" i="2"/>
  <c r="EG97" i="2"/>
  <c r="EF97" i="2"/>
  <c r="EE97" i="2"/>
  <c r="ED97" i="2"/>
  <c r="EC97" i="2"/>
  <c r="EB97" i="2"/>
  <c r="EA97" i="2"/>
  <c r="DZ97" i="2"/>
  <c r="DY97" i="2"/>
  <c r="DX97" i="2"/>
  <c r="DW97" i="2"/>
  <c r="DV97" i="2"/>
  <c r="DR97" i="2"/>
  <c r="DQ97" i="2"/>
  <c r="DP97" i="2"/>
  <c r="DO97" i="2"/>
  <c r="DN97" i="2"/>
  <c r="DN97" i="2" a="1"/>
  <c r="DM97" i="2"/>
  <c r="DL97" i="2"/>
  <c r="DK97" i="2"/>
  <c r="DJ97" i="2"/>
  <c r="DE97" i="2"/>
  <c r="DD97" i="2"/>
  <c r="DC97" i="2"/>
  <c r="DB97" i="2"/>
  <c r="DA97" i="2"/>
  <c r="CR97" i="2"/>
  <c r="CS97" i="2" s="1" a="1"/>
  <c r="CS97" i="2" s="1"/>
  <c r="CQ97" i="2"/>
  <c r="CP97" i="2"/>
  <c r="CO97" i="2"/>
  <c r="CJ97" i="2"/>
  <c r="CI97" i="2"/>
  <c r="CH97" i="2"/>
  <c r="CG97" i="2"/>
  <c r="CF97" i="2"/>
  <c r="BW97" i="2"/>
  <c r="BV97" i="2"/>
  <c r="BU97" i="2"/>
  <c r="BT97" i="2"/>
  <c r="BO97" i="2"/>
  <c r="BN97" i="2"/>
  <c r="BM97" i="2"/>
  <c r="BL97" i="2"/>
  <c r="BK97" i="2"/>
  <c r="BB97" i="2"/>
  <c r="BA97" i="2"/>
  <c r="AZ97" i="2"/>
  <c r="AY97" i="2"/>
  <c r="AT97" i="2"/>
  <c r="AS97" i="2"/>
  <c r="AR97" i="2"/>
  <c r="AQ97" i="2"/>
  <c r="AP97" i="2"/>
  <c r="AG97" i="2"/>
  <c r="AF97" i="2"/>
  <c r="AE97" i="2"/>
  <c r="AD97" i="2"/>
  <c r="Y97" i="2"/>
  <c r="X97" i="2"/>
  <c r="W97" i="2"/>
  <c r="V97" i="2"/>
  <c r="U97" i="2"/>
  <c r="L97" i="2"/>
  <c r="K97" i="2"/>
  <c r="J97" i="2"/>
  <c r="I97" i="2"/>
  <c r="F97" i="2"/>
  <c r="E97" i="2"/>
  <c r="B97" i="2"/>
  <c r="A97" i="2"/>
  <c r="HJ96" i="2"/>
  <c r="HI96" i="2"/>
  <c r="HH96" i="2"/>
  <c r="HG96" i="2"/>
  <c r="HF96" i="2"/>
  <c r="HE96" i="2"/>
  <c r="HD96" i="2"/>
  <c r="HC96" i="2"/>
  <c r="HB96" i="2"/>
  <c r="GX96" i="2"/>
  <c r="GW96" i="2"/>
  <c r="GV96" i="2"/>
  <c r="GU96" i="2"/>
  <c r="GT96" i="2"/>
  <c r="GT96" i="2" a="1"/>
  <c r="GS96" i="2"/>
  <c r="GR96" i="2"/>
  <c r="GQ96" i="2"/>
  <c r="GP96" i="2"/>
  <c r="GY96" i="2" s="1"/>
  <c r="GO96" i="2"/>
  <c r="GN96" i="2"/>
  <c r="GM96" i="2"/>
  <c r="GL96" i="2"/>
  <c r="GK96" i="2"/>
  <c r="GJ96" i="2"/>
  <c r="GI96" i="2"/>
  <c r="GH96" i="2"/>
  <c r="GG96" i="2"/>
  <c r="GC96" i="2"/>
  <c r="GB96" i="2"/>
  <c r="GA96" i="2"/>
  <c r="FZ96" i="2"/>
  <c r="FY96" i="2"/>
  <c r="FY96" i="2" a="1"/>
  <c r="FX96" i="2"/>
  <c r="FW96" i="2"/>
  <c r="FV96" i="2"/>
  <c r="FU96" i="2"/>
  <c r="FT96" i="2"/>
  <c r="FS96" i="2"/>
  <c r="FR96" i="2"/>
  <c r="FQ96" i="2"/>
  <c r="FP96" i="2"/>
  <c r="FO96" i="2"/>
  <c r="FN96" i="2"/>
  <c r="FM96" i="2"/>
  <c r="FL96" i="2"/>
  <c r="FH96" i="2"/>
  <c r="FG96" i="2"/>
  <c r="FF96" i="2"/>
  <c r="FE96" i="2"/>
  <c r="FD96" i="2"/>
  <c r="FD96" i="2" a="1"/>
  <c r="FC96" i="2"/>
  <c r="FB96" i="2"/>
  <c r="FA96" i="2"/>
  <c r="EZ96" i="2"/>
  <c r="FI96" i="2" s="1"/>
  <c r="EY96" i="2"/>
  <c r="EX96" i="2"/>
  <c r="EW96" i="2"/>
  <c r="EV96" i="2"/>
  <c r="EU96" i="2"/>
  <c r="ET96" i="2"/>
  <c r="ES96" i="2"/>
  <c r="ER96" i="2"/>
  <c r="EQ96" i="2"/>
  <c r="EM96" i="2"/>
  <c r="EL96" i="2"/>
  <c r="EK96" i="2"/>
  <c r="EJ96" i="2"/>
  <c r="EI96" i="2"/>
  <c r="EI96" i="2" a="1"/>
  <c r="EH96" i="2"/>
  <c r="EG96" i="2"/>
  <c r="EF96" i="2"/>
  <c r="EE96" i="2"/>
  <c r="ED96" i="2"/>
  <c r="EC96" i="2"/>
  <c r="EB96" i="2"/>
  <c r="EA96" i="2"/>
  <c r="DZ96" i="2"/>
  <c r="DY96" i="2"/>
  <c r="DX96" i="2"/>
  <c r="DW96" i="2"/>
  <c r="DV96" i="2"/>
  <c r="DR96" i="2"/>
  <c r="DQ96" i="2"/>
  <c r="DP96" i="2"/>
  <c r="DO96" i="2"/>
  <c r="DN96" i="2"/>
  <c r="DN96" i="2" a="1"/>
  <c r="DM96" i="2"/>
  <c r="DL96" i="2"/>
  <c r="DK96" i="2"/>
  <c r="DJ96" i="2"/>
  <c r="DE96" i="2"/>
  <c r="DD96" i="2"/>
  <c r="DC96" i="2"/>
  <c r="DB96" i="2"/>
  <c r="DA96" i="2"/>
  <c r="CR96" i="2"/>
  <c r="CQ96" i="2"/>
  <c r="CP96" i="2"/>
  <c r="CO96" i="2"/>
  <c r="CJ96" i="2"/>
  <c r="CI96" i="2"/>
  <c r="CH96" i="2"/>
  <c r="CG96" i="2"/>
  <c r="CF96" i="2"/>
  <c r="BW96" i="2"/>
  <c r="BV96" i="2"/>
  <c r="BU96" i="2"/>
  <c r="BT96" i="2"/>
  <c r="BO96" i="2"/>
  <c r="BN96" i="2"/>
  <c r="BM96" i="2"/>
  <c r="BL96" i="2"/>
  <c r="BK96" i="2"/>
  <c r="BB96" i="2"/>
  <c r="BA96" i="2"/>
  <c r="AZ96" i="2"/>
  <c r="AY96" i="2"/>
  <c r="AT96" i="2"/>
  <c r="AS96" i="2"/>
  <c r="AR96" i="2"/>
  <c r="AQ96" i="2"/>
  <c r="AP96" i="2"/>
  <c r="AG96" i="2"/>
  <c r="AF96" i="2"/>
  <c r="AE96" i="2"/>
  <c r="AD96" i="2"/>
  <c r="Y96" i="2"/>
  <c r="X96" i="2"/>
  <c r="W96" i="2"/>
  <c r="V96" i="2"/>
  <c r="U96" i="2"/>
  <c r="L96" i="2"/>
  <c r="K96" i="2"/>
  <c r="J96" i="2"/>
  <c r="I96" i="2"/>
  <c r="F96" i="2"/>
  <c r="E96" i="2"/>
  <c r="B96" i="2"/>
  <c r="A96" i="2"/>
  <c r="HJ95" i="2"/>
  <c r="HI95" i="2"/>
  <c r="HH95" i="2"/>
  <c r="HG95" i="2"/>
  <c r="HF95" i="2"/>
  <c r="HE95" i="2"/>
  <c r="HD95" i="2"/>
  <c r="HC95" i="2"/>
  <c r="HB95" i="2"/>
  <c r="GX95" i="2"/>
  <c r="GW95" i="2"/>
  <c r="GV95" i="2"/>
  <c r="GU95" i="2"/>
  <c r="GT95" i="2"/>
  <c r="GT95" i="2" a="1"/>
  <c r="GS95" i="2"/>
  <c r="GR95" i="2"/>
  <c r="GQ95" i="2"/>
  <c r="GP95" i="2"/>
  <c r="GO95" i="2"/>
  <c r="GN95" i="2"/>
  <c r="GM95" i="2"/>
  <c r="GL95" i="2"/>
  <c r="GK95" i="2"/>
  <c r="GJ95" i="2"/>
  <c r="GI95" i="2"/>
  <c r="GH95" i="2"/>
  <c r="GG95" i="2"/>
  <c r="GC95" i="2"/>
  <c r="GB95" i="2"/>
  <c r="GA95" i="2"/>
  <c r="FZ95" i="2"/>
  <c r="FY95" i="2"/>
  <c r="FY95" i="2" a="1"/>
  <c r="FX95" i="2"/>
  <c r="FW95" i="2"/>
  <c r="FV95" i="2"/>
  <c r="FU95" i="2"/>
  <c r="GD95" i="2" s="1"/>
  <c r="FT95" i="2"/>
  <c r="FS95" i="2"/>
  <c r="FR95" i="2"/>
  <c r="FQ95" i="2"/>
  <c r="FP95" i="2"/>
  <c r="FO95" i="2"/>
  <c r="FN95" i="2"/>
  <c r="FM95" i="2"/>
  <c r="FL95" i="2"/>
  <c r="FH95" i="2"/>
  <c r="FG95" i="2"/>
  <c r="FF95" i="2"/>
  <c r="FE95" i="2"/>
  <c r="FD95" i="2"/>
  <c r="FD95" i="2" a="1"/>
  <c r="FC95" i="2"/>
  <c r="FB95" i="2"/>
  <c r="FA95" i="2"/>
  <c r="EZ95" i="2"/>
  <c r="EY95" i="2"/>
  <c r="EX95" i="2"/>
  <c r="EW95" i="2"/>
  <c r="EV95" i="2"/>
  <c r="EU95" i="2"/>
  <c r="ET95" i="2"/>
  <c r="ES95" i="2"/>
  <c r="ER95" i="2"/>
  <c r="EQ95" i="2"/>
  <c r="EM95" i="2"/>
  <c r="EL95" i="2"/>
  <c r="EK95" i="2"/>
  <c r="EJ95" i="2"/>
  <c r="EI95" i="2"/>
  <c r="EI95" i="2" a="1"/>
  <c r="EH95" i="2"/>
  <c r="EG95" i="2"/>
  <c r="EF95" i="2"/>
  <c r="EE95" i="2"/>
  <c r="EN95" i="2" s="1"/>
  <c r="ED95" i="2"/>
  <c r="EC95" i="2"/>
  <c r="EB95" i="2"/>
  <c r="EA95" i="2"/>
  <c r="DZ95" i="2"/>
  <c r="DY95" i="2"/>
  <c r="DX95" i="2"/>
  <c r="DW95" i="2"/>
  <c r="DV95" i="2"/>
  <c r="DR95" i="2"/>
  <c r="DQ95" i="2"/>
  <c r="DP95" i="2"/>
  <c r="DO95" i="2"/>
  <c r="DN95" i="2"/>
  <c r="DN95" i="2" a="1"/>
  <c r="DM95" i="2"/>
  <c r="DL95" i="2"/>
  <c r="DK95" i="2"/>
  <c r="DJ95" i="2"/>
  <c r="DS95" i="2" s="1"/>
  <c r="DE95" i="2"/>
  <c r="DD95" i="2"/>
  <c r="DC95" i="2"/>
  <c r="DB95" i="2"/>
  <c r="DA95" i="2"/>
  <c r="CR95" i="2"/>
  <c r="CQ95" i="2"/>
  <c r="CP95" i="2"/>
  <c r="CO95" i="2"/>
  <c r="CJ95" i="2"/>
  <c r="CI95" i="2"/>
  <c r="CH95" i="2"/>
  <c r="CG95" i="2"/>
  <c r="CF95" i="2"/>
  <c r="BW95" i="2"/>
  <c r="BV95" i="2"/>
  <c r="BU95" i="2"/>
  <c r="BT95" i="2"/>
  <c r="BO95" i="2"/>
  <c r="BN95" i="2"/>
  <c r="BM95" i="2"/>
  <c r="BL95" i="2"/>
  <c r="BK95" i="2"/>
  <c r="BB95" i="2"/>
  <c r="BA95" i="2"/>
  <c r="AZ95" i="2"/>
  <c r="AY95" i="2"/>
  <c r="AT95" i="2"/>
  <c r="AS95" i="2"/>
  <c r="AR95" i="2"/>
  <c r="AQ95" i="2"/>
  <c r="AP95" i="2"/>
  <c r="AG95" i="2"/>
  <c r="AF95" i="2"/>
  <c r="AE95" i="2"/>
  <c r="AD95" i="2"/>
  <c r="Y95" i="2"/>
  <c r="X95" i="2"/>
  <c r="W95" i="2"/>
  <c r="V95" i="2"/>
  <c r="U95" i="2"/>
  <c r="L95" i="2"/>
  <c r="K95" i="2"/>
  <c r="J95" i="2"/>
  <c r="I95" i="2"/>
  <c r="F95" i="2"/>
  <c r="E95" i="2"/>
  <c r="B95" i="2"/>
  <c r="A95" i="2"/>
  <c r="HJ94" i="2"/>
  <c r="HI94" i="2"/>
  <c r="HH94" i="2"/>
  <c r="HG94" i="2"/>
  <c r="HF94" i="2"/>
  <c r="HE94" i="2"/>
  <c r="HD94" i="2"/>
  <c r="HC94" i="2"/>
  <c r="HB94" i="2"/>
  <c r="GX94" i="2"/>
  <c r="GW94" i="2"/>
  <c r="GV94" i="2"/>
  <c r="GU94" i="2"/>
  <c r="GT94" i="2"/>
  <c r="GT94" i="2" a="1"/>
  <c r="GS94" i="2"/>
  <c r="GR94" i="2"/>
  <c r="GQ94" i="2"/>
  <c r="GP94" i="2"/>
  <c r="GO94" i="2"/>
  <c r="GN94" i="2"/>
  <c r="GM94" i="2"/>
  <c r="GL94" i="2"/>
  <c r="GK94" i="2"/>
  <c r="GJ94" i="2"/>
  <c r="GI94" i="2"/>
  <c r="GH94" i="2"/>
  <c r="GG94" i="2"/>
  <c r="GC94" i="2"/>
  <c r="GB94" i="2"/>
  <c r="GA94" i="2"/>
  <c r="FZ94" i="2"/>
  <c r="FY94" i="2"/>
  <c r="FY94" i="2" a="1"/>
  <c r="FX94" i="2"/>
  <c r="FW94" i="2"/>
  <c r="FV94" i="2"/>
  <c r="FU94" i="2"/>
  <c r="GD94" i="2" s="1"/>
  <c r="FT94" i="2"/>
  <c r="FS94" i="2"/>
  <c r="FR94" i="2"/>
  <c r="FQ94" i="2"/>
  <c r="FP94" i="2"/>
  <c r="FO94" i="2"/>
  <c r="FN94" i="2"/>
  <c r="FM94" i="2"/>
  <c r="FL94" i="2"/>
  <c r="FH94" i="2"/>
  <c r="FG94" i="2"/>
  <c r="FF94" i="2"/>
  <c r="FE94" i="2"/>
  <c r="FD94" i="2"/>
  <c r="FD94" i="2" a="1"/>
  <c r="FC94" i="2"/>
  <c r="FB94" i="2"/>
  <c r="FA94" i="2"/>
  <c r="EZ94" i="2"/>
  <c r="FI94" i="2" s="1"/>
  <c r="EY94" i="2"/>
  <c r="EX94" i="2"/>
  <c r="EW94" i="2"/>
  <c r="EV94" i="2"/>
  <c r="EU94" i="2"/>
  <c r="ET94" i="2"/>
  <c r="ES94" i="2"/>
  <c r="ER94" i="2"/>
  <c r="EQ94" i="2"/>
  <c r="EM94" i="2"/>
  <c r="EL94" i="2"/>
  <c r="EK94" i="2"/>
  <c r="EJ94" i="2"/>
  <c r="EI94" i="2"/>
  <c r="EI94" i="2" a="1"/>
  <c r="EH94" i="2"/>
  <c r="EG94" i="2"/>
  <c r="EF94" i="2"/>
  <c r="EE94" i="2"/>
  <c r="ED94" i="2"/>
  <c r="EC94" i="2"/>
  <c r="EB94" i="2"/>
  <c r="EA94" i="2"/>
  <c r="DZ94" i="2"/>
  <c r="DY94" i="2"/>
  <c r="DX94" i="2"/>
  <c r="DW94" i="2"/>
  <c r="DV94" i="2"/>
  <c r="DR94" i="2"/>
  <c r="DQ94" i="2"/>
  <c r="DP94" i="2"/>
  <c r="DO94" i="2"/>
  <c r="DN94" i="2"/>
  <c r="DN94" i="2" a="1"/>
  <c r="DM94" i="2"/>
  <c r="DL94" i="2"/>
  <c r="DK94" i="2"/>
  <c r="DJ94" i="2"/>
  <c r="DS94" i="2" s="1"/>
  <c r="DE94" i="2"/>
  <c r="DD94" i="2"/>
  <c r="DC94" i="2"/>
  <c r="DB94" i="2"/>
  <c r="DA94" i="2"/>
  <c r="CR94" i="2"/>
  <c r="CQ94" i="2"/>
  <c r="CP94" i="2"/>
  <c r="CO94" i="2"/>
  <c r="CJ94" i="2"/>
  <c r="CI94" i="2"/>
  <c r="CH94" i="2"/>
  <c r="CG94" i="2"/>
  <c r="CF94" i="2"/>
  <c r="BW94" i="2"/>
  <c r="BX84" i="2" s="1" a="1"/>
  <c r="BX84" i="2" s="1"/>
  <c r="BV94" i="2"/>
  <c r="BU94" i="2"/>
  <c r="BT94" i="2"/>
  <c r="BO94" i="2"/>
  <c r="BN94" i="2"/>
  <c r="BM94" i="2"/>
  <c r="BL94" i="2"/>
  <c r="BK94" i="2"/>
  <c r="BB94" i="2"/>
  <c r="BA94" i="2"/>
  <c r="AZ94" i="2"/>
  <c r="AY94" i="2"/>
  <c r="AT94" i="2"/>
  <c r="AS94" i="2"/>
  <c r="AR94" i="2"/>
  <c r="AQ94" i="2"/>
  <c r="AP94" i="2"/>
  <c r="AG94" i="2"/>
  <c r="AF94" i="2"/>
  <c r="AE94" i="2"/>
  <c r="AD94" i="2"/>
  <c r="Y94" i="2"/>
  <c r="X94" i="2"/>
  <c r="W94" i="2"/>
  <c r="V94" i="2"/>
  <c r="U94" i="2"/>
  <c r="L94" i="2"/>
  <c r="K94" i="2"/>
  <c r="J94" i="2"/>
  <c r="I94" i="2"/>
  <c r="F94" i="2"/>
  <c r="E94" i="2"/>
  <c r="B94" i="2"/>
  <c r="A94" i="2"/>
  <c r="HJ93" i="2"/>
  <c r="HI93" i="2"/>
  <c r="HH93" i="2"/>
  <c r="HG93" i="2"/>
  <c r="HF93" i="2"/>
  <c r="HE93" i="2"/>
  <c r="HD93" i="2"/>
  <c r="HC93" i="2"/>
  <c r="HB93" i="2"/>
  <c r="GX93" i="2"/>
  <c r="GW93" i="2"/>
  <c r="GV93" i="2"/>
  <c r="GU93" i="2"/>
  <c r="GT93" i="2"/>
  <c r="GT93" i="2" a="1"/>
  <c r="GS93" i="2"/>
  <c r="GR93" i="2"/>
  <c r="GQ93" i="2"/>
  <c r="GP93" i="2"/>
  <c r="GO93" i="2"/>
  <c r="GN93" i="2"/>
  <c r="GM93" i="2"/>
  <c r="GL93" i="2"/>
  <c r="GK93" i="2"/>
  <c r="GJ93" i="2"/>
  <c r="GI93" i="2"/>
  <c r="GH93" i="2"/>
  <c r="GG93" i="2"/>
  <c r="GC93" i="2"/>
  <c r="GB93" i="2"/>
  <c r="GA93" i="2"/>
  <c r="FZ93" i="2"/>
  <c r="FY93" i="2"/>
  <c r="FY93" i="2" a="1"/>
  <c r="FX93" i="2"/>
  <c r="FW93" i="2"/>
  <c r="FV93" i="2"/>
  <c r="FU93" i="2"/>
  <c r="GD93" i="2" s="1"/>
  <c r="FT93" i="2"/>
  <c r="FS93" i="2"/>
  <c r="FR93" i="2"/>
  <c r="FQ93" i="2"/>
  <c r="FP93" i="2"/>
  <c r="FO93" i="2"/>
  <c r="FN93" i="2"/>
  <c r="FM93" i="2"/>
  <c r="FL93" i="2"/>
  <c r="FH93" i="2"/>
  <c r="FG93" i="2"/>
  <c r="FF93" i="2"/>
  <c r="FE93" i="2"/>
  <c r="FD93" i="2"/>
  <c r="FD93" i="2" a="1"/>
  <c r="FC93" i="2"/>
  <c r="FB93" i="2"/>
  <c r="FA93" i="2"/>
  <c r="EZ93" i="2"/>
  <c r="EY93" i="2"/>
  <c r="EX93" i="2"/>
  <c r="EW93" i="2"/>
  <c r="EV93" i="2"/>
  <c r="EU93" i="2"/>
  <c r="ET93" i="2"/>
  <c r="ES93" i="2"/>
  <c r="ER93" i="2"/>
  <c r="EQ93" i="2"/>
  <c r="EM93" i="2"/>
  <c r="EL93" i="2"/>
  <c r="EK93" i="2"/>
  <c r="EJ93" i="2"/>
  <c r="EI93" i="2"/>
  <c r="EI93" i="2" a="1"/>
  <c r="EH93" i="2"/>
  <c r="EG93" i="2"/>
  <c r="EF93" i="2"/>
  <c r="EE93" i="2"/>
  <c r="EN93" i="2" s="1"/>
  <c r="ED93" i="2"/>
  <c r="EC93" i="2"/>
  <c r="EB93" i="2"/>
  <c r="EA93" i="2"/>
  <c r="DZ93" i="2"/>
  <c r="DY93" i="2"/>
  <c r="DX93" i="2"/>
  <c r="DW93" i="2"/>
  <c r="DV93" i="2"/>
  <c r="DR93" i="2"/>
  <c r="DQ93" i="2"/>
  <c r="DP93" i="2"/>
  <c r="DO93" i="2"/>
  <c r="DN93" i="2"/>
  <c r="DN93" i="2" a="1"/>
  <c r="DM93" i="2"/>
  <c r="DL93" i="2"/>
  <c r="DK93" i="2"/>
  <c r="DJ93" i="2"/>
  <c r="DE93" i="2"/>
  <c r="DD93" i="2"/>
  <c r="DC93" i="2"/>
  <c r="DB93" i="2"/>
  <c r="DA93" i="2"/>
  <c r="CR93" i="2"/>
  <c r="CS93" i="2" s="1" a="1"/>
  <c r="CS93" i="2" s="1"/>
  <c r="CQ93" i="2"/>
  <c r="CP93" i="2"/>
  <c r="CO93" i="2"/>
  <c r="CJ93" i="2"/>
  <c r="CI93" i="2"/>
  <c r="CH93" i="2"/>
  <c r="CG93" i="2"/>
  <c r="CF93" i="2"/>
  <c r="BW93" i="2"/>
  <c r="BV93" i="2"/>
  <c r="BU93" i="2"/>
  <c r="BT93" i="2"/>
  <c r="BO93" i="2"/>
  <c r="BN93" i="2"/>
  <c r="BM93" i="2"/>
  <c r="BL93" i="2"/>
  <c r="BK93" i="2"/>
  <c r="BB93" i="2"/>
  <c r="BA93" i="2"/>
  <c r="AZ93" i="2"/>
  <c r="AY93" i="2"/>
  <c r="AT93" i="2"/>
  <c r="AS93" i="2"/>
  <c r="AR93" i="2"/>
  <c r="AQ93" i="2"/>
  <c r="AP93" i="2"/>
  <c r="AG93" i="2"/>
  <c r="AF93" i="2"/>
  <c r="AE93" i="2"/>
  <c r="AD93" i="2"/>
  <c r="Y93" i="2"/>
  <c r="X93" i="2"/>
  <c r="W93" i="2"/>
  <c r="V93" i="2"/>
  <c r="U93" i="2"/>
  <c r="L93" i="2"/>
  <c r="K93" i="2"/>
  <c r="J93" i="2"/>
  <c r="I93" i="2"/>
  <c r="F93" i="2"/>
  <c r="E93" i="2"/>
  <c r="B93" i="2"/>
  <c r="A93" i="2"/>
  <c r="HJ92" i="2"/>
  <c r="HI92" i="2"/>
  <c r="HH92" i="2"/>
  <c r="HG92" i="2"/>
  <c r="HF92" i="2"/>
  <c r="HE92" i="2"/>
  <c r="HD92" i="2"/>
  <c r="HC92" i="2"/>
  <c r="HB92" i="2"/>
  <c r="GX92" i="2"/>
  <c r="GW92" i="2"/>
  <c r="GV92" i="2"/>
  <c r="GU92" i="2"/>
  <c r="GT92" i="2"/>
  <c r="GT92" i="2" a="1"/>
  <c r="GS92" i="2"/>
  <c r="GR92" i="2"/>
  <c r="GQ92" i="2"/>
  <c r="GP92" i="2"/>
  <c r="GO92" i="2"/>
  <c r="GN92" i="2"/>
  <c r="GM92" i="2"/>
  <c r="GL92" i="2"/>
  <c r="GK92" i="2"/>
  <c r="GJ92" i="2"/>
  <c r="GI92" i="2"/>
  <c r="GH92" i="2"/>
  <c r="GG92" i="2"/>
  <c r="GC92" i="2"/>
  <c r="GB92" i="2"/>
  <c r="GA92" i="2"/>
  <c r="FZ92" i="2"/>
  <c r="FY92" i="2"/>
  <c r="FY92" i="2" a="1"/>
  <c r="FX92" i="2"/>
  <c r="FW92" i="2"/>
  <c r="FV92" i="2"/>
  <c r="FU92" i="2"/>
  <c r="FT92" i="2"/>
  <c r="FS92" i="2"/>
  <c r="FR92" i="2"/>
  <c r="FQ92" i="2"/>
  <c r="FP92" i="2"/>
  <c r="FO92" i="2"/>
  <c r="FN92" i="2"/>
  <c r="FM92" i="2"/>
  <c r="FL92" i="2"/>
  <c r="FH92" i="2"/>
  <c r="FG92" i="2"/>
  <c r="FF92" i="2"/>
  <c r="FE92" i="2"/>
  <c r="FD92" i="2"/>
  <c r="FD92" i="2" a="1"/>
  <c r="FC92" i="2"/>
  <c r="FB92" i="2"/>
  <c r="FA92" i="2"/>
  <c r="EZ92" i="2"/>
  <c r="EY92" i="2"/>
  <c r="EX92" i="2"/>
  <c r="EW92" i="2"/>
  <c r="EV92" i="2"/>
  <c r="EU92" i="2"/>
  <c r="ET92" i="2"/>
  <c r="ES92" i="2"/>
  <c r="ER92" i="2"/>
  <c r="EQ92" i="2"/>
  <c r="EM92" i="2"/>
  <c r="EL92" i="2"/>
  <c r="EK92" i="2"/>
  <c r="EJ92" i="2"/>
  <c r="EI92" i="2"/>
  <c r="EI92" i="2" a="1"/>
  <c r="EH92" i="2"/>
  <c r="EG92" i="2"/>
  <c r="EF92" i="2"/>
  <c r="EE92" i="2"/>
  <c r="ED92" i="2"/>
  <c r="EC92" i="2"/>
  <c r="EB92" i="2"/>
  <c r="EA92" i="2"/>
  <c r="DZ92" i="2"/>
  <c r="DY92" i="2"/>
  <c r="DX92" i="2"/>
  <c r="DW92" i="2"/>
  <c r="DV92" i="2"/>
  <c r="DR92" i="2"/>
  <c r="DQ92" i="2"/>
  <c r="DP92" i="2"/>
  <c r="DO92" i="2"/>
  <c r="DN92" i="2"/>
  <c r="DN92" i="2" a="1"/>
  <c r="DM92" i="2"/>
  <c r="DL92" i="2"/>
  <c r="DK92" i="2"/>
  <c r="DJ92" i="2"/>
  <c r="DE92" i="2"/>
  <c r="DD92" i="2"/>
  <c r="DC92" i="2"/>
  <c r="DB92" i="2"/>
  <c r="DA92" i="2"/>
  <c r="CR92" i="2"/>
  <c r="CQ92" i="2"/>
  <c r="CP92" i="2"/>
  <c r="CO92" i="2"/>
  <c r="CJ92" i="2"/>
  <c r="CI92" i="2"/>
  <c r="CH92" i="2"/>
  <c r="CG92" i="2"/>
  <c r="CF92" i="2"/>
  <c r="BW92" i="2"/>
  <c r="BX92" i="2" s="1" a="1"/>
  <c r="BX92" i="2" s="1"/>
  <c r="BV92" i="2"/>
  <c r="BU92" i="2"/>
  <c r="BT92" i="2"/>
  <c r="BO92" i="2"/>
  <c r="BN92" i="2"/>
  <c r="BM92" i="2"/>
  <c r="BL92" i="2"/>
  <c r="BK92" i="2"/>
  <c r="BB92" i="2"/>
  <c r="BA92" i="2"/>
  <c r="AZ92" i="2"/>
  <c r="AY92" i="2"/>
  <c r="AT92" i="2"/>
  <c r="AS92" i="2"/>
  <c r="AR92" i="2"/>
  <c r="AQ92" i="2"/>
  <c r="AP92" i="2"/>
  <c r="AG92" i="2"/>
  <c r="AF92" i="2"/>
  <c r="AE92" i="2"/>
  <c r="AD92" i="2"/>
  <c r="Y92" i="2"/>
  <c r="X92" i="2"/>
  <c r="W92" i="2"/>
  <c r="V92" i="2"/>
  <c r="U92" i="2"/>
  <c r="L92" i="2"/>
  <c r="K92" i="2"/>
  <c r="J92" i="2"/>
  <c r="I92" i="2"/>
  <c r="F92" i="2"/>
  <c r="E92" i="2"/>
  <c r="B92" i="2"/>
  <c r="A92" i="2"/>
  <c r="HJ91" i="2"/>
  <c r="HI91" i="2"/>
  <c r="HH91" i="2"/>
  <c r="HG91" i="2"/>
  <c r="HF91" i="2"/>
  <c r="HE91" i="2"/>
  <c r="HD91" i="2"/>
  <c r="HC91" i="2"/>
  <c r="HB91" i="2"/>
  <c r="GX91" i="2"/>
  <c r="GW91" i="2"/>
  <c r="GV91" i="2"/>
  <c r="GU91" i="2"/>
  <c r="GT91" i="2"/>
  <c r="GT91" i="2" a="1"/>
  <c r="GS91" i="2"/>
  <c r="GR91" i="2"/>
  <c r="GQ91" i="2"/>
  <c r="GP91" i="2"/>
  <c r="GO91" i="2"/>
  <c r="GN91" i="2"/>
  <c r="GM91" i="2"/>
  <c r="GL91" i="2"/>
  <c r="GK91" i="2"/>
  <c r="GJ91" i="2"/>
  <c r="GI91" i="2"/>
  <c r="GH91" i="2"/>
  <c r="GG91" i="2"/>
  <c r="GC91" i="2"/>
  <c r="GB91" i="2"/>
  <c r="GA91" i="2"/>
  <c r="FZ91" i="2"/>
  <c r="FY91" i="2"/>
  <c r="FY91" i="2" a="1"/>
  <c r="FX91" i="2"/>
  <c r="FW91" i="2"/>
  <c r="FV91" i="2"/>
  <c r="FU91" i="2"/>
  <c r="FT91" i="2"/>
  <c r="FS91" i="2"/>
  <c r="FR91" i="2"/>
  <c r="FQ91" i="2"/>
  <c r="FP91" i="2"/>
  <c r="FO91" i="2"/>
  <c r="FN91" i="2"/>
  <c r="FM91" i="2"/>
  <c r="FL91" i="2"/>
  <c r="FH91" i="2"/>
  <c r="FG91" i="2"/>
  <c r="FF91" i="2"/>
  <c r="FE91" i="2"/>
  <c r="FD91" i="2"/>
  <c r="FD91" i="2" a="1"/>
  <c r="FC91" i="2"/>
  <c r="FB91" i="2"/>
  <c r="FA91" i="2"/>
  <c r="EZ91" i="2"/>
  <c r="EY91" i="2"/>
  <c r="EX91" i="2"/>
  <c r="EW91" i="2"/>
  <c r="EV91" i="2"/>
  <c r="EU91" i="2"/>
  <c r="ET91" i="2"/>
  <c r="ES91" i="2"/>
  <c r="ER91" i="2"/>
  <c r="EQ91" i="2"/>
  <c r="EM91" i="2"/>
  <c r="EL91" i="2"/>
  <c r="EK91" i="2"/>
  <c r="EJ91" i="2"/>
  <c r="EI91" i="2"/>
  <c r="EI91" i="2" a="1"/>
  <c r="EH91" i="2"/>
  <c r="EG91" i="2"/>
  <c r="EF91" i="2"/>
  <c r="EE91" i="2"/>
  <c r="EN91" i="2" s="1"/>
  <c r="ED91" i="2"/>
  <c r="EC91" i="2"/>
  <c r="EB91" i="2"/>
  <c r="EA91" i="2"/>
  <c r="DZ91" i="2"/>
  <c r="DY91" i="2"/>
  <c r="DX91" i="2"/>
  <c r="DW91" i="2"/>
  <c r="DV91" i="2"/>
  <c r="DR91" i="2"/>
  <c r="DQ91" i="2"/>
  <c r="DP91" i="2"/>
  <c r="DO91" i="2"/>
  <c r="DN91" i="2"/>
  <c r="DN91" i="2" a="1"/>
  <c r="DM91" i="2"/>
  <c r="DL91" i="2"/>
  <c r="DK91" i="2"/>
  <c r="DJ91" i="2"/>
  <c r="DE91" i="2"/>
  <c r="DD91" i="2"/>
  <c r="DC91" i="2"/>
  <c r="DB91" i="2"/>
  <c r="DA91" i="2"/>
  <c r="CR91" i="2"/>
  <c r="CQ91" i="2"/>
  <c r="CP91" i="2"/>
  <c r="CO91" i="2"/>
  <c r="CJ91" i="2"/>
  <c r="CI91" i="2"/>
  <c r="CH91" i="2"/>
  <c r="CG91" i="2"/>
  <c r="CF91" i="2"/>
  <c r="BW91" i="2"/>
  <c r="BV91" i="2"/>
  <c r="BU91" i="2"/>
  <c r="BT91" i="2"/>
  <c r="BO91" i="2"/>
  <c r="BN91" i="2"/>
  <c r="BM91" i="2"/>
  <c r="BL91" i="2"/>
  <c r="BK91" i="2"/>
  <c r="BB91" i="2"/>
  <c r="BA91" i="2"/>
  <c r="AZ91" i="2"/>
  <c r="AY91" i="2"/>
  <c r="AT91" i="2"/>
  <c r="AS91" i="2"/>
  <c r="AR91" i="2"/>
  <c r="AQ91" i="2"/>
  <c r="AP91" i="2"/>
  <c r="AG91" i="2"/>
  <c r="AF91" i="2"/>
  <c r="AE91" i="2"/>
  <c r="AD91" i="2"/>
  <c r="Y91" i="2"/>
  <c r="X91" i="2"/>
  <c r="W91" i="2"/>
  <c r="V91" i="2"/>
  <c r="U91" i="2"/>
  <c r="L91" i="2"/>
  <c r="K91" i="2"/>
  <c r="J91" i="2"/>
  <c r="I91" i="2"/>
  <c r="F91" i="2"/>
  <c r="E91" i="2"/>
  <c r="B91" i="2"/>
  <c r="A91" i="2"/>
  <c r="HJ90" i="2"/>
  <c r="HI90" i="2"/>
  <c r="HH90" i="2"/>
  <c r="HG90" i="2"/>
  <c r="HF90" i="2"/>
  <c r="HE90" i="2"/>
  <c r="HD90" i="2"/>
  <c r="HC90" i="2"/>
  <c r="HB90" i="2"/>
  <c r="GX90" i="2"/>
  <c r="GW90" i="2"/>
  <c r="GV90" i="2"/>
  <c r="GU90" i="2"/>
  <c r="GT90" i="2"/>
  <c r="GT90" i="2" a="1"/>
  <c r="GS90" i="2"/>
  <c r="GR90" i="2"/>
  <c r="GQ90" i="2"/>
  <c r="GP90" i="2"/>
  <c r="GO90" i="2"/>
  <c r="GN90" i="2"/>
  <c r="GM90" i="2"/>
  <c r="GL90" i="2"/>
  <c r="GK90" i="2"/>
  <c r="GJ90" i="2"/>
  <c r="GI90" i="2"/>
  <c r="GH90" i="2"/>
  <c r="GG90" i="2"/>
  <c r="GC90" i="2"/>
  <c r="GB90" i="2"/>
  <c r="GA90" i="2"/>
  <c r="FZ90" i="2"/>
  <c r="FY90" i="2"/>
  <c r="FY90" i="2" a="1"/>
  <c r="FX90" i="2"/>
  <c r="FW90" i="2"/>
  <c r="FV90" i="2"/>
  <c r="FU90" i="2"/>
  <c r="FT90" i="2"/>
  <c r="FS90" i="2"/>
  <c r="FR90" i="2"/>
  <c r="FQ90" i="2"/>
  <c r="FP90" i="2"/>
  <c r="FO90" i="2"/>
  <c r="FN90" i="2"/>
  <c r="FM90" i="2"/>
  <c r="FL90" i="2"/>
  <c r="FH90" i="2"/>
  <c r="FG90" i="2"/>
  <c r="FF90" i="2"/>
  <c r="FE90" i="2"/>
  <c r="FD90" i="2"/>
  <c r="FD90" i="2" a="1"/>
  <c r="FC90" i="2"/>
  <c r="FB90" i="2"/>
  <c r="FA90" i="2"/>
  <c r="EZ90" i="2"/>
  <c r="FI90" i="2" s="1"/>
  <c r="EY90" i="2"/>
  <c r="EX90" i="2"/>
  <c r="EW90" i="2"/>
  <c r="EV90" i="2"/>
  <c r="EU90" i="2"/>
  <c r="ET90" i="2"/>
  <c r="ES90" i="2"/>
  <c r="ER90" i="2"/>
  <c r="EQ90" i="2"/>
  <c r="EM90" i="2"/>
  <c r="EL90" i="2"/>
  <c r="EK90" i="2"/>
  <c r="EJ90" i="2"/>
  <c r="EI90" i="2"/>
  <c r="EI90" i="2" a="1"/>
  <c r="EH90" i="2"/>
  <c r="EG90" i="2"/>
  <c r="EF90" i="2"/>
  <c r="EE90" i="2"/>
  <c r="ED90" i="2"/>
  <c r="EC90" i="2"/>
  <c r="EB90" i="2"/>
  <c r="EA90" i="2"/>
  <c r="DZ90" i="2"/>
  <c r="DY90" i="2"/>
  <c r="DX90" i="2"/>
  <c r="DW90" i="2"/>
  <c r="DV90" i="2"/>
  <c r="DR90" i="2"/>
  <c r="DQ90" i="2"/>
  <c r="DP90" i="2"/>
  <c r="DO90" i="2"/>
  <c r="DN90" i="2"/>
  <c r="DN90" i="2" a="1"/>
  <c r="DM90" i="2"/>
  <c r="DL90" i="2"/>
  <c r="DK90" i="2"/>
  <c r="DJ90" i="2"/>
  <c r="DE90" i="2"/>
  <c r="DD90" i="2"/>
  <c r="DC90" i="2"/>
  <c r="DB90" i="2"/>
  <c r="DA90" i="2"/>
  <c r="CR90" i="2"/>
  <c r="CQ90" i="2"/>
  <c r="CP90" i="2"/>
  <c r="CO90" i="2"/>
  <c r="CJ90" i="2"/>
  <c r="CI90" i="2"/>
  <c r="CH90" i="2"/>
  <c r="CG90" i="2"/>
  <c r="CF90" i="2"/>
  <c r="BW90" i="2"/>
  <c r="BV90" i="2"/>
  <c r="BU90" i="2"/>
  <c r="BT90" i="2"/>
  <c r="BO90" i="2"/>
  <c r="BN90" i="2"/>
  <c r="BM90" i="2"/>
  <c r="BL90" i="2"/>
  <c r="BK90" i="2"/>
  <c r="BB90" i="2"/>
  <c r="BA90" i="2"/>
  <c r="AZ90" i="2"/>
  <c r="AY90" i="2"/>
  <c r="AT90" i="2"/>
  <c r="AS90" i="2"/>
  <c r="AR90" i="2"/>
  <c r="AQ90" i="2"/>
  <c r="AP90" i="2"/>
  <c r="AG90" i="2"/>
  <c r="AF90" i="2"/>
  <c r="AE90" i="2"/>
  <c r="AD90" i="2"/>
  <c r="Y90" i="2"/>
  <c r="X90" i="2"/>
  <c r="W90" i="2"/>
  <c r="V90" i="2"/>
  <c r="U90" i="2"/>
  <c r="L90" i="2"/>
  <c r="K90" i="2"/>
  <c r="J90" i="2"/>
  <c r="I90" i="2"/>
  <c r="F90" i="2"/>
  <c r="E90" i="2"/>
  <c r="B90" i="2"/>
  <c r="A90" i="2"/>
  <c r="HJ89" i="2"/>
  <c r="HI89" i="2"/>
  <c r="HH89" i="2"/>
  <c r="HG89" i="2"/>
  <c r="HF89" i="2"/>
  <c r="HE89" i="2"/>
  <c r="HD89" i="2"/>
  <c r="HC89" i="2"/>
  <c r="HB89" i="2"/>
  <c r="GX89" i="2"/>
  <c r="GW89" i="2"/>
  <c r="GV89" i="2"/>
  <c r="GU89" i="2"/>
  <c r="GT89" i="2"/>
  <c r="GT89" i="2" a="1"/>
  <c r="GS89" i="2"/>
  <c r="GR89" i="2"/>
  <c r="GQ89" i="2"/>
  <c r="GP89" i="2"/>
  <c r="GO89" i="2"/>
  <c r="GN89" i="2"/>
  <c r="GM89" i="2"/>
  <c r="GL89" i="2"/>
  <c r="GK89" i="2"/>
  <c r="GJ89" i="2"/>
  <c r="GI89" i="2"/>
  <c r="GH89" i="2"/>
  <c r="GG89" i="2"/>
  <c r="GC89" i="2"/>
  <c r="GB89" i="2"/>
  <c r="GA89" i="2"/>
  <c r="FZ89" i="2"/>
  <c r="FY89" i="2"/>
  <c r="FY89" i="2" a="1"/>
  <c r="FX89" i="2"/>
  <c r="FW89" i="2"/>
  <c r="FV89" i="2"/>
  <c r="FU89" i="2"/>
  <c r="FT89" i="2"/>
  <c r="FS89" i="2"/>
  <c r="FR89" i="2"/>
  <c r="FQ89" i="2"/>
  <c r="FP89" i="2"/>
  <c r="FO89" i="2"/>
  <c r="FN89" i="2"/>
  <c r="FM89" i="2"/>
  <c r="FL89" i="2"/>
  <c r="FH89" i="2"/>
  <c r="FG89" i="2"/>
  <c r="FF89" i="2"/>
  <c r="FE89" i="2"/>
  <c r="FD89" i="2"/>
  <c r="FD89" i="2" a="1"/>
  <c r="FC89" i="2"/>
  <c r="FB89" i="2"/>
  <c r="FA89" i="2"/>
  <c r="EZ89" i="2"/>
  <c r="EY89" i="2"/>
  <c r="EX89" i="2"/>
  <c r="EW89" i="2"/>
  <c r="EV89" i="2"/>
  <c r="EU89" i="2"/>
  <c r="ET89" i="2"/>
  <c r="ES89" i="2"/>
  <c r="ER89" i="2"/>
  <c r="EQ89" i="2"/>
  <c r="EM89" i="2"/>
  <c r="EL89" i="2"/>
  <c r="EK89" i="2"/>
  <c r="EJ89" i="2"/>
  <c r="EI89" i="2"/>
  <c r="EI89" i="2" a="1"/>
  <c r="EH89" i="2"/>
  <c r="EG89" i="2"/>
  <c r="EF89" i="2"/>
  <c r="EE89" i="2"/>
  <c r="EN89" i="2" s="1"/>
  <c r="ED89" i="2"/>
  <c r="EC89" i="2"/>
  <c r="EB89" i="2"/>
  <c r="EA89" i="2"/>
  <c r="DZ89" i="2"/>
  <c r="DY89" i="2"/>
  <c r="DX89" i="2"/>
  <c r="DW89" i="2"/>
  <c r="DV89" i="2"/>
  <c r="DR89" i="2"/>
  <c r="DQ89" i="2"/>
  <c r="DP89" i="2"/>
  <c r="DO89" i="2"/>
  <c r="DN89" i="2"/>
  <c r="DN89" i="2" a="1"/>
  <c r="DM89" i="2"/>
  <c r="DL89" i="2"/>
  <c r="DK89" i="2"/>
  <c r="DJ89" i="2"/>
  <c r="DE89" i="2"/>
  <c r="DD89" i="2"/>
  <c r="DC89" i="2"/>
  <c r="DB89" i="2"/>
  <c r="DA89" i="2"/>
  <c r="CR89" i="2"/>
  <c r="CQ89" i="2"/>
  <c r="CP89" i="2"/>
  <c r="CO89" i="2"/>
  <c r="CJ89" i="2"/>
  <c r="CI89" i="2"/>
  <c r="CH89" i="2"/>
  <c r="CG89" i="2"/>
  <c r="CF89" i="2"/>
  <c r="BW89" i="2"/>
  <c r="BV89" i="2"/>
  <c r="BU89" i="2"/>
  <c r="BT89" i="2"/>
  <c r="BO89" i="2"/>
  <c r="BN89" i="2"/>
  <c r="BM89" i="2"/>
  <c r="BL89" i="2"/>
  <c r="BK89" i="2"/>
  <c r="BB89" i="2"/>
  <c r="BA89" i="2"/>
  <c r="AZ89" i="2"/>
  <c r="AY89" i="2"/>
  <c r="AT89" i="2"/>
  <c r="AS89" i="2"/>
  <c r="AR89" i="2"/>
  <c r="AQ89" i="2"/>
  <c r="AP89" i="2"/>
  <c r="AG89" i="2"/>
  <c r="AF89" i="2"/>
  <c r="AE89" i="2"/>
  <c r="AD89" i="2"/>
  <c r="Y89" i="2"/>
  <c r="X89" i="2"/>
  <c r="W89" i="2"/>
  <c r="V89" i="2"/>
  <c r="U89" i="2"/>
  <c r="L89" i="2"/>
  <c r="K89" i="2"/>
  <c r="J89" i="2"/>
  <c r="I89" i="2"/>
  <c r="F89" i="2"/>
  <c r="E89" i="2"/>
  <c r="B89" i="2"/>
  <c r="A89" i="2"/>
  <c r="HJ88" i="2"/>
  <c r="HI88" i="2"/>
  <c r="HH88" i="2"/>
  <c r="HG88" i="2"/>
  <c r="HF88" i="2"/>
  <c r="HE88" i="2"/>
  <c r="HD88" i="2"/>
  <c r="HC88" i="2"/>
  <c r="HB88" i="2"/>
  <c r="GX88" i="2"/>
  <c r="GW88" i="2"/>
  <c r="GV88" i="2"/>
  <c r="GU88" i="2"/>
  <c r="GT88" i="2"/>
  <c r="GT88" i="2" a="1"/>
  <c r="GS88" i="2"/>
  <c r="GR88" i="2"/>
  <c r="GQ88" i="2"/>
  <c r="GP88" i="2"/>
  <c r="GO88" i="2"/>
  <c r="GN88" i="2"/>
  <c r="GM88" i="2"/>
  <c r="GL88" i="2"/>
  <c r="GK88" i="2"/>
  <c r="GJ88" i="2"/>
  <c r="GI88" i="2"/>
  <c r="GH88" i="2"/>
  <c r="GG88" i="2"/>
  <c r="GC88" i="2"/>
  <c r="GB88" i="2"/>
  <c r="GA88" i="2"/>
  <c r="FZ88" i="2"/>
  <c r="FY88" i="2"/>
  <c r="FY88" i="2" a="1"/>
  <c r="FX88" i="2"/>
  <c r="FW88" i="2"/>
  <c r="FV88" i="2"/>
  <c r="FU88" i="2"/>
  <c r="FT88" i="2"/>
  <c r="FS88" i="2"/>
  <c r="FR88" i="2"/>
  <c r="FQ88" i="2"/>
  <c r="FP88" i="2"/>
  <c r="FO88" i="2"/>
  <c r="FN88" i="2"/>
  <c r="FM88" i="2"/>
  <c r="FL88" i="2"/>
  <c r="FH88" i="2"/>
  <c r="FG88" i="2"/>
  <c r="FF88" i="2"/>
  <c r="FE88" i="2"/>
  <c r="FD88" i="2"/>
  <c r="FD88" i="2" a="1"/>
  <c r="FC88" i="2"/>
  <c r="FB88" i="2"/>
  <c r="FA88" i="2"/>
  <c r="EZ88" i="2"/>
  <c r="EY88" i="2"/>
  <c r="EX88" i="2"/>
  <c r="EW88" i="2"/>
  <c r="EV88" i="2"/>
  <c r="EU88" i="2"/>
  <c r="ET88" i="2"/>
  <c r="ES88" i="2"/>
  <c r="ER88" i="2"/>
  <c r="EQ88" i="2"/>
  <c r="EM88" i="2"/>
  <c r="EL88" i="2"/>
  <c r="EK88" i="2"/>
  <c r="EJ88" i="2"/>
  <c r="EI88" i="2"/>
  <c r="EI88" i="2" a="1"/>
  <c r="EH88" i="2"/>
  <c r="EG88" i="2"/>
  <c r="EF88" i="2"/>
  <c r="EE88" i="2"/>
  <c r="ED88" i="2"/>
  <c r="EC88" i="2"/>
  <c r="EB88" i="2"/>
  <c r="EA88" i="2"/>
  <c r="DZ88" i="2"/>
  <c r="DY88" i="2"/>
  <c r="DX88" i="2"/>
  <c r="DW88" i="2"/>
  <c r="DV88" i="2"/>
  <c r="DR88" i="2"/>
  <c r="DQ88" i="2"/>
  <c r="DP88" i="2"/>
  <c r="DO88" i="2"/>
  <c r="DN88" i="2"/>
  <c r="DN88" i="2" a="1"/>
  <c r="DM88" i="2"/>
  <c r="DL88" i="2"/>
  <c r="DK88" i="2"/>
  <c r="DJ88" i="2"/>
  <c r="DE88" i="2"/>
  <c r="DD88" i="2"/>
  <c r="DC88" i="2"/>
  <c r="DB88" i="2"/>
  <c r="DA88" i="2"/>
  <c r="CR88" i="2"/>
  <c r="CQ88" i="2"/>
  <c r="CP88" i="2"/>
  <c r="CO88" i="2"/>
  <c r="CJ88" i="2"/>
  <c r="CI88" i="2"/>
  <c r="CH88" i="2"/>
  <c r="CG88" i="2"/>
  <c r="CF88" i="2"/>
  <c r="BV88" i="2"/>
  <c r="BU88" i="2"/>
  <c r="BT88" i="2"/>
  <c r="BO88" i="2"/>
  <c r="BN88" i="2"/>
  <c r="BM88" i="2"/>
  <c r="BL88" i="2"/>
  <c r="BK88" i="2"/>
  <c r="BB88" i="2"/>
  <c r="BA88" i="2"/>
  <c r="AZ88" i="2"/>
  <c r="AY88" i="2"/>
  <c r="AT88" i="2"/>
  <c r="AS88" i="2"/>
  <c r="AR88" i="2"/>
  <c r="AQ88" i="2"/>
  <c r="AP88" i="2"/>
  <c r="AF88" i="2"/>
  <c r="AE88" i="2"/>
  <c r="AD88" i="2"/>
  <c r="Y88" i="2"/>
  <c r="X88" i="2"/>
  <c r="W88" i="2"/>
  <c r="V88" i="2"/>
  <c r="U88" i="2"/>
  <c r="K88" i="2"/>
  <c r="J88" i="2"/>
  <c r="I88" i="2"/>
  <c r="F88" i="2"/>
  <c r="E88" i="2"/>
  <c r="B88" i="2"/>
  <c r="A88" i="2"/>
  <c r="HJ87" i="2"/>
  <c r="HI87" i="2"/>
  <c r="HH87" i="2"/>
  <c r="HG87" i="2"/>
  <c r="HF87" i="2"/>
  <c r="HE87" i="2"/>
  <c r="HD87" i="2"/>
  <c r="HC87" i="2"/>
  <c r="HB87" i="2"/>
  <c r="GX87" i="2"/>
  <c r="GW87" i="2"/>
  <c r="GV87" i="2"/>
  <c r="GU87" i="2"/>
  <c r="GT87" i="2"/>
  <c r="GT87" i="2" a="1"/>
  <c r="GS87" i="2"/>
  <c r="GR87" i="2"/>
  <c r="GQ87" i="2"/>
  <c r="GP87" i="2"/>
  <c r="GO87" i="2"/>
  <c r="GN87" i="2"/>
  <c r="GM87" i="2"/>
  <c r="GL87" i="2"/>
  <c r="GK87" i="2"/>
  <c r="GJ87" i="2"/>
  <c r="GI87" i="2"/>
  <c r="GH87" i="2"/>
  <c r="GG87" i="2"/>
  <c r="GC87" i="2"/>
  <c r="GB87" i="2"/>
  <c r="GA87" i="2"/>
  <c r="FZ87" i="2"/>
  <c r="FY87" i="2"/>
  <c r="FY87" i="2" a="1"/>
  <c r="FX87" i="2"/>
  <c r="FW87" i="2"/>
  <c r="FV87" i="2"/>
  <c r="FU87" i="2"/>
  <c r="FT87" i="2"/>
  <c r="FS87" i="2"/>
  <c r="FR87" i="2"/>
  <c r="FQ87" i="2"/>
  <c r="FP87" i="2"/>
  <c r="FO87" i="2"/>
  <c r="FN87" i="2"/>
  <c r="FM87" i="2"/>
  <c r="FL87" i="2"/>
  <c r="FH87" i="2"/>
  <c r="FG87" i="2"/>
  <c r="FF87" i="2"/>
  <c r="FE87" i="2"/>
  <c r="FD87" i="2"/>
  <c r="FD87" i="2" a="1"/>
  <c r="FC87" i="2"/>
  <c r="FB87" i="2"/>
  <c r="FA87" i="2"/>
  <c r="EZ87" i="2"/>
  <c r="EY87" i="2"/>
  <c r="EX87" i="2"/>
  <c r="EW87" i="2"/>
  <c r="EV87" i="2"/>
  <c r="EU87" i="2"/>
  <c r="ET87" i="2"/>
  <c r="ES87" i="2"/>
  <c r="ER87" i="2"/>
  <c r="EQ87" i="2"/>
  <c r="EM87" i="2"/>
  <c r="EL87" i="2"/>
  <c r="EK87" i="2"/>
  <c r="EJ87" i="2"/>
  <c r="EI87" i="2"/>
  <c r="EI87" i="2" a="1"/>
  <c r="EH87" i="2"/>
  <c r="EG87" i="2"/>
  <c r="EF87" i="2"/>
  <c r="EE87" i="2"/>
  <c r="EN87" i="2" s="1"/>
  <c r="ED87" i="2"/>
  <c r="EC87" i="2"/>
  <c r="EB87" i="2"/>
  <c r="EA87" i="2"/>
  <c r="DZ87" i="2"/>
  <c r="DY87" i="2"/>
  <c r="DX87" i="2"/>
  <c r="DW87" i="2"/>
  <c r="DV87" i="2"/>
  <c r="DR87" i="2"/>
  <c r="DQ87" i="2"/>
  <c r="DP87" i="2"/>
  <c r="DO87" i="2"/>
  <c r="DN87" i="2"/>
  <c r="DN87" i="2" a="1"/>
  <c r="DM87" i="2"/>
  <c r="DL87" i="2"/>
  <c r="DK87" i="2"/>
  <c r="DJ87" i="2"/>
  <c r="DE87" i="2"/>
  <c r="DD87" i="2"/>
  <c r="DC87" i="2"/>
  <c r="DB87" i="2"/>
  <c r="DA87" i="2"/>
  <c r="CR87" i="2"/>
  <c r="CQ87" i="2"/>
  <c r="CP87" i="2"/>
  <c r="CO87" i="2"/>
  <c r="CJ87" i="2"/>
  <c r="CI87" i="2"/>
  <c r="CH87" i="2"/>
  <c r="CG87" i="2"/>
  <c r="CF87" i="2"/>
  <c r="BW87" i="2"/>
  <c r="BV87" i="2"/>
  <c r="BU87" i="2"/>
  <c r="BT87" i="2"/>
  <c r="BO87" i="2"/>
  <c r="BN87" i="2"/>
  <c r="BM87" i="2"/>
  <c r="BL87" i="2"/>
  <c r="BK87" i="2"/>
  <c r="BA87" i="2"/>
  <c r="AZ87" i="2"/>
  <c r="AY87" i="2"/>
  <c r="AT87" i="2"/>
  <c r="AS87" i="2"/>
  <c r="AR87" i="2"/>
  <c r="AQ87" i="2"/>
  <c r="AP87" i="2"/>
  <c r="AG87" i="2"/>
  <c r="AF87" i="2"/>
  <c r="AE87" i="2"/>
  <c r="AD87" i="2"/>
  <c r="Y87" i="2"/>
  <c r="X87" i="2"/>
  <c r="W87" i="2"/>
  <c r="V87" i="2"/>
  <c r="U87" i="2"/>
  <c r="L87" i="2"/>
  <c r="K87" i="2"/>
  <c r="J87" i="2"/>
  <c r="I87" i="2"/>
  <c r="F87" i="2"/>
  <c r="E87" i="2"/>
  <c r="B87" i="2"/>
  <c r="A87" i="2"/>
  <c r="HJ86" i="2"/>
  <c r="HI86" i="2"/>
  <c r="HH86" i="2"/>
  <c r="HG86" i="2"/>
  <c r="HF86" i="2"/>
  <c r="HE86" i="2"/>
  <c r="HD86" i="2"/>
  <c r="HC86" i="2"/>
  <c r="HB86" i="2"/>
  <c r="GX86" i="2"/>
  <c r="GW86" i="2"/>
  <c r="GV86" i="2"/>
  <c r="GU86" i="2"/>
  <c r="GT86" i="2"/>
  <c r="GT86" i="2" a="1"/>
  <c r="GS86" i="2"/>
  <c r="GR86" i="2"/>
  <c r="GQ86" i="2"/>
  <c r="GP86" i="2"/>
  <c r="GY86" i="2" s="1"/>
  <c r="GO86" i="2"/>
  <c r="GN86" i="2"/>
  <c r="GM86" i="2"/>
  <c r="GL86" i="2"/>
  <c r="GK86" i="2"/>
  <c r="GJ86" i="2"/>
  <c r="GI86" i="2"/>
  <c r="GH86" i="2"/>
  <c r="GG86" i="2"/>
  <c r="GC86" i="2"/>
  <c r="GB86" i="2"/>
  <c r="GA86" i="2"/>
  <c r="FZ86" i="2"/>
  <c r="FY86" i="2"/>
  <c r="FY86" i="2" a="1"/>
  <c r="FX86" i="2"/>
  <c r="FW86" i="2"/>
  <c r="FV86" i="2"/>
  <c r="FU86" i="2"/>
  <c r="FT86" i="2"/>
  <c r="FS86" i="2"/>
  <c r="FR86" i="2"/>
  <c r="FQ86" i="2"/>
  <c r="FP86" i="2"/>
  <c r="FO86" i="2"/>
  <c r="FN86" i="2"/>
  <c r="FM86" i="2"/>
  <c r="FL86" i="2"/>
  <c r="FH86" i="2"/>
  <c r="FG86" i="2"/>
  <c r="FF86" i="2"/>
  <c r="FE86" i="2"/>
  <c r="FD86" i="2"/>
  <c r="FD86" i="2" a="1"/>
  <c r="FC86" i="2"/>
  <c r="FB86" i="2"/>
  <c r="FA86" i="2"/>
  <c r="EZ86" i="2"/>
  <c r="EY86" i="2"/>
  <c r="EX86" i="2"/>
  <c r="EW86" i="2"/>
  <c r="EV86" i="2"/>
  <c r="EU86" i="2"/>
  <c r="ET86" i="2"/>
  <c r="ES86" i="2"/>
  <c r="ER86" i="2"/>
  <c r="EQ86" i="2"/>
  <c r="EM86" i="2"/>
  <c r="EL86" i="2"/>
  <c r="EK86" i="2"/>
  <c r="EJ86" i="2"/>
  <c r="EI86" i="2"/>
  <c r="EI86" i="2" a="1"/>
  <c r="EH86" i="2"/>
  <c r="EG86" i="2"/>
  <c r="EF86" i="2"/>
  <c r="EE86" i="2"/>
  <c r="ED86" i="2"/>
  <c r="EC86" i="2"/>
  <c r="EB86" i="2"/>
  <c r="EA86" i="2"/>
  <c r="DZ86" i="2"/>
  <c r="DY86" i="2"/>
  <c r="DX86" i="2"/>
  <c r="DW86" i="2"/>
  <c r="DV86" i="2"/>
  <c r="DR86" i="2"/>
  <c r="DQ86" i="2"/>
  <c r="DP86" i="2"/>
  <c r="DO86" i="2"/>
  <c r="DN86" i="2"/>
  <c r="DN86" i="2" a="1"/>
  <c r="DM86" i="2"/>
  <c r="DL86" i="2"/>
  <c r="DK86" i="2"/>
  <c r="DJ86" i="2"/>
  <c r="DE86" i="2"/>
  <c r="DD86" i="2"/>
  <c r="DC86" i="2"/>
  <c r="DB86" i="2"/>
  <c r="DA86" i="2"/>
  <c r="CR86" i="2"/>
  <c r="CQ86" i="2"/>
  <c r="CP86" i="2"/>
  <c r="CO86" i="2"/>
  <c r="CJ86" i="2"/>
  <c r="CI86" i="2"/>
  <c r="CH86" i="2"/>
  <c r="CG86" i="2"/>
  <c r="CF86" i="2"/>
  <c r="BW86" i="2"/>
  <c r="BV86" i="2"/>
  <c r="BU86" i="2"/>
  <c r="BT86" i="2"/>
  <c r="BO86" i="2"/>
  <c r="BN86" i="2"/>
  <c r="BM86" i="2"/>
  <c r="BL86" i="2"/>
  <c r="BK86" i="2"/>
  <c r="BB86" i="2"/>
  <c r="BA86" i="2"/>
  <c r="AZ86" i="2"/>
  <c r="AY86" i="2"/>
  <c r="AT86" i="2"/>
  <c r="AS86" i="2"/>
  <c r="AR86" i="2"/>
  <c r="AQ86" i="2"/>
  <c r="AP86" i="2"/>
  <c r="AG86" i="2"/>
  <c r="AF86" i="2"/>
  <c r="AE86" i="2"/>
  <c r="AD86" i="2"/>
  <c r="Y86" i="2"/>
  <c r="X86" i="2"/>
  <c r="W86" i="2"/>
  <c r="V86" i="2"/>
  <c r="U86" i="2"/>
  <c r="L86" i="2"/>
  <c r="K86" i="2"/>
  <c r="J86" i="2"/>
  <c r="I86" i="2"/>
  <c r="F86" i="2"/>
  <c r="E86" i="2"/>
  <c r="B86" i="2"/>
  <c r="A86" i="2"/>
  <c r="HJ85" i="2"/>
  <c r="HI85" i="2"/>
  <c r="HH85" i="2"/>
  <c r="HG85" i="2"/>
  <c r="HF85" i="2"/>
  <c r="HE85" i="2"/>
  <c r="HD85" i="2"/>
  <c r="HC85" i="2"/>
  <c r="HB85" i="2"/>
  <c r="GX85" i="2"/>
  <c r="GW85" i="2"/>
  <c r="GV85" i="2"/>
  <c r="GU85" i="2"/>
  <c r="GT85" i="2"/>
  <c r="GT85" i="2" a="1"/>
  <c r="GS85" i="2"/>
  <c r="GR85" i="2"/>
  <c r="GQ85" i="2"/>
  <c r="GP85" i="2"/>
  <c r="GO85" i="2"/>
  <c r="GN85" i="2"/>
  <c r="GM85" i="2"/>
  <c r="GL85" i="2"/>
  <c r="GK85" i="2"/>
  <c r="GJ85" i="2"/>
  <c r="GI85" i="2"/>
  <c r="GH85" i="2"/>
  <c r="GG85" i="2"/>
  <c r="GC85" i="2"/>
  <c r="GB85" i="2"/>
  <c r="GA85" i="2"/>
  <c r="FZ85" i="2"/>
  <c r="FY85" i="2"/>
  <c r="FY85" i="2" a="1"/>
  <c r="FX85" i="2"/>
  <c r="FW85" i="2"/>
  <c r="FV85" i="2"/>
  <c r="FU85" i="2"/>
  <c r="FT85" i="2"/>
  <c r="FS85" i="2"/>
  <c r="FR85" i="2"/>
  <c r="FQ85" i="2"/>
  <c r="FP85" i="2"/>
  <c r="FO85" i="2"/>
  <c r="FN85" i="2"/>
  <c r="FM85" i="2"/>
  <c r="FL85" i="2"/>
  <c r="FH85" i="2"/>
  <c r="FG85" i="2"/>
  <c r="FF85" i="2"/>
  <c r="FE85" i="2"/>
  <c r="FD85" i="2"/>
  <c r="FD85" i="2" a="1"/>
  <c r="FC85" i="2"/>
  <c r="FB85" i="2"/>
  <c r="FA85" i="2"/>
  <c r="EZ85" i="2"/>
  <c r="EY85" i="2"/>
  <c r="EX85" i="2"/>
  <c r="EW85" i="2"/>
  <c r="EV85" i="2"/>
  <c r="EU85" i="2"/>
  <c r="ET85" i="2"/>
  <c r="ES85" i="2"/>
  <c r="ER85" i="2"/>
  <c r="EQ85" i="2"/>
  <c r="EM85" i="2"/>
  <c r="EL85" i="2"/>
  <c r="EK85" i="2"/>
  <c r="EJ85" i="2"/>
  <c r="EI85" i="2"/>
  <c r="EI85" i="2" a="1"/>
  <c r="EH85" i="2"/>
  <c r="EG85" i="2"/>
  <c r="EF85" i="2"/>
  <c r="EE85" i="2"/>
  <c r="EN85" i="2" s="1"/>
  <c r="ED85" i="2"/>
  <c r="EC85" i="2"/>
  <c r="EB85" i="2"/>
  <c r="EA85" i="2"/>
  <c r="DZ85" i="2"/>
  <c r="DY85" i="2"/>
  <c r="DX85" i="2"/>
  <c r="DW85" i="2"/>
  <c r="DV85" i="2"/>
  <c r="DR85" i="2"/>
  <c r="DQ85" i="2"/>
  <c r="DP85" i="2"/>
  <c r="DO85" i="2"/>
  <c r="DN85" i="2"/>
  <c r="DN85" i="2" a="1"/>
  <c r="DM85" i="2"/>
  <c r="DL85" i="2"/>
  <c r="DK85" i="2"/>
  <c r="DJ85" i="2"/>
  <c r="DS85" i="2" s="1"/>
  <c r="DE85" i="2"/>
  <c r="DD85" i="2"/>
  <c r="DC85" i="2"/>
  <c r="DB85" i="2"/>
  <c r="DA85" i="2"/>
  <c r="CR85" i="2"/>
  <c r="CQ85" i="2"/>
  <c r="CP85" i="2"/>
  <c r="CO85" i="2"/>
  <c r="CJ85" i="2"/>
  <c r="CI85" i="2"/>
  <c r="CH85" i="2"/>
  <c r="CG85" i="2"/>
  <c r="CF85" i="2"/>
  <c r="BW85" i="2"/>
  <c r="BV85" i="2"/>
  <c r="BU85" i="2"/>
  <c r="BT85" i="2"/>
  <c r="BO85" i="2"/>
  <c r="BN85" i="2"/>
  <c r="BM85" i="2"/>
  <c r="BL85" i="2"/>
  <c r="BK85" i="2"/>
  <c r="BB85" i="2"/>
  <c r="BA85" i="2"/>
  <c r="AZ85" i="2"/>
  <c r="AY85" i="2"/>
  <c r="AT85" i="2"/>
  <c r="AS85" i="2"/>
  <c r="AR85" i="2"/>
  <c r="AQ85" i="2"/>
  <c r="AP85" i="2"/>
  <c r="AG85" i="2"/>
  <c r="AF85" i="2"/>
  <c r="AE85" i="2"/>
  <c r="AD85" i="2"/>
  <c r="Y85" i="2"/>
  <c r="X85" i="2"/>
  <c r="W85" i="2"/>
  <c r="V85" i="2"/>
  <c r="U85" i="2"/>
  <c r="K85" i="2"/>
  <c r="J85" i="2"/>
  <c r="I85" i="2"/>
  <c r="F85" i="2"/>
  <c r="E85" i="2"/>
  <c r="B85" i="2"/>
  <c r="A85" i="2"/>
  <c r="HJ84" i="2"/>
  <c r="HI84" i="2"/>
  <c r="HH84" i="2"/>
  <c r="HG84" i="2"/>
  <c r="HF84" i="2"/>
  <c r="HE84" i="2"/>
  <c r="HD84" i="2"/>
  <c r="HC84" i="2"/>
  <c r="HB84" i="2"/>
  <c r="GX84" i="2"/>
  <c r="GW84" i="2"/>
  <c r="GV84" i="2"/>
  <c r="GU84" i="2"/>
  <c r="GT84" i="2"/>
  <c r="GT84" i="2" a="1"/>
  <c r="GS84" i="2"/>
  <c r="GR84" i="2"/>
  <c r="GQ84" i="2"/>
  <c r="GP84" i="2"/>
  <c r="GY84" i="2" s="1"/>
  <c r="GO84" i="2"/>
  <c r="GN84" i="2"/>
  <c r="GM84" i="2"/>
  <c r="GL84" i="2"/>
  <c r="GK84" i="2"/>
  <c r="GJ84" i="2"/>
  <c r="GI84" i="2"/>
  <c r="GH84" i="2"/>
  <c r="GG84" i="2"/>
  <c r="GC84" i="2"/>
  <c r="GB84" i="2"/>
  <c r="GA84" i="2"/>
  <c r="FZ84" i="2"/>
  <c r="FY84" i="2"/>
  <c r="FY84" i="2" a="1"/>
  <c r="FX84" i="2"/>
  <c r="FW84" i="2"/>
  <c r="FV84" i="2"/>
  <c r="FU84" i="2"/>
  <c r="FT84" i="2"/>
  <c r="FS84" i="2"/>
  <c r="FR84" i="2"/>
  <c r="FQ84" i="2"/>
  <c r="FP84" i="2"/>
  <c r="FO84" i="2"/>
  <c r="FN84" i="2"/>
  <c r="FM84" i="2"/>
  <c r="FL84" i="2"/>
  <c r="FH84" i="2"/>
  <c r="FG84" i="2"/>
  <c r="FF84" i="2"/>
  <c r="FE84" i="2"/>
  <c r="FD84" i="2"/>
  <c r="FD84" i="2" a="1"/>
  <c r="FC84" i="2"/>
  <c r="FB84" i="2"/>
  <c r="FA84" i="2"/>
  <c r="EZ84" i="2"/>
  <c r="EY84" i="2"/>
  <c r="EX84" i="2"/>
  <c r="EW84" i="2"/>
  <c r="EV84" i="2"/>
  <c r="EU84" i="2"/>
  <c r="ET84" i="2"/>
  <c r="ES84" i="2"/>
  <c r="ER84" i="2"/>
  <c r="EQ84" i="2"/>
  <c r="EM84" i="2"/>
  <c r="EL84" i="2"/>
  <c r="EK84" i="2"/>
  <c r="EJ84" i="2"/>
  <c r="EI84" i="2"/>
  <c r="EI84" i="2" a="1"/>
  <c r="EH84" i="2"/>
  <c r="EG84" i="2"/>
  <c r="EF84" i="2"/>
  <c r="EE84" i="2"/>
  <c r="ED84" i="2"/>
  <c r="EC84" i="2"/>
  <c r="EB84" i="2"/>
  <c r="EA84" i="2"/>
  <c r="DZ84" i="2"/>
  <c r="DY84" i="2"/>
  <c r="DX84" i="2"/>
  <c r="DW84" i="2"/>
  <c r="DV84" i="2"/>
  <c r="DR84" i="2"/>
  <c r="DQ84" i="2"/>
  <c r="DP84" i="2"/>
  <c r="DO84" i="2"/>
  <c r="DN84" i="2"/>
  <c r="DN84" i="2" a="1"/>
  <c r="DM84" i="2"/>
  <c r="DL84" i="2"/>
  <c r="DK84" i="2"/>
  <c r="DJ84" i="2"/>
  <c r="DE84" i="2"/>
  <c r="DD84" i="2"/>
  <c r="DC84" i="2"/>
  <c r="DB84" i="2"/>
  <c r="DA84" i="2"/>
  <c r="CR84" i="2"/>
  <c r="CQ84" i="2"/>
  <c r="CP84" i="2"/>
  <c r="CO84" i="2"/>
  <c r="CJ84" i="2"/>
  <c r="CI84" i="2"/>
  <c r="CH84" i="2"/>
  <c r="CG84" i="2"/>
  <c r="CF84" i="2"/>
  <c r="BW84" i="2"/>
  <c r="BV84" i="2"/>
  <c r="BU84" i="2"/>
  <c r="BT84" i="2"/>
  <c r="BO84" i="2"/>
  <c r="BN84" i="2"/>
  <c r="BM84" i="2"/>
  <c r="BL84" i="2"/>
  <c r="BK84" i="2"/>
  <c r="BB84" i="2"/>
  <c r="BA84" i="2"/>
  <c r="AZ84" i="2"/>
  <c r="AY84" i="2"/>
  <c r="AT84" i="2"/>
  <c r="AS84" i="2"/>
  <c r="AR84" i="2"/>
  <c r="AQ84" i="2"/>
  <c r="AP84" i="2"/>
  <c r="AG84" i="2"/>
  <c r="AF84" i="2"/>
  <c r="AE84" i="2"/>
  <c r="AD84" i="2"/>
  <c r="Y84" i="2"/>
  <c r="X84" i="2"/>
  <c r="W84" i="2"/>
  <c r="V84" i="2"/>
  <c r="U84" i="2"/>
  <c r="L84" i="2"/>
  <c r="K84" i="2"/>
  <c r="J84" i="2"/>
  <c r="I84" i="2"/>
  <c r="F84" i="2"/>
  <c r="E84" i="2"/>
  <c r="B84" i="2"/>
  <c r="A84" i="2"/>
  <c r="HJ83" i="2"/>
  <c r="HI83" i="2"/>
  <c r="HH83" i="2"/>
  <c r="HG83" i="2"/>
  <c r="HF83" i="2"/>
  <c r="HE83" i="2"/>
  <c r="HD83" i="2"/>
  <c r="HC83" i="2"/>
  <c r="HB83" i="2"/>
  <c r="GX83" i="2"/>
  <c r="GW83" i="2"/>
  <c r="GV83" i="2"/>
  <c r="GU83" i="2"/>
  <c r="GT83" i="2"/>
  <c r="GT83" i="2" a="1"/>
  <c r="GS83" i="2"/>
  <c r="GR83" i="2"/>
  <c r="GQ83" i="2"/>
  <c r="GP83" i="2"/>
  <c r="GO83" i="2"/>
  <c r="GN83" i="2"/>
  <c r="GM83" i="2"/>
  <c r="GL83" i="2"/>
  <c r="GK83" i="2"/>
  <c r="GJ83" i="2"/>
  <c r="GI83" i="2"/>
  <c r="GH83" i="2"/>
  <c r="GG83" i="2"/>
  <c r="GC83" i="2"/>
  <c r="GB83" i="2"/>
  <c r="GA83" i="2"/>
  <c r="FZ83" i="2"/>
  <c r="FY83" i="2"/>
  <c r="FY83" i="2" a="1"/>
  <c r="FX83" i="2"/>
  <c r="FW83" i="2"/>
  <c r="FV83" i="2"/>
  <c r="FU83" i="2"/>
  <c r="GD83" i="2" s="1"/>
  <c r="FT83" i="2"/>
  <c r="FS83" i="2"/>
  <c r="FR83" i="2"/>
  <c r="FQ83" i="2"/>
  <c r="FP83" i="2"/>
  <c r="FO83" i="2"/>
  <c r="FN83" i="2"/>
  <c r="FM83" i="2"/>
  <c r="FL83" i="2"/>
  <c r="FH83" i="2"/>
  <c r="FG83" i="2"/>
  <c r="FF83" i="2"/>
  <c r="FE83" i="2"/>
  <c r="FD83" i="2"/>
  <c r="FD83" i="2" a="1"/>
  <c r="FC83" i="2"/>
  <c r="FB83" i="2"/>
  <c r="FA83" i="2"/>
  <c r="EZ83" i="2"/>
  <c r="EY83" i="2"/>
  <c r="EX83" i="2"/>
  <c r="EW83" i="2"/>
  <c r="EV83" i="2"/>
  <c r="EU83" i="2"/>
  <c r="ET83" i="2"/>
  <c r="ES83" i="2"/>
  <c r="ER83" i="2"/>
  <c r="EQ83" i="2"/>
  <c r="EM83" i="2"/>
  <c r="EL83" i="2"/>
  <c r="EK83" i="2"/>
  <c r="EJ83" i="2"/>
  <c r="EI83" i="2"/>
  <c r="EI83" i="2" a="1"/>
  <c r="EH83" i="2"/>
  <c r="EG83" i="2"/>
  <c r="EF83" i="2"/>
  <c r="EE83" i="2"/>
  <c r="ED83" i="2"/>
  <c r="EC83" i="2"/>
  <c r="EB83" i="2"/>
  <c r="EA83" i="2"/>
  <c r="DZ83" i="2"/>
  <c r="DY83" i="2"/>
  <c r="DX83" i="2"/>
  <c r="DW83" i="2"/>
  <c r="DV83" i="2"/>
  <c r="DR83" i="2"/>
  <c r="DQ83" i="2"/>
  <c r="DP83" i="2"/>
  <c r="DO83" i="2"/>
  <c r="DN83" i="2"/>
  <c r="DN83" i="2" a="1"/>
  <c r="DM83" i="2"/>
  <c r="DL83" i="2"/>
  <c r="DK83" i="2"/>
  <c r="DJ83" i="2"/>
  <c r="DS83" i="2" s="1"/>
  <c r="DE83" i="2"/>
  <c r="DD83" i="2"/>
  <c r="DC83" i="2"/>
  <c r="DB83" i="2"/>
  <c r="DA83" i="2"/>
  <c r="CR83" i="2"/>
  <c r="CQ83" i="2"/>
  <c r="CP83" i="2"/>
  <c r="CO83" i="2"/>
  <c r="CJ83" i="2"/>
  <c r="CI83" i="2"/>
  <c r="CH83" i="2"/>
  <c r="CG83" i="2"/>
  <c r="CF83" i="2"/>
  <c r="BW83" i="2"/>
  <c r="BV83" i="2"/>
  <c r="BU83" i="2"/>
  <c r="BT83" i="2"/>
  <c r="BO83" i="2"/>
  <c r="BN83" i="2"/>
  <c r="BM83" i="2"/>
  <c r="BL83" i="2"/>
  <c r="BK83" i="2"/>
  <c r="BB83" i="2"/>
  <c r="BA83" i="2"/>
  <c r="AZ83" i="2"/>
  <c r="AY83" i="2"/>
  <c r="AT83" i="2"/>
  <c r="AS83" i="2"/>
  <c r="AR83" i="2"/>
  <c r="AQ83" i="2"/>
  <c r="AP83" i="2"/>
  <c r="AG83" i="2"/>
  <c r="AF83" i="2"/>
  <c r="AE83" i="2"/>
  <c r="AD83" i="2"/>
  <c r="Y83" i="2"/>
  <c r="X83" i="2"/>
  <c r="W83" i="2"/>
  <c r="V83" i="2"/>
  <c r="U83" i="2"/>
  <c r="L83" i="2"/>
  <c r="K83" i="2"/>
  <c r="J83" i="2"/>
  <c r="I83" i="2"/>
  <c r="F83" i="2"/>
  <c r="E83" i="2"/>
  <c r="B83" i="2"/>
  <c r="A83" i="2"/>
  <c r="HJ82" i="2"/>
  <c r="HI82" i="2"/>
  <c r="HH82" i="2"/>
  <c r="HG82" i="2"/>
  <c r="HF82" i="2"/>
  <c r="HE82" i="2"/>
  <c r="HD82" i="2"/>
  <c r="HC82" i="2"/>
  <c r="HB82" i="2"/>
  <c r="GX82" i="2"/>
  <c r="GW82" i="2"/>
  <c r="GV82" i="2"/>
  <c r="GU82" i="2"/>
  <c r="GT82" i="2"/>
  <c r="GT82" i="2" a="1"/>
  <c r="GS82" i="2"/>
  <c r="GR82" i="2"/>
  <c r="GQ82" i="2"/>
  <c r="GP82" i="2"/>
  <c r="GO82" i="2"/>
  <c r="GN82" i="2"/>
  <c r="GM82" i="2"/>
  <c r="GL82" i="2"/>
  <c r="GK82" i="2"/>
  <c r="GJ82" i="2"/>
  <c r="GI82" i="2"/>
  <c r="GH82" i="2"/>
  <c r="GG82" i="2"/>
  <c r="GC82" i="2"/>
  <c r="GB82" i="2"/>
  <c r="GA82" i="2"/>
  <c r="FZ82" i="2"/>
  <c r="FY82" i="2"/>
  <c r="FY82" i="2" a="1"/>
  <c r="FX82" i="2"/>
  <c r="FW82" i="2"/>
  <c r="FV82" i="2"/>
  <c r="FU82" i="2"/>
  <c r="FT82" i="2"/>
  <c r="FS82" i="2"/>
  <c r="FR82" i="2"/>
  <c r="FQ82" i="2"/>
  <c r="FP82" i="2"/>
  <c r="FO82" i="2"/>
  <c r="FN82" i="2"/>
  <c r="FM82" i="2"/>
  <c r="FL82" i="2"/>
  <c r="FH82" i="2"/>
  <c r="FG82" i="2"/>
  <c r="FF82" i="2"/>
  <c r="FE82" i="2"/>
  <c r="FD82" i="2"/>
  <c r="FD82" i="2" a="1"/>
  <c r="FC82" i="2"/>
  <c r="FB82" i="2"/>
  <c r="FA82" i="2"/>
  <c r="EZ82" i="2"/>
  <c r="EY82" i="2"/>
  <c r="EX82" i="2"/>
  <c r="EW82" i="2"/>
  <c r="EV82" i="2"/>
  <c r="EU82" i="2"/>
  <c r="ET82" i="2"/>
  <c r="ES82" i="2"/>
  <c r="ER82" i="2"/>
  <c r="EQ82" i="2"/>
  <c r="EM82" i="2"/>
  <c r="EL82" i="2"/>
  <c r="EK82" i="2"/>
  <c r="EJ82" i="2"/>
  <c r="EI82" i="2"/>
  <c r="EI82" i="2" a="1"/>
  <c r="EH82" i="2"/>
  <c r="EG82" i="2"/>
  <c r="EF82" i="2"/>
  <c r="EE82" i="2"/>
  <c r="ED82" i="2"/>
  <c r="EC82" i="2"/>
  <c r="EB82" i="2"/>
  <c r="EA82" i="2"/>
  <c r="DZ82" i="2"/>
  <c r="DY82" i="2"/>
  <c r="DX82" i="2"/>
  <c r="DW82" i="2"/>
  <c r="DV82" i="2"/>
  <c r="DR82" i="2"/>
  <c r="DQ82" i="2"/>
  <c r="DP82" i="2"/>
  <c r="DO82" i="2"/>
  <c r="DN82" i="2"/>
  <c r="DN82" i="2" a="1"/>
  <c r="DM82" i="2"/>
  <c r="DL82" i="2"/>
  <c r="DK82" i="2"/>
  <c r="DJ82" i="2"/>
  <c r="DE82" i="2"/>
  <c r="DD82" i="2"/>
  <c r="DC82" i="2"/>
  <c r="DB82" i="2"/>
  <c r="DA82" i="2"/>
  <c r="CR82" i="2"/>
  <c r="CQ82" i="2"/>
  <c r="CP82" i="2"/>
  <c r="CO82" i="2"/>
  <c r="CJ82" i="2"/>
  <c r="CI82" i="2"/>
  <c r="CH82" i="2"/>
  <c r="CG82" i="2"/>
  <c r="CF82" i="2"/>
  <c r="BW82" i="2"/>
  <c r="BX82" i="2" s="1" a="1"/>
  <c r="BX82" i="2" s="1"/>
  <c r="BV82" i="2"/>
  <c r="BU82" i="2"/>
  <c r="BT82" i="2"/>
  <c r="BO82" i="2"/>
  <c r="BN82" i="2"/>
  <c r="BM82" i="2"/>
  <c r="BL82" i="2"/>
  <c r="BK82" i="2"/>
  <c r="BB82" i="2"/>
  <c r="BA82" i="2"/>
  <c r="AZ82" i="2"/>
  <c r="AY82" i="2"/>
  <c r="AT82" i="2"/>
  <c r="AS82" i="2"/>
  <c r="AR82" i="2"/>
  <c r="AQ82" i="2"/>
  <c r="AP82" i="2"/>
  <c r="AG82" i="2"/>
  <c r="AF82" i="2"/>
  <c r="AE82" i="2"/>
  <c r="AD82" i="2"/>
  <c r="Y82" i="2"/>
  <c r="X82" i="2"/>
  <c r="W82" i="2"/>
  <c r="V82" i="2"/>
  <c r="U82" i="2"/>
  <c r="L82" i="2"/>
  <c r="K82" i="2"/>
  <c r="J82" i="2"/>
  <c r="I82" i="2"/>
  <c r="F82" i="2"/>
  <c r="E82" i="2"/>
  <c r="B82" i="2"/>
  <c r="A82" i="2"/>
  <c r="HJ81" i="2"/>
  <c r="HI81" i="2"/>
  <c r="HH81" i="2"/>
  <c r="HG81" i="2"/>
  <c r="HF81" i="2"/>
  <c r="HE81" i="2"/>
  <c r="HD81" i="2"/>
  <c r="HC81" i="2"/>
  <c r="HB81" i="2"/>
  <c r="GX81" i="2"/>
  <c r="GW81" i="2"/>
  <c r="GV81" i="2"/>
  <c r="GU81" i="2"/>
  <c r="GT81" i="2"/>
  <c r="GT81" i="2" a="1"/>
  <c r="GS81" i="2"/>
  <c r="GR81" i="2"/>
  <c r="GQ81" i="2"/>
  <c r="GP81" i="2"/>
  <c r="GY81" i="2" s="1"/>
  <c r="GO81" i="2"/>
  <c r="GN81" i="2"/>
  <c r="GM81" i="2"/>
  <c r="GL81" i="2"/>
  <c r="GK81" i="2"/>
  <c r="GJ81" i="2"/>
  <c r="GI81" i="2"/>
  <c r="GH81" i="2"/>
  <c r="GG81" i="2"/>
  <c r="GC81" i="2"/>
  <c r="GB81" i="2"/>
  <c r="GA81" i="2"/>
  <c r="FZ81" i="2"/>
  <c r="FY81" i="2"/>
  <c r="FY81" i="2" a="1"/>
  <c r="FX81" i="2"/>
  <c r="FW81" i="2"/>
  <c r="FV81" i="2"/>
  <c r="FU81" i="2"/>
  <c r="FT81" i="2"/>
  <c r="FS81" i="2"/>
  <c r="FR81" i="2"/>
  <c r="FQ81" i="2"/>
  <c r="FP81" i="2"/>
  <c r="FO81" i="2"/>
  <c r="FN81" i="2"/>
  <c r="FM81" i="2"/>
  <c r="FL81" i="2"/>
  <c r="FH81" i="2"/>
  <c r="FG81" i="2"/>
  <c r="FF81" i="2"/>
  <c r="FE81" i="2"/>
  <c r="FD81" i="2"/>
  <c r="FD81" i="2" a="1"/>
  <c r="FC81" i="2"/>
  <c r="FB81" i="2"/>
  <c r="FA81" i="2"/>
  <c r="EZ81" i="2"/>
  <c r="EY81" i="2"/>
  <c r="EX81" i="2"/>
  <c r="EW81" i="2"/>
  <c r="EV81" i="2"/>
  <c r="EU81" i="2"/>
  <c r="ET81" i="2"/>
  <c r="ES81" i="2"/>
  <c r="ER81" i="2"/>
  <c r="EQ81" i="2"/>
  <c r="EM81" i="2"/>
  <c r="EL81" i="2"/>
  <c r="EK81" i="2"/>
  <c r="EJ81" i="2"/>
  <c r="EI81" i="2"/>
  <c r="EI81" i="2" a="1"/>
  <c r="EH81" i="2"/>
  <c r="EG81" i="2"/>
  <c r="EF81" i="2"/>
  <c r="EE81" i="2"/>
  <c r="ED81" i="2"/>
  <c r="EC81" i="2"/>
  <c r="EB81" i="2"/>
  <c r="EA81" i="2"/>
  <c r="DZ81" i="2"/>
  <c r="DY81" i="2"/>
  <c r="DX81" i="2"/>
  <c r="DW81" i="2"/>
  <c r="DV81" i="2"/>
  <c r="DR81" i="2"/>
  <c r="DQ81" i="2"/>
  <c r="DP81" i="2"/>
  <c r="DO81" i="2"/>
  <c r="DN81" i="2"/>
  <c r="DN81" i="2" a="1"/>
  <c r="DM81" i="2"/>
  <c r="DL81" i="2"/>
  <c r="DK81" i="2"/>
  <c r="DJ81" i="2"/>
  <c r="DE81" i="2"/>
  <c r="DD81" i="2"/>
  <c r="DC81" i="2"/>
  <c r="DB81" i="2"/>
  <c r="DA81" i="2"/>
  <c r="CR81" i="2"/>
  <c r="CQ81" i="2"/>
  <c r="CP81" i="2"/>
  <c r="CO81" i="2"/>
  <c r="CJ81" i="2"/>
  <c r="CI81" i="2"/>
  <c r="CH81" i="2"/>
  <c r="CG81" i="2"/>
  <c r="CF81" i="2"/>
  <c r="BW81" i="2"/>
  <c r="BX81" i="2" s="1" a="1"/>
  <c r="BX81" i="2" s="1"/>
  <c r="BV81" i="2"/>
  <c r="BU81" i="2"/>
  <c r="BT81" i="2"/>
  <c r="BO81" i="2"/>
  <c r="BN81" i="2"/>
  <c r="BM81" i="2"/>
  <c r="BL81" i="2"/>
  <c r="BK81" i="2"/>
  <c r="BB81" i="2"/>
  <c r="BA81" i="2"/>
  <c r="AZ81" i="2"/>
  <c r="AY81" i="2"/>
  <c r="AT81" i="2"/>
  <c r="AS81" i="2"/>
  <c r="AR81" i="2"/>
  <c r="AQ81" i="2"/>
  <c r="AP81" i="2"/>
  <c r="AG81" i="2"/>
  <c r="AF81" i="2"/>
  <c r="AE81" i="2"/>
  <c r="AD81" i="2"/>
  <c r="Y81" i="2"/>
  <c r="X81" i="2"/>
  <c r="W81" i="2"/>
  <c r="V81" i="2"/>
  <c r="U81" i="2"/>
  <c r="L81" i="2"/>
  <c r="K81" i="2"/>
  <c r="J81" i="2"/>
  <c r="I81" i="2"/>
  <c r="F81" i="2"/>
  <c r="E81" i="2"/>
  <c r="B81" i="2"/>
  <c r="A81" i="2"/>
  <c r="HJ80" i="2"/>
  <c r="HI80" i="2"/>
  <c r="HH80" i="2"/>
  <c r="HG80" i="2"/>
  <c r="HF80" i="2"/>
  <c r="HE80" i="2"/>
  <c r="HD80" i="2"/>
  <c r="HC80" i="2"/>
  <c r="HB80" i="2"/>
  <c r="GX80" i="2"/>
  <c r="GW80" i="2"/>
  <c r="GV80" i="2"/>
  <c r="GU80" i="2"/>
  <c r="GT80" i="2"/>
  <c r="GT80" i="2" a="1"/>
  <c r="GS80" i="2"/>
  <c r="GR80" i="2"/>
  <c r="GQ80" i="2"/>
  <c r="GP80" i="2"/>
  <c r="GO80" i="2"/>
  <c r="GN80" i="2"/>
  <c r="GM80" i="2"/>
  <c r="GL80" i="2"/>
  <c r="GK80" i="2"/>
  <c r="GJ80" i="2"/>
  <c r="GI80" i="2"/>
  <c r="GH80" i="2"/>
  <c r="GG80" i="2"/>
  <c r="GC80" i="2"/>
  <c r="GB80" i="2"/>
  <c r="GA80" i="2"/>
  <c r="FZ80" i="2"/>
  <c r="FY80" i="2"/>
  <c r="FY80" i="2" a="1"/>
  <c r="FX80" i="2"/>
  <c r="FW80" i="2"/>
  <c r="FV80" i="2"/>
  <c r="FU80" i="2"/>
  <c r="FT80" i="2"/>
  <c r="FS80" i="2"/>
  <c r="FR80" i="2"/>
  <c r="FQ80" i="2"/>
  <c r="FP80" i="2"/>
  <c r="FO80" i="2"/>
  <c r="FN80" i="2"/>
  <c r="FM80" i="2"/>
  <c r="FL80" i="2"/>
  <c r="FH80" i="2"/>
  <c r="FG80" i="2"/>
  <c r="FF80" i="2"/>
  <c r="FE80" i="2"/>
  <c r="FD80" i="2"/>
  <c r="FD80" i="2" a="1"/>
  <c r="FC80" i="2"/>
  <c r="FB80" i="2"/>
  <c r="FA80" i="2"/>
  <c r="EZ80" i="2"/>
  <c r="FI80" i="2" s="1"/>
  <c r="EY80" i="2"/>
  <c r="EX80" i="2"/>
  <c r="EW80" i="2"/>
  <c r="EV80" i="2"/>
  <c r="EU80" i="2"/>
  <c r="ET80" i="2"/>
  <c r="ES80" i="2"/>
  <c r="ER80" i="2"/>
  <c r="EQ80" i="2"/>
  <c r="EM80" i="2"/>
  <c r="EL80" i="2"/>
  <c r="EK80" i="2"/>
  <c r="EJ80" i="2"/>
  <c r="EI80" i="2"/>
  <c r="EI80" i="2" a="1"/>
  <c r="EH80" i="2"/>
  <c r="EG80" i="2"/>
  <c r="EF80" i="2"/>
  <c r="EE80" i="2"/>
  <c r="ED80" i="2"/>
  <c r="EC80" i="2"/>
  <c r="EB80" i="2"/>
  <c r="EA80" i="2"/>
  <c r="DZ80" i="2"/>
  <c r="DY80" i="2"/>
  <c r="DX80" i="2"/>
  <c r="DW80" i="2"/>
  <c r="DV80" i="2"/>
  <c r="DR80" i="2"/>
  <c r="DQ80" i="2"/>
  <c r="DP80" i="2"/>
  <c r="DO80" i="2"/>
  <c r="DN80" i="2"/>
  <c r="DN80" i="2" a="1"/>
  <c r="DM80" i="2"/>
  <c r="DL80" i="2"/>
  <c r="DK80" i="2"/>
  <c r="DJ80" i="2"/>
  <c r="DE80" i="2"/>
  <c r="DD80" i="2"/>
  <c r="DC80" i="2"/>
  <c r="DB80" i="2"/>
  <c r="DA80" i="2"/>
  <c r="CR80" i="2"/>
  <c r="CQ80" i="2"/>
  <c r="CP80" i="2"/>
  <c r="CO80" i="2"/>
  <c r="CJ80" i="2"/>
  <c r="CI80" i="2"/>
  <c r="CH80" i="2"/>
  <c r="CG80" i="2"/>
  <c r="CF80" i="2"/>
  <c r="BW80" i="2"/>
  <c r="BV80" i="2"/>
  <c r="BU80" i="2"/>
  <c r="BT80" i="2"/>
  <c r="BO80" i="2"/>
  <c r="BN80" i="2"/>
  <c r="BM80" i="2"/>
  <c r="BL80" i="2"/>
  <c r="BK80" i="2"/>
  <c r="BB80" i="2"/>
  <c r="BA80" i="2"/>
  <c r="AZ80" i="2"/>
  <c r="AY80" i="2"/>
  <c r="AT80" i="2"/>
  <c r="AS80" i="2"/>
  <c r="AR80" i="2"/>
  <c r="AQ80" i="2"/>
  <c r="AP80" i="2"/>
  <c r="AG80" i="2"/>
  <c r="AF80" i="2"/>
  <c r="AE80" i="2"/>
  <c r="AD80" i="2"/>
  <c r="Y80" i="2"/>
  <c r="X80" i="2"/>
  <c r="W80" i="2"/>
  <c r="V80" i="2"/>
  <c r="U80" i="2"/>
  <c r="L80" i="2"/>
  <c r="K80" i="2"/>
  <c r="J80" i="2"/>
  <c r="I80" i="2"/>
  <c r="F80" i="2"/>
  <c r="E80" i="2"/>
  <c r="B80" i="2"/>
  <c r="A80" i="2"/>
  <c r="HJ79" i="2"/>
  <c r="HI79" i="2"/>
  <c r="HH79" i="2"/>
  <c r="HG79" i="2"/>
  <c r="HF79" i="2"/>
  <c r="HE79" i="2"/>
  <c r="HD79" i="2"/>
  <c r="HC79" i="2"/>
  <c r="HB79" i="2"/>
  <c r="GX79" i="2"/>
  <c r="GW79" i="2"/>
  <c r="GV79" i="2"/>
  <c r="GU79" i="2"/>
  <c r="GT79" i="2"/>
  <c r="GT79" i="2" a="1"/>
  <c r="GS79" i="2"/>
  <c r="GR79" i="2"/>
  <c r="GQ79" i="2"/>
  <c r="GP79" i="2"/>
  <c r="GO79" i="2"/>
  <c r="GN79" i="2"/>
  <c r="GM79" i="2"/>
  <c r="GL79" i="2"/>
  <c r="GK79" i="2"/>
  <c r="GJ79" i="2"/>
  <c r="GI79" i="2"/>
  <c r="GH79" i="2"/>
  <c r="GG79" i="2"/>
  <c r="GC79" i="2"/>
  <c r="GB79" i="2"/>
  <c r="GA79" i="2"/>
  <c r="FZ79" i="2"/>
  <c r="FY79" i="2"/>
  <c r="FY79" i="2" a="1"/>
  <c r="FX79" i="2"/>
  <c r="FW79" i="2"/>
  <c r="FV79" i="2"/>
  <c r="FU79" i="2"/>
  <c r="FT79" i="2"/>
  <c r="FS79" i="2"/>
  <c r="FR79" i="2"/>
  <c r="FQ79" i="2"/>
  <c r="FP79" i="2"/>
  <c r="FO79" i="2"/>
  <c r="FN79" i="2"/>
  <c r="FM79" i="2"/>
  <c r="FL79" i="2"/>
  <c r="FH79" i="2"/>
  <c r="FG79" i="2"/>
  <c r="FF79" i="2"/>
  <c r="FE79" i="2"/>
  <c r="FD79" i="2"/>
  <c r="FD79" i="2" a="1"/>
  <c r="FC79" i="2"/>
  <c r="FB79" i="2"/>
  <c r="FA79" i="2"/>
  <c r="EZ79" i="2"/>
  <c r="FI79" i="2" s="1"/>
  <c r="EY79" i="2"/>
  <c r="EX79" i="2"/>
  <c r="EW79" i="2"/>
  <c r="EV79" i="2"/>
  <c r="EU79" i="2"/>
  <c r="ET79" i="2"/>
  <c r="ES79" i="2"/>
  <c r="ER79" i="2"/>
  <c r="EQ79" i="2"/>
  <c r="EM79" i="2"/>
  <c r="EL79" i="2"/>
  <c r="EK79" i="2"/>
  <c r="EJ79" i="2"/>
  <c r="EI79" i="2"/>
  <c r="EI79" i="2" a="1"/>
  <c r="EH79" i="2"/>
  <c r="EG79" i="2"/>
  <c r="EF79" i="2"/>
  <c r="EE79" i="2"/>
  <c r="ED79" i="2"/>
  <c r="EC79" i="2"/>
  <c r="EB79" i="2"/>
  <c r="EA79" i="2"/>
  <c r="DZ79" i="2"/>
  <c r="DY79" i="2"/>
  <c r="DX79" i="2"/>
  <c r="DW79" i="2"/>
  <c r="DV79" i="2"/>
  <c r="DR79" i="2"/>
  <c r="DQ79" i="2"/>
  <c r="DP79" i="2"/>
  <c r="DO79" i="2"/>
  <c r="DN79" i="2"/>
  <c r="DN79" i="2" a="1"/>
  <c r="DM79" i="2"/>
  <c r="DL79" i="2"/>
  <c r="DK79" i="2"/>
  <c r="DJ79" i="2"/>
  <c r="DE79" i="2"/>
  <c r="DD79" i="2"/>
  <c r="DC79" i="2"/>
  <c r="DB79" i="2"/>
  <c r="DA79" i="2"/>
  <c r="CR79" i="2"/>
  <c r="CQ79" i="2"/>
  <c r="CP79" i="2"/>
  <c r="CO79" i="2"/>
  <c r="CJ79" i="2"/>
  <c r="CI79" i="2"/>
  <c r="CH79" i="2"/>
  <c r="CG79" i="2"/>
  <c r="CF79" i="2"/>
  <c r="BW79" i="2"/>
  <c r="BV79" i="2"/>
  <c r="BU79" i="2"/>
  <c r="BT79" i="2"/>
  <c r="BO79" i="2"/>
  <c r="BN79" i="2"/>
  <c r="BM79" i="2"/>
  <c r="BL79" i="2"/>
  <c r="BK79" i="2"/>
  <c r="BB79" i="2"/>
  <c r="BA79" i="2"/>
  <c r="AZ79" i="2"/>
  <c r="AY79" i="2"/>
  <c r="AT79" i="2"/>
  <c r="AS79" i="2"/>
  <c r="AR79" i="2"/>
  <c r="AQ79" i="2"/>
  <c r="AP79" i="2"/>
  <c r="AG79" i="2"/>
  <c r="AF79" i="2"/>
  <c r="AE79" i="2"/>
  <c r="AD79" i="2"/>
  <c r="Y79" i="2"/>
  <c r="X79" i="2"/>
  <c r="W79" i="2"/>
  <c r="V79" i="2"/>
  <c r="U79" i="2"/>
  <c r="L79" i="2"/>
  <c r="K79" i="2"/>
  <c r="J79" i="2"/>
  <c r="I79" i="2"/>
  <c r="F79" i="2"/>
  <c r="E79" i="2"/>
  <c r="B79" i="2"/>
  <c r="A79" i="2"/>
  <c r="HJ78" i="2"/>
  <c r="HI78" i="2"/>
  <c r="HH78" i="2"/>
  <c r="HG78" i="2"/>
  <c r="HF78" i="2"/>
  <c r="HE78" i="2"/>
  <c r="HD78" i="2"/>
  <c r="HC78" i="2"/>
  <c r="HB78" i="2"/>
  <c r="GX78" i="2"/>
  <c r="GW78" i="2"/>
  <c r="GV78" i="2"/>
  <c r="GU78" i="2"/>
  <c r="GT78" i="2"/>
  <c r="GT78" i="2" a="1"/>
  <c r="GS78" i="2"/>
  <c r="GR78" i="2"/>
  <c r="GQ78" i="2"/>
  <c r="GP78" i="2"/>
  <c r="GO78" i="2"/>
  <c r="GN78" i="2"/>
  <c r="GM78" i="2"/>
  <c r="GL78" i="2"/>
  <c r="GK78" i="2"/>
  <c r="GJ78" i="2"/>
  <c r="GI78" i="2"/>
  <c r="GH78" i="2"/>
  <c r="GG78" i="2"/>
  <c r="GC78" i="2"/>
  <c r="GB78" i="2"/>
  <c r="GA78" i="2"/>
  <c r="FZ78" i="2"/>
  <c r="FY78" i="2"/>
  <c r="FY78" i="2" a="1"/>
  <c r="FX78" i="2"/>
  <c r="FW78" i="2"/>
  <c r="FV78" i="2"/>
  <c r="FU78" i="2"/>
  <c r="GD78" i="2" s="1"/>
  <c r="FT78" i="2"/>
  <c r="FS78" i="2"/>
  <c r="FR78" i="2"/>
  <c r="FQ78" i="2"/>
  <c r="FP78" i="2"/>
  <c r="FO78" i="2"/>
  <c r="FN78" i="2"/>
  <c r="FM78" i="2"/>
  <c r="FL78" i="2"/>
  <c r="FH78" i="2"/>
  <c r="FG78" i="2"/>
  <c r="FF78" i="2"/>
  <c r="FE78" i="2"/>
  <c r="FD78" i="2"/>
  <c r="FD78" i="2" a="1"/>
  <c r="FC78" i="2"/>
  <c r="FB78" i="2"/>
  <c r="FA78" i="2"/>
  <c r="EZ78" i="2"/>
  <c r="EY78" i="2"/>
  <c r="EX78" i="2"/>
  <c r="EW78" i="2"/>
  <c r="EV78" i="2"/>
  <c r="EU78" i="2"/>
  <c r="ET78" i="2"/>
  <c r="ES78" i="2"/>
  <c r="ER78" i="2"/>
  <c r="EQ78" i="2"/>
  <c r="EM78" i="2"/>
  <c r="EL78" i="2"/>
  <c r="EK78" i="2"/>
  <c r="EJ78" i="2"/>
  <c r="EI78" i="2"/>
  <c r="EI78" i="2" a="1"/>
  <c r="EH78" i="2"/>
  <c r="EG78" i="2"/>
  <c r="EF78" i="2"/>
  <c r="EE78" i="2"/>
  <c r="ED78" i="2"/>
  <c r="EC78" i="2"/>
  <c r="EB78" i="2"/>
  <c r="EA78" i="2"/>
  <c r="DZ78" i="2"/>
  <c r="DY78" i="2"/>
  <c r="DX78" i="2"/>
  <c r="DW78" i="2"/>
  <c r="DV78" i="2"/>
  <c r="DR78" i="2"/>
  <c r="DQ78" i="2"/>
  <c r="DP78" i="2"/>
  <c r="DO78" i="2"/>
  <c r="DN78" i="2"/>
  <c r="DN78" i="2" a="1"/>
  <c r="DM78" i="2"/>
  <c r="DL78" i="2"/>
  <c r="DK78" i="2"/>
  <c r="DJ78" i="2"/>
  <c r="DE78" i="2"/>
  <c r="DD78" i="2"/>
  <c r="DC78" i="2"/>
  <c r="DB78" i="2"/>
  <c r="DA78" i="2"/>
  <c r="CR78" i="2"/>
  <c r="CQ78" i="2"/>
  <c r="CP78" i="2"/>
  <c r="CO78" i="2"/>
  <c r="CJ78" i="2"/>
  <c r="CI78" i="2"/>
  <c r="CH78" i="2"/>
  <c r="CG78" i="2"/>
  <c r="CF78" i="2"/>
  <c r="BW78" i="2"/>
  <c r="BV78" i="2"/>
  <c r="BU78" i="2"/>
  <c r="BT78" i="2"/>
  <c r="BO78" i="2"/>
  <c r="BN78" i="2"/>
  <c r="BM78" i="2"/>
  <c r="BL78" i="2"/>
  <c r="BK78" i="2"/>
  <c r="BA78" i="2"/>
  <c r="AZ78" i="2"/>
  <c r="AY78" i="2"/>
  <c r="AT78" i="2"/>
  <c r="AS78" i="2"/>
  <c r="AR78" i="2"/>
  <c r="AQ78" i="2"/>
  <c r="AP78" i="2"/>
  <c r="AF78" i="2"/>
  <c r="AE78" i="2"/>
  <c r="AD78" i="2"/>
  <c r="Y78" i="2"/>
  <c r="X78" i="2"/>
  <c r="W78" i="2"/>
  <c r="V78" i="2"/>
  <c r="U78" i="2"/>
  <c r="L78" i="2"/>
  <c r="K78" i="2"/>
  <c r="J78" i="2"/>
  <c r="I78" i="2"/>
  <c r="F78" i="2"/>
  <c r="E78" i="2"/>
  <c r="B78" i="2"/>
  <c r="A78" i="2"/>
  <c r="HJ77" i="2"/>
  <c r="HI77" i="2"/>
  <c r="HH77" i="2"/>
  <c r="HG77" i="2"/>
  <c r="HF77" i="2"/>
  <c r="HE77" i="2"/>
  <c r="HD77" i="2"/>
  <c r="HC77" i="2"/>
  <c r="HB77" i="2"/>
  <c r="GX77" i="2"/>
  <c r="GW77" i="2"/>
  <c r="GV77" i="2"/>
  <c r="GU77" i="2"/>
  <c r="GT77" i="2"/>
  <c r="GT77" i="2" a="1"/>
  <c r="GS77" i="2"/>
  <c r="GR77" i="2"/>
  <c r="GQ77" i="2"/>
  <c r="GP77" i="2"/>
  <c r="GO77" i="2"/>
  <c r="GN77" i="2"/>
  <c r="GM77" i="2"/>
  <c r="GL77" i="2"/>
  <c r="GK77" i="2"/>
  <c r="GJ77" i="2"/>
  <c r="GI77" i="2"/>
  <c r="GH77" i="2"/>
  <c r="GG77" i="2"/>
  <c r="GC77" i="2"/>
  <c r="GB77" i="2"/>
  <c r="GA77" i="2"/>
  <c r="FZ77" i="2"/>
  <c r="FY77" i="2"/>
  <c r="FY77" i="2" a="1"/>
  <c r="FX77" i="2"/>
  <c r="FW77" i="2"/>
  <c r="FV77" i="2"/>
  <c r="FU77" i="2"/>
  <c r="FT77" i="2"/>
  <c r="FS77" i="2"/>
  <c r="FR77" i="2"/>
  <c r="FQ77" i="2"/>
  <c r="FP77" i="2"/>
  <c r="FO77" i="2"/>
  <c r="FN77" i="2"/>
  <c r="FM77" i="2"/>
  <c r="FL77" i="2"/>
  <c r="FH77" i="2"/>
  <c r="FG77" i="2"/>
  <c r="FF77" i="2"/>
  <c r="FE77" i="2"/>
  <c r="FD77" i="2"/>
  <c r="FD77" i="2" a="1"/>
  <c r="FC77" i="2"/>
  <c r="FB77" i="2"/>
  <c r="FA77" i="2"/>
  <c r="EZ77" i="2"/>
  <c r="EY77" i="2"/>
  <c r="EX77" i="2"/>
  <c r="EW77" i="2"/>
  <c r="EV77" i="2"/>
  <c r="EU77" i="2"/>
  <c r="ET77" i="2"/>
  <c r="ES77" i="2"/>
  <c r="ER77" i="2"/>
  <c r="EQ77" i="2"/>
  <c r="EM77" i="2"/>
  <c r="EL77" i="2"/>
  <c r="EK77" i="2"/>
  <c r="EJ77" i="2"/>
  <c r="EI77" i="2"/>
  <c r="EI77" i="2" a="1"/>
  <c r="EH77" i="2"/>
  <c r="EG77" i="2"/>
  <c r="EF77" i="2"/>
  <c r="EE77" i="2"/>
  <c r="ED77" i="2"/>
  <c r="EC77" i="2"/>
  <c r="EB77" i="2"/>
  <c r="EA77" i="2"/>
  <c r="DZ77" i="2"/>
  <c r="DY77" i="2"/>
  <c r="DX77" i="2"/>
  <c r="DW77" i="2"/>
  <c r="DV77" i="2"/>
  <c r="DR77" i="2"/>
  <c r="DQ77" i="2"/>
  <c r="DP77" i="2"/>
  <c r="DO77" i="2"/>
  <c r="DN77" i="2"/>
  <c r="DN77" i="2" a="1"/>
  <c r="DM77" i="2"/>
  <c r="DL77" i="2"/>
  <c r="DK77" i="2"/>
  <c r="DJ77" i="2"/>
  <c r="DE77" i="2"/>
  <c r="DD77" i="2"/>
  <c r="DC77" i="2"/>
  <c r="DB77" i="2"/>
  <c r="DA77" i="2"/>
  <c r="CR77" i="2"/>
  <c r="CQ77" i="2"/>
  <c r="CP77" i="2"/>
  <c r="CO77" i="2"/>
  <c r="CJ77" i="2"/>
  <c r="CI77" i="2"/>
  <c r="CH77" i="2"/>
  <c r="CG77" i="2"/>
  <c r="CF77" i="2"/>
  <c r="BW77" i="2"/>
  <c r="BV77" i="2"/>
  <c r="BU77" i="2"/>
  <c r="BT77" i="2"/>
  <c r="BO77" i="2"/>
  <c r="BN77" i="2"/>
  <c r="BM77" i="2"/>
  <c r="BL77" i="2"/>
  <c r="BK77" i="2"/>
  <c r="BB77" i="2"/>
  <c r="BA77" i="2"/>
  <c r="AZ77" i="2"/>
  <c r="AY77" i="2"/>
  <c r="AT77" i="2"/>
  <c r="AS77" i="2"/>
  <c r="AR77" i="2"/>
  <c r="AQ77" i="2"/>
  <c r="AP77" i="2"/>
  <c r="AG77" i="2"/>
  <c r="AF77" i="2"/>
  <c r="AE77" i="2"/>
  <c r="AD77" i="2"/>
  <c r="Y77" i="2"/>
  <c r="X77" i="2"/>
  <c r="W77" i="2"/>
  <c r="V77" i="2"/>
  <c r="U77" i="2"/>
  <c r="L77" i="2"/>
  <c r="K77" i="2"/>
  <c r="J77" i="2"/>
  <c r="I77" i="2"/>
  <c r="F77" i="2"/>
  <c r="E77" i="2"/>
  <c r="B77" i="2"/>
  <c r="A77" i="2"/>
  <c r="HJ76" i="2"/>
  <c r="HI76" i="2"/>
  <c r="HH76" i="2"/>
  <c r="HG76" i="2"/>
  <c r="HF76" i="2"/>
  <c r="HE76" i="2"/>
  <c r="HD76" i="2"/>
  <c r="HC76" i="2"/>
  <c r="HB76" i="2"/>
  <c r="GX76" i="2"/>
  <c r="GW76" i="2"/>
  <c r="GV76" i="2"/>
  <c r="GU76" i="2"/>
  <c r="GT76" i="2"/>
  <c r="GT76" i="2" a="1"/>
  <c r="GS76" i="2"/>
  <c r="GR76" i="2"/>
  <c r="GQ76" i="2"/>
  <c r="GP76" i="2"/>
  <c r="GO76" i="2"/>
  <c r="GN76" i="2"/>
  <c r="GM76" i="2"/>
  <c r="GL76" i="2"/>
  <c r="GK76" i="2"/>
  <c r="GJ76" i="2"/>
  <c r="GI76" i="2"/>
  <c r="GH76" i="2"/>
  <c r="GG76" i="2"/>
  <c r="GC76" i="2"/>
  <c r="GB76" i="2"/>
  <c r="GA76" i="2"/>
  <c r="FZ76" i="2"/>
  <c r="FY76" i="2"/>
  <c r="FY76" i="2" a="1"/>
  <c r="FX76" i="2"/>
  <c r="FW76" i="2"/>
  <c r="FV76" i="2"/>
  <c r="FU76" i="2"/>
  <c r="FT76" i="2"/>
  <c r="FS76" i="2"/>
  <c r="FR76" i="2"/>
  <c r="FQ76" i="2"/>
  <c r="FP76" i="2"/>
  <c r="FO76" i="2"/>
  <c r="FN76" i="2"/>
  <c r="FM76" i="2"/>
  <c r="FL76" i="2"/>
  <c r="FH76" i="2"/>
  <c r="FG76" i="2"/>
  <c r="FF76" i="2"/>
  <c r="FE76" i="2"/>
  <c r="FD76" i="2"/>
  <c r="FD76" i="2" a="1"/>
  <c r="FC76" i="2"/>
  <c r="FB76" i="2"/>
  <c r="FA76" i="2"/>
  <c r="EZ76" i="2"/>
  <c r="EY76" i="2"/>
  <c r="EX76" i="2"/>
  <c r="EW76" i="2"/>
  <c r="EV76" i="2"/>
  <c r="EU76" i="2"/>
  <c r="ET76" i="2"/>
  <c r="ES76" i="2"/>
  <c r="ER76" i="2"/>
  <c r="EQ76" i="2"/>
  <c r="EM76" i="2"/>
  <c r="EL76" i="2"/>
  <c r="EK76" i="2"/>
  <c r="EJ76" i="2"/>
  <c r="EI76" i="2"/>
  <c r="EI76" i="2" a="1"/>
  <c r="EH76" i="2"/>
  <c r="EG76" i="2"/>
  <c r="EF76" i="2"/>
  <c r="EE76" i="2"/>
  <c r="ED76" i="2"/>
  <c r="EC76" i="2"/>
  <c r="EB76" i="2"/>
  <c r="EA76" i="2"/>
  <c r="DZ76" i="2"/>
  <c r="DY76" i="2"/>
  <c r="DX76" i="2"/>
  <c r="DW76" i="2"/>
  <c r="DV76" i="2"/>
  <c r="DR76" i="2"/>
  <c r="DQ76" i="2"/>
  <c r="DP76" i="2"/>
  <c r="DO76" i="2"/>
  <c r="DN76" i="2"/>
  <c r="DN76" i="2" a="1"/>
  <c r="DM76" i="2"/>
  <c r="DL76" i="2"/>
  <c r="DK76" i="2"/>
  <c r="DJ76" i="2"/>
  <c r="DS76" i="2" s="1"/>
  <c r="DE76" i="2"/>
  <c r="DD76" i="2"/>
  <c r="DC76" i="2"/>
  <c r="DB76" i="2"/>
  <c r="DA76" i="2"/>
  <c r="CR76" i="2"/>
  <c r="CQ76" i="2"/>
  <c r="CP76" i="2"/>
  <c r="CO76" i="2"/>
  <c r="CJ76" i="2"/>
  <c r="CI76" i="2"/>
  <c r="CH76" i="2"/>
  <c r="CG76" i="2"/>
  <c r="CF76" i="2"/>
  <c r="BV76" i="2"/>
  <c r="BU76" i="2"/>
  <c r="BT76" i="2"/>
  <c r="BO76" i="2"/>
  <c r="BN76" i="2"/>
  <c r="BM76" i="2"/>
  <c r="BL76" i="2"/>
  <c r="BK76" i="2"/>
  <c r="BB76" i="2"/>
  <c r="BA76" i="2"/>
  <c r="AZ76" i="2"/>
  <c r="AY76" i="2"/>
  <c r="AT76" i="2"/>
  <c r="AS76" i="2"/>
  <c r="AR76" i="2"/>
  <c r="AQ76" i="2"/>
  <c r="AP76" i="2"/>
  <c r="AG76" i="2"/>
  <c r="AF76" i="2"/>
  <c r="AE76" i="2"/>
  <c r="AD76" i="2"/>
  <c r="Y76" i="2"/>
  <c r="X76" i="2"/>
  <c r="W76" i="2"/>
  <c r="V76" i="2"/>
  <c r="U76" i="2"/>
  <c r="L76" i="2"/>
  <c r="K76" i="2"/>
  <c r="J76" i="2"/>
  <c r="I76" i="2"/>
  <c r="F76" i="2"/>
  <c r="E76" i="2"/>
  <c r="B76" i="2"/>
  <c r="A76" i="2"/>
  <c r="HJ75" i="2"/>
  <c r="HI75" i="2"/>
  <c r="HH75" i="2"/>
  <c r="HG75" i="2"/>
  <c r="HF75" i="2"/>
  <c r="HE75" i="2"/>
  <c r="HD75" i="2"/>
  <c r="HC75" i="2"/>
  <c r="HB75" i="2"/>
  <c r="GX75" i="2"/>
  <c r="GW75" i="2"/>
  <c r="GV75" i="2"/>
  <c r="GU75" i="2"/>
  <c r="GT75" i="2"/>
  <c r="GT75" i="2" a="1"/>
  <c r="GS75" i="2"/>
  <c r="GR75" i="2"/>
  <c r="GQ75" i="2"/>
  <c r="GP75" i="2"/>
  <c r="GO75" i="2"/>
  <c r="GN75" i="2"/>
  <c r="GM75" i="2"/>
  <c r="GL75" i="2"/>
  <c r="GK75" i="2"/>
  <c r="GJ75" i="2"/>
  <c r="GI75" i="2"/>
  <c r="GH75" i="2"/>
  <c r="GG75" i="2"/>
  <c r="GC75" i="2"/>
  <c r="GB75" i="2"/>
  <c r="GA75" i="2"/>
  <c r="FZ75" i="2"/>
  <c r="FY75" i="2"/>
  <c r="FY75" i="2" a="1"/>
  <c r="FX75" i="2"/>
  <c r="FW75" i="2"/>
  <c r="FV75" i="2"/>
  <c r="FU75" i="2"/>
  <c r="FT75" i="2"/>
  <c r="FS75" i="2"/>
  <c r="FR75" i="2"/>
  <c r="FQ75" i="2"/>
  <c r="FP75" i="2"/>
  <c r="FO75" i="2"/>
  <c r="FN75" i="2"/>
  <c r="FM75" i="2"/>
  <c r="FL75" i="2"/>
  <c r="FH75" i="2"/>
  <c r="FG75" i="2"/>
  <c r="FF75" i="2"/>
  <c r="FE75" i="2"/>
  <c r="FD75" i="2"/>
  <c r="FD75" i="2" a="1"/>
  <c r="FC75" i="2"/>
  <c r="FB75" i="2"/>
  <c r="FA75" i="2"/>
  <c r="EZ75" i="2"/>
  <c r="FI75" i="2" s="1"/>
  <c r="EY75" i="2"/>
  <c r="EX75" i="2"/>
  <c r="EW75" i="2"/>
  <c r="EV75" i="2"/>
  <c r="EU75" i="2"/>
  <c r="ET75" i="2"/>
  <c r="ES75" i="2"/>
  <c r="ER75" i="2"/>
  <c r="EQ75" i="2"/>
  <c r="EM75" i="2"/>
  <c r="EL75" i="2"/>
  <c r="EK75" i="2"/>
  <c r="EJ75" i="2"/>
  <c r="EI75" i="2"/>
  <c r="EI75" i="2" a="1"/>
  <c r="EH75" i="2"/>
  <c r="EG75" i="2"/>
  <c r="EF75" i="2"/>
  <c r="EE75" i="2"/>
  <c r="ED75" i="2"/>
  <c r="EC75" i="2"/>
  <c r="EB75" i="2"/>
  <c r="EA75" i="2"/>
  <c r="DZ75" i="2"/>
  <c r="DY75" i="2"/>
  <c r="DX75" i="2"/>
  <c r="DW75" i="2"/>
  <c r="DV75" i="2"/>
  <c r="DR75" i="2"/>
  <c r="DQ75" i="2"/>
  <c r="DP75" i="2"/>
  <c r="DO75" i="2"/>
  <c r="DN75" i="2"/>
  <c r="DN75" i="2" a="1"/>
  <c r="DM75" i="2"/>
  <c r="DL75" i="2"/>
  <c r="DK75" i="2"/>
  <c r="DJ75" i="2"/>
  <c r="DE75" i="2"/>
  <c r="DD75" i="2"/>
  <c r="DC75" i="2"/>
  <c r="DB75" i="2"/>
  <c r="DA75" i="2"/>
  <c r="CR75" i="2"/>
  <c r="CQ75" i="2"/>
  <c r="CP75" i="2"/>
  <c r="CO75" i="2"/>
  <c r="CJ75" i="2"/>
  <c r="CI75" i="2"/>
  <c r="CH75" i="2"/>
  <c r="CG75" i="2"/>
  <c r="CF75" i="2"/>
  <c r="BW75" i="2"/>
  <c r="BV75" i="2"/>
  <c r="BU75" i="2"/>
  <c r="BT75" i="2"/>
  <c r="BO75" i="2"/>
  <c r="BN75" i="2"/>
  <c r="BM75" i="2"/>
  <c r="BL75" i="2"/>
  <c r="BK75" i="2"/>
  <c r="BB75" i="2"/>
  <c r="BA75" i="2"/>
  <c r="AZ75" i="2"/>
  <c r="AY75" i="2"/>
  <c r="AT75" i="2"/>
  <c r="AS75" i="2"/>
  <c r="AR75" i="2"/>
  <c r="AQ75" i="2"/>
  <c r="AP75" i="2"/>
  <c r="AG75" i="2"/>
  <c r="AF75" i="2"/>
  <c r="AE75" i="2"/>
  <c r="AD75" i="2"/>
  <c r="Y75" i="2"/>
  <c r="X75" i="2"/>
  <c r="W75" i="2"/>
  <c r="V75" i="2"/>
  <c r="U75" i="2"/>
  <c r="L75" i="2"/>
  <c r="K75" i="2"/>
  <c r="J75" i="2"/>
  <c r="I75" i="2"/>
  <c r="F75" i="2"/>
  <c r="E75" i="2"/>
  <c r="B75" i="2"/>
  <c r="A75" i="2"/>
  <c r="HJ74" i="2"/>
  <c r="HI74" i="2"/>
  <c r="HH74" i="2"/>
  <c r="HG74" i="2"/>
  <c r="HF74" i="2"/>
  <c r="HE74" i="2"/>
  <c r="HD74" i="2"/>
  <c r="HC74" i="2"/>
  <c r="HB74" i="2"/>
  <c r="GX74" i="2"/>
  <c r="GW74" i="2"/>
  <c r="GV74" i="2"/>
  <c r="GU74" i="2"/>
  <c r="GT74" i="2"/>
  <c r="GT74" i="2" a="1"/>
  <c r="GS74" i="2"/>
  <c r="GR74" i="2"/>
  <c r="GQ74" i="2"/>
  <c r="GP74" i="2"/>
  <c r="GO74" i="2"/>
  <c r="GN74" i="2"/>
  <c r="GM74" i="2"/>
  <c r="GL74" i="2"/>
  <c r="GK74" i="2"/>
  <c r="GJ74" i="2"/>
  <c r="GI74" i="2"/>
  <c r="GH74" i="2"/>
  <c r="GG74" i="2"/>
  <c r="GC74" i="2"/>
  <c r="GB74" i="2"/>
  <c r="GA74" i="2"/>
  <c r="FZ74" i="2"/>
  <c r="FY74" i="2"/>
  <c r="FY74" i="2" a="1"/>
  <c r="FX74" i="2"/>
  <c r="FW74" i="2"/>
  <c r="FV74" i="2"/>
  <c r="FU74" i="2"/>
  <c r="FT74" i="2"/>
  <c r="FS74" i="2"/>
  <c r="FR74" i="2"/>
  <c r="FQ74" i="2"/>
  <c r="FP74" i="2"/>
  <c r="FO74" i="2"/>
  <c r="FN74" i="2"/>
  <c r="FM74" i="2"/>
  <c r="FL74" i="2"/>
  <c r="FH74" i="2"/>
  <c r="FG74" i="2"/>
  <c r="FF74" i="2"/>
  <c r="FE74" i="2"/>
  <c r="FD74" i="2"/>
  <c r="FD74" i="2" a="1"/>
  <c r="FC74" i="2"/>
  <c r="FB74" i="2"/>
  <c r="FA74" i="2"/>
  <c r="EZ74" i="2"/>
  <c r="EY74" i="2"/>
  <c r="EX74" i="2"/>
  <c r="EW74" i="2"/>
  <c r="EV74" i="2"/>
  <c r="EU74" i="2"/>
  <c r="ET74" i="2"/>
  <c r="ES74" i="2"/>
  <c r="ER74" i="2"/>
  <c r="EQ74" i="2"/>
  <c r="EM74" i="2"/>
  <c r="EL74" i="2"/>
  <c r="EK74" i="2"/>
  <c r="EJ74" i="2"/>
  <c r="EI74" i="2"/>
  <c r="EI74" i="2" a="1"/>
  <c r="EH74" i="2"/>
  <c r="EG74" i="2"/>
  <c r="EF74" i="2"/>
  <c r="EE74" i="2"/>
  <c r="ED74" i="2"/>
  <c r="EC74" i="2"/>
  <c r="EB74" i="2"/>
  <c r="EA74" i="2"/>
  <c r="DZ74" i="2"/>
  <c r="DY74" i="2"/>
  <c r="DX74" i="2"/>
  <c r="DW74" i="2"/>
  <c r="DV74" i="2"/>
  <c r="DR74" i="2"/>
  <c r="DQ74" i="2"/>
  <c r="DP74" i="2"/>
  <c r="DO74" i="2"/>
  <c r="DN74" i="2"/>
  <c r="DN74" i="2" a="1"/>
  <c r="DM74" i="2"/>
  <c r="DL74" i="2"/>
  <c r="DK74" i="2"/>
  <c r="DJ74" i="2"/>
  <c r="DE74" i="2"/>
  <c r="DD74" i="2"/>
  <c r="DC74" i="2"/>
  <c r="DB74" i="2"/>
  <c r="DA74" i="2"/>
  <c r="CR74" i="2"/>
  <c r="CQ74" i="2"/>
  <c r="CP74" i="2"/>
  <c r="CO74" i="2"/>
  <c r="CJ74" i="2"/>
  <c r="CI74" i="2"/>
  <c r="CH74" i="2"/>
  <c r="CG74" i="2"/>
  <c r="CF74" i="2"/>
  <c r="BW74" i="2"/>
  <c r="BV74" i="2"/>
  <c r="BU74" i="2"/>
  <c r="BT74" i="2"/>
  <c r="BO74" i="2"/>
  <c r="BN74" i="2"/>
  <c r="BM74" i="2"/>
  <c r="BL74" i="2"/>
  <c r="BK74" i="2"/>
  <c r="BB74" i="2"/>
  <c r="BA74" i="2"/>
  <c r="AZ74" i="2"/>
  <c r="AY74" i="2"/>
  <c r="AT74" i="2"/>
  <c r="AS74" i="2"/>
  <c r="AR74" i="2"/>
  <c r="AQ74" i="2"/>
  <c r="AP74" i="2"/>
  <c r="AG74" i="2"/>
  <c r="AF74" i="2"/>
  <c r="AE74" i="2"/>
  <c r="AD74" i="2"/>
  <c r="Y74" i="2"/>
  <c r="X74" i="2"/>
  <c r="W74" i="2"/>
  <c r="V74" i="2"/>
  <c r="U74" i="2"/>
  <c r="L74" i="2"/>
  <c r="K74" i="2"/>
  <c r="J74" i="2"/>
  <c r="I74" i="2"/>
  <c r="F74" i="2"/>
  <c r="E74" i="2"/>
  <c r="B74" i="2"/>
  <c r="A74" i="2"/>
  <c r="HJ73" i="2"/>
  <c r="HI73" i="2"/>
  <c r="HH73" i="2"/>
  <c r="HG73" i="2"/>
  <c r="HF73" i="2"/>
  <c r="HE73" i="2"/>
  <c r="HD73" i="2"/>
  <c r="HC73" i="2"/>
  <c r="HB73" i="2"/>
  <c r="GX73" i="2"/>
  <c r="GW73" i="2"/>
  <c r="GV73" i="2"/>
  <c r="GU73" i="2"/>
  <c r="GT73" i="2"/>
  <c r="GT73" i="2" a="1"/>
  <c r="GS73" i="2"/>
  <c r="GR73" i="2"/>
  <c r="GQ73" i="2"/>
  <c r="GP73" i="2"/>
  <c r="GO73" i="2"/>
  <c r="GN73" i="2"/>
  <c r="GM73" i="2"/>
  <c r="GL73" i="2"/>
  <c r="GK73" i="2"/>
  <c r="GJ73" i="2"/>
  <c r="GI73" i="2"/>
  <c r="GH73" i="2"/>
  <c r="GG73" i="2"/>
  <c r="GC73" i="2"/>
  <c r="GB73" i="2"/>
  <c r="GA73" i="2"/>
  <c r="FZ73" i="2"/>
  <c r="FY73" i="2"/>
  <c r="FY73" i="2" a="1"/>
  <c r="FX73" i="2"/>
  <c r="FW73" i="2"/>
  <c r="FV73" i="2"/>
  <c r="FU73" i="2"/>
  <c r="GD73" i="2" s="1"/>
  <c r="FT73" i="2"/>
  <c r="FS73" i="2"/>
  <c r="FR73" i="2"/>
  <c r="FQ73" i="2"/>
  <c r="FP73" i="2"/>
  <c r="FO73" i="2"/>
  <c r="FN73" i="2"/>
  <c r="FM73" i="2"/>
  <c r="FL73" i="2"/>
  <c r="FH73" i="2"/>
  <c r="FG73" i="2"/>
  <c r="FF73" i="2"/>
  <c r="FE73" i="2"/>
  <c r="FD73" i="2"/>
  <c r="FD73" i="2" a="1"/>
  <c r="FC73" i="2"/>
  <c r="FB73" i="2"/>
  <c r="FA73" i="2"/>
  <c r="EZ73" i="2"/>
  <c r="EY73" i="2"/>
  <c r="EX73" i="2"/>
  <c r="EW73" i="2"/>
  <c r="EV73" i="2"/>
  <c r="EU73" i="2"/>
  <c r="ET73" i="2"/>
  <c r="ES73" i="2"/>
  <c r="ER73" i="2"/>
  <c r="EQ73" i="2"/>
  <c r="EM73" i="2"/>
  <c r="EL73" i="2"/>
  <c r="EK73" i="2"/>
  <c r="EJ73" i="2"/>
  <c r="EI73" i="2"/>
  <c r="EI73" i="2" a="1"/>
  <c r="EH73" i="2"/>
  <c r="EG73" i="2"/>
  <c r="EF73" i="2"/>
  <c r="EE73" i="2"/>
  <c r="ED73" i="2"/>
  <c r="EC73" i="2"/>
  <c r="EB73" i="2"/>
  <c r="EA73" i="2"/>
  <c r="DZ73" i="2"/>
  <c r="DY73" i="2"/>
  <c r="DX73" i="2"/>
  <c r="DW73" i="2"/>
  <c r="DV73" i="2"/>
  <c r="DR73" i="2"/>
  <c r="DQ73" i="2"/>
  <c r="DP73" i="2"/>
  <c r="DO73" i="2"/>
  <c r="DN73" i="2"/>
  <c r="DN73" i="2" a="1"/>
  <c r="DM73" i="2"/>
  <c r="DL73" i="2"/>
  <c r="DK73" i="2"/>
  <c r="DJ73" i="2"/>
  <c r="DE73" i="2"/>
  <c r="DD73" i="2"/>
  <c r="DC73" i="2"/>
  <c r="DB73" i="2"/>
  <c r="DA73" i="2"/>
  <c r="CQ73" i="2"/>
  <c r="CP73" i="2"/>
  <c r="CO73" i="2"/>
  <c r="CJ73" i="2"/>
  <c r="CI73" i="2"/>
  <c r="CH73" i="2"/>
  <c r="CG73" i="2"/>
  <c r="CF73" i="2"/>
  <c r="BW73" i="2"/>
  <c r="BV73" i="2"/>
  <c r="BU73" i="2"/>
  <c r="BT73" i="2"/>
  <c r="BO73" i="2"/>
  <c r="BN73" i="2"/>
  <c r="BM73" i="2"/>
  <c r="BL73" i="2"/>
  <c r="BK73" i="2"/>
  <c r="BB73" i="2"/>
  <c r="BA73" i="2"/>
  <c r="AZ73" i="2"/>
  <c r="AY73" i="2"/>
  <c r="AT73" i="2"/>
  <c r="AS73" i="2"/>
  <c r="AR73" i="2"/>
  <c r="AQ73" i="2"/>
  <c r="AP73" i="2"/>
  <c r="AG73" i="2"/>
  <c r="AF73" i="2"/>
  <c r="AE73" i="2"/>
  <c r="AD73" i="2"/>
  <c r="Y73" i="2"/>
  <c r="X73" i="2"/>
  <c r="W73" i="2"/>
  <c r="V73" i="2"/>
  <c r="U73" i="2"/>
  <c r="L73" i="2"/>
  <c r="K73" i="2"/>
  <c r="J73" i="2"/>
  <c r="I73" i="2"/>
  <c r="F73" i="2"/>
  <c r="E73" i="2"/>
  <c r="B73" i="2"/>
  <c r="A73" i="2"/>
  <c r="HJ72" i="2"/>
  <c r="HI72" i="2"/>
  <c r="HH72" i="2"/>
  <c r="HG72" i="2"/>
  <c r="HF72" i="2"/>
  <c r="HE72" i="2"/>
  <c r="HD72" i="2"/>
  <c r="HC72" i="2"/>
  <c r="HB72" i="2"/>
  <c r="GX72" i="2"/>
  <c r="GW72" i="2"/>
  <c r="GV72" i="2"/>
  <c r="GU72" i="2"/>
  <c r="GT72" i="2"/>
  <c r="GT72" i="2" a="1"/>
  <c r="GS72" i="2"/>
  <c r="GR72" i="2"/>
  <c r="GQ72" i="2"/>
  <c r="GP72" i="2"/>
  <c r="GO72" i="2"/>
  <c r="GN72" i="2"/>
  <c r="GM72" i="2"/>
  <c r="GL72" i="2"/>
  <c r="GK72" i="2"/>
  <c r="GJ72" i="2"/>
  <c r="GI72" i="2"/>
  <c r="GH72" i="2"/>
  <c r="GG72" i="2"/>
  <c r="GC72" i="2"/>
  <c r="GB72" i="2"/>
  <c r="GA72" i="2"/>
  <c r="FZ72" i="2"/>
  <c r="FY72" i="2"/>
  <c r="FY72" i="2" a="1"/>
  <c r="FX72" i="2"/>
  <c r="FW72" i="2"/>
  <c r="FV72" i="2"/>
  <c r="FU72" i="2"/>
  <c r="FT72" i="2"/>
  <c r="FS72" i="2"/>
  <c r="FR72" i="2"/>
  <c r="FQ72" i="2"/>
  <c r="FP72" i="2"/>
  <c r="FO72" i="2"/>
  <c r="FN72" i="2"/>
  <c r="FM72" i="2"/>
  <c r="FL72" i="2"/>
  <c r="FH72" i="2"/>
  <c r="FG72" i="2"/>
  <c r="FF72" i="2"/>
  <c r="FE72" i="2"/>
  <c r="FD72" i="2"/>
  <c r="FD72" i="2" a="1"/>
  <c r="FC72" i="2"/>
  <c r="FB72" i="2"/>
  <c r="FA72" i="2"/>
  <c r="EZ72" i="2"/>
  <c r="FI72" i="2" s="1"/>
  <c r="EY72" i="2"/>
  <c r="EX72" i="2"/>
  <c r="EW72" i="2"/>
  <c r="EV72" i="2"/>
  <c r="EU72" i="2"/>
  <c r="ET72" i="2"/>
  <c r="ES72" i="2"/>
  <c r="ER72" i="2"/>
  <c r="EQ72" i="2"/>
  <c r="EM72" i="2"/>
  <c r="EL72" i="2"/>
  <c r="EK72" i="2"/>
  <c r="EJ72" i="2"/>
  <c r="EI72" i="2"/>
  <c r="EI72" i="2" a="1"/>
  <c r="EH72" i="2"/>
  <c r="EG72" i="2"/>
  <c r="EF72" i="2"/>
  <c r="EE72" i="2"/>
  <c r="ED72" i="2"/>
  <c r="EC72" i="2"/>
  <c r="EB72" i="2"/>
  <c r="EA72" i="2"/>
  <c r="DZ72" i="2"/>
  <c r="DY72" i="2"/>
  <c r="DX72" i="2"/>
  <c r="DW72" i="2"/>
  <c r="DV72" i="2"/>
  <c r="DR72" i="2"/>
  <c r="DQ72" i="2"/>
  <c r="DP72" i="2"/>
  <c r="DO72" i="2"/>
  <c r="DN72" i="2"/>
  <c r="DN72" i="2" a="1"/>
  <c r="DM72" i="2"/>
  <c r="DL72" i="2"/>
  <c r="DK72" i="2"/>
  <c r="DJ72" i="2"/>
  <c r="DE72" i="2"/>
  <c r="DD72" i="2"/>
  <c r="DC72" i="2"/>
  <c r="DB72" i="2"/>
  <c r="DA72" i="2"/>
  <c r="CR72" i="2"/>
  <c r="CS72" i="2" s="1" a="1"/>
  <c r="CS72" i="2" s="1"/>
  <c r="CQ72" i="2"/>
  <c r="CP72" i="2"/>
  <c r="CO72" i="2"/>
  <c r="CJ72" i="2"/>
  <c r="CI72" i="2"/>
  <c r="CH72" i="2"/>
  <c r="CG72" i="2"/>
  <c r="CF72" i="2"/>
  <c r="BW72" i="2"/>
  <c r="BV72" i="2"/>
  <c r="BU72" i="2"/>
  <c r="BT72" i="2"/>
  <c r="BO72" i="2"/>
  <c r="BN72" i="2"/>
  <c r="BM72" i="2"/>
  <c r="BL72" i="2"/>
  <c r="BK72" i="2"/>
  <c r="BB72" i="2"/>
  <c r="BA72" i="2"/>
  <c r="AZ72" i="2"/>
  <c r="AY72" i="2"/>
  <c r="AT72" i="2"/>
  <c r="AS72" i="2"/>
  <c r="AR72" i="2"/>
  <c r="AQ72" i="2"/>
  <c r="AP72" i="2"/>
  <c r="AG72" i="2"/>
  <c r="AF72" i="2"/>
  <c r="AE72" i="2"/>
  <c r="AD72" i="2"/>
  <c r="Y72" i="2"/>
  <c r="X72" i="2"/>
  <c r="W72" i="2"/>
  <c r="V72" i="2"/>
  <c r="U72" i="2"/>
  <c r="L72" i="2"/>
  <c r="K72" i="2"/>
  <c r="J72" i="2"/>
  <c r="I72" i="2"/>
  <c r="F72" i="2"/>
  <c r="E72" i="2"/>
  <c r="B72" i="2"/>
  <c r="A72" i="2"/>
  <c r="HJ71" i="2"/>
  <c r="HI71" i="2"/>
  <c r="HH71" i="2"/>
  <c r="HG71" i="2"/>
  <c r="HF71" i="2"/>
  <c r="HE71" i="2"/>
  <c r="HD71" i="2"/>
  <c r="HC71" i="2"/>
  <c r="HB71" i="2"/>
  <c r="GX71" i="2"/>
  <c r="GW71" i="2"/>
  <c r="GV71" i="2"/>
  <c r="GU71" i="2"/>
  <c r="GT71" i="2"/>
  <c r="GT71" i="2" a="1"/>
  <c r="GS71" i="2"/>
  <c r="GR71" i="2"/>
  <c r="GQ71" i="2"/>
  <c r="GP71" i="2"/>
  <c r="GO71" i="2"/>
  <c r="GN71" i="2"/>
  <c r="GM71" i="2"/>
  <c r="GL71" i="2"/>
  <c r="GK71" i="2"/>
  <c r="GJ71" i="2"/>
  <c r="GI71" i="2"/>
  <c r="GH71" i="2"/>
  <c r="GG71" i="2"/>
  <c r="GC71" i="2"/>
  <c r="GB71" i="2"/>
  <c r="GA71" i="2"/>
  <c r="FZ71" i="2"/>
  <c r="FY71" i="2"/>
  <c r="FY71" i="2" a="1"/>
  <c r="FX71" i="2"/>
  <c r="FW71" i="2"/>
  <c r="FV71" i="2"/>
  <c r="FU71" i="2"/>
  <c r="GD71" i="2" s="1"/>
  <c r="FT71" i="2"/>
  <c r="FS71" i="2"/>
  <c r="FR71" i="2"/>
  <c r="FQ71" i="2"/>
  <c r="FP71" i="2"/>
  <c r="FO71" i="2"/>
  <c r="FN71" i="2"/>
  <c r="FM71" i="2"/>
  <c r="FL71" i="2"/>
  <c r="FH71" i="2"/>
  <c r="FG71" i="2"/>
  <c r="FF71" i="2"/>
  <c r="FE71" i="2"/>
  <c r="FD71" i="2"/>
  <c r="FD71" i="2" a="1"/>
  <c r="FC71" i="2"/>
  <c r="FB71" i="2"/>
  <c r="FA71" i="2"/>
  <c r="EZ71" i="2"/>
  <c r="EY71" i="2"/>
  <c r="EX71" i="2"/>
  <c r="EW71" i="2"/>
  <c r="EV71" i="2"/>
  <c r="EU71" i="2"/>
  <c r="ET71" i="2"/>
  <c r="ES71" i="2"/>
  <c r="ER71" i="2"/>
  <c r="EQ71" i="2"/>
  <c r="EM71" i="2"/>
  <c r="EL71" i="2"/>
  <c r="EK71" i="2"/>
  <c r="EJ71" i="2"/>
  <c r="EI71" i="2"/>
  <c r="EI71" i="2" a="1"/>
  <c r="EH71" i="2"/>
  <c r="EG71" i="2"/>
  <c r="EF71" i="2"/>
  <c r="EE71" i="2"/>
  <c r="ED71" i="2"/>
  <c r="EC71" i="2"/>
  <c r="EB71" i="2"/>
  <c r="EA71" i="2"/>
  <c r="DZ71" i="2"/>
  <c r="DY71" i="2"/>
  <c r="DX71" i="2"/>
  <c r="DW71" i="2"/>
  <c r="DV71" i="2"/>
  <c r="DR71" i="2"/>
  <c r="DQ71" i="2"/>
  <c r="DP71" i="2"/>
  <c r="DO71" i="2"/>
  <c r="DN71" i="2"/>
  <c r="DN71" i="2" a="1"/>
  <c r="DM71" i="2"/>
  <c r="DL71" i="2"/>
  <c r="DK71" i="2"/>
  <c r="DJ71" i="2"/>
  <c r="DE71" i="2"/>
  <c r="DD71" i="2"/>
  <c r="DC71" i="2"/>
  <c r="DB71" i="2"/>
  <c r="DA71" i="2"/>
  <c r="CR71" i="2"/>
  <c r="CQ71" i="2"/>
  <c r="CP71" i="2"/>
  <c r="CO71" i="2"/>
  <c r="CJ71" i="2"/>
  <c r="CI71" i="2"/>
  <c r="CH71" i="2"/>
  <c r="CG71" i="2"/>
  <c r="CF71" i="2"/>
  <c r="BW71" i="2"/>
  <c r="BV71" i="2"/>
  <c r="BU71" i="2"/>
  <c r="BT71" i="2"/>
  <c r="BO71" i="2"/>
  <c r="BN71" i="2"/>
  <c r="BM71" i="2"/>
  <c r="BL71" i="2"/>
  <c r="BK71" i="2"/>
  <c r="BB71" i="2"/>
  <c r="BA71" i="2"/>
  <c r="AZ71" i="2"/>
  <c r="AY71" i="2"/>
  <c r="AT71" i="2"/>
  <c r="AS71" i="2"/>
  <c r="AR71" i="2"/>
  <c r="AQ71" i="2"/>
  <c r="AP71" i="2"/>
  <c r="AG71" i="2"/>
  <c r="AF71" i="2"/>
  <c r="AE71" i="2"/>
  <c r="AD71" i="2"/>
  <c r="Y71" i="2"/>
  <c r="X71" i="2"/>
  <c r="W71" i="2"/>
  <c r="V71" i="2"/>
  <c r="U71" i="2"/>
  <c r="L71" i="2"/>
  <c r="K71" i="2"/>
  <c r="J71" i="2"/>
  <c r="I71" i="2"/>
  <c r="F71" i="2"/>
  <c r="E71" i="2"/>
  <c r="B71" i="2"/>
  <c r="A71" i="2"/>
  <c r="HJ70" i="2"/>
  <c r="HI70" i="2"/>
  <c r="HH70" i="2"/>
  <c r="HG70" i="2"/>
  <c r="HF70" i="2"/>
  <c r="HE70" i="2"/>
  <c r="HD70" i="2"/>
  <c r="HC70" i="2"/>
  <c r="HB70" i="2"/>
  <c r="GX70" i="2"/>
  <c r="GW70" i="2"/>
  <c r="GV70" i="2"/>
  <c r="GU70" i="2"/>
  <c r="GT70" i="2"/>
  <c r="GT70" i="2" a="1"/>
  <c r="GS70" i="2"/>
  <c r="GR70" i="2"/>
  <c r="GQ70" i="2"/>
  <c r="GP70" i="2"/>
  <c r="GO70" i="2"/>
  <c r="GN70" i="2"/>
  <c r="GM70" i="2"/>
  <c r="GL70" i="2"/>
  <c r="GK70" i="2"/>
  <c r="GJ70" i="2"/>
  <c r="GI70" i="2"/>
  <c r="GH70" i="2"/>
  <c r="GG70" i="2"/>
  <c r="GC70" i="2"/>
  <c r="GB70" i="2"/>
  <c r="GA70" i="2"/>
  <c r="FZ70" i="2"/>
  <c r="FY70" i="2"/>
  <c r="FY70" i="2" a="1"/>
  <c r="FX70" i="2"/>
  <c r="FW70" i="2"/>
  <c r="FV70" i="2"/>
  <c r="FU70" i="2"/>
  <c r="GD70" i="2" s="1"/>
  <c r="FT70" i="2"/>
  <c r="FS70" i="2"/>
  <c r="FR70" i="2"/>
  <c r="FQ70" i="2"/>
  <c r="FP70" i="2"/>
  <c r="FO70" i="2"/>
  <c r="FN70" i="2"/>
  <c r="FM70" i="2"/>
  <c r="FL70" i="2"/>
  <c r="FH70" i="2"/>
  <c r="FG70" i="2"/>
  <c r="FF70" i="2"/>
  <c r="FE70" i="2"/>
  <c r="FD70" i="2"/>
  <c r="FD70" i="2" a="1"/>
  <c r="FC70" i="2"/>
  <c r="FB70" i="2"/>
  <c r="FA70" i="2"/>
  <c r="EZ70" i="2"/>
  <c r="EY70" i="2"/>
  <c r="EX70" i="2"/>
  <c r="EW70" i="2"/>
  <c r="EV70" i="2"/>
  <c r="EU70" i="2"/>
  <c r="ET70" i="2"/>
  <c r="ES70" i="2"/>
  <c r="ER70" i="2"/>
  <c r="EQ70" i="2"/>
  <c r="EM70" i="2"/>
  <c r="EL70" i="2"/>
  <c r="EK70" i="2"/>
  <c r="EJ70" i="2"/>
  <c r="EI70" i="2"/>
  <c r="EI70" i="2" a="1"/>
  <c r="EH70" i="2"/>
  <c r="EG70" i="2"/>
  <c r="EF70" i="2"/>
  <c r="EE70" i="2"/>
  <c r="EN70" i="2" s="1"/>
  <c r="ED70" i="2"/>
  <c r="EC70" i="2"/>
  <c r="EB70" i="2"/>
  <c r="EA70" i="2"/>
  <c r="DZ70" i="2"/>
  <c r="DY70" i="2"/>
  <c r="DX70" i="2"/>
  <c r="DW70" i="2"/>
  <c r="DV70" i="2"/>
  <c r="DR70" i="2"/>
  <c r="DQ70" i="2"/>
  <c r="DP70" i="2"/>
  <c r="DO70" i="2"/>
  <c r="DN70" i="2"/>
  <c r="DN70" i="2" a="1"/>
  <c r="DM70" i="2"/>
  <c r="DL70" i="2"/>
  <c r="DK70" i="2"/>
  <c r="DJ70" i="2"/>
  <c r="DE70" i="2"/>
  <c r="DD70" i="2"/>
  <c r="DC70" i="2"/>
  <c r="DB70" i="2"/>
  <c r="DA70" i="2"/>
  <c r="CR70" i="2"/>
  <c r="CQ70" i="2"/>
  <c r="CP70" i="2"/>
  <c r="CO70" i="2"/>
  <c r="CJ70" i="2"/>
  <c r="CI70" i="2"/>
  <c r="CH70" i="2"/>
  <c r="CG70" i="2"/>
  <c r="CF70" i="2"/>
  <c r="BW70" i="2"/>
  <c r="BV70" i="2"/>
  <c r="BU70" i="2"/>
  <c r="BT70" i="2"/>
  <c r="BO70" i="2"/>
  <c r="BN70" i="2"/>
  <c r="BM70" i="2"/>
  <c r="BL70" i="2"/>
  <c r="BK70" i="2"/>
  <c r="BB70" i="2"/>
  <c r="BA70" i="2"/>
  <c r="AZ70" i="2"/>
  <c r="AY70" i="2"/>
  <c r="AT70" i="2"/>
  <c r="AS70" i="2"/>
  <c r="AR70" i="2"/>
  <c r="AQ70" i="2"/>
  <c r="AP70" i="2"/>
  <c r="AG70" i="2"/>
  <c r="AF70" i="2"/>
  <c r="AE70" i="2"/>
  <c r="AD70" i="2"/>
  <c r="Y70" i="2"/>
  <c r="X70" i="2"/>
  <c r="W70" i="2"/>
  <c r="V70" i="2"/>
  <c r="U70" i="2"/>
  <c r="L70" i="2"/>
  <c r="K70" i="2"/>
  <c r="J70" i="2"/>
  <c r="I70" i="2"/>
  <c r="F70" i="2"/>
  <c r="E70" i="2"/>
  <c r="B70" i="2"/>
  <c r="A70" i="2"/>
  <c r="HJ69" i="2"/>
  <c r="HI69" i="2"/>
  <c r="HH69" i="2"/>
  <c r="HG69" i="2"/>
  <c r="HF69" i="2"/>
  <c r="HE69" i="2"/>
  <c r="HD69" i="2"/>
  <c r="HC69" i="2"/>
  <c r="HB69" i="2"/>
  <c r="GX69" i="2"/>
  <c r="GW69" i="2"/>
  <c r="GV69" i="2"/>
  <c r="GU69" i="2"/>
  <c r="GT69" i="2"/>
  <c r="GT69" i="2" a="1"/>
  <c r="GS69" i="2"/>
  <c r="GR69" i="2"/>
  <c r="GQ69" i="2"/>
  <c r="GP69" i="2"/>
  <c r="GO69" i="2"/>
  <c r="GN69" i="2"/>
  <c r="GM69" i="2"/>
  <c r="GL69" i="2"/>
  <c r="GK69" i="2"/>
  <c r="GJ69" i="2"/>
  <c r="GI69" i="2"/>
  <c r="GH69" i="2"/>
  <c r="GG69" i="2"/>
  <c r="GC69" i="2"/>
  <c r="GB69" i="2"/>
  <c r="GA69" i="2"/>
  <c r="FZ69" i="2"/>
  <c r="FY69" i="2"/>
  <c r="FY69" i="2" a="1"/>
  <c r="FX69" i="2"/>
  <c r="FW69" i="2"/>
  <c r="FV69" i="2"/>
  <c r="FU69" i="2"/>
  <c r="FT69" i="2"/>
  <c r="FS69" i="2"/>
  <c r="FR69" i="2"/>
  <c r="FQ69" i="2"/>
  <c r="FP69" i="2"/>
  <c r="FO69" i="2"/>
  <c r="FN69" i="2"/>
  <c r="FM69" i="2"/>
  <c r="FL69" i="2"/>
  <c r="FH69" i="2"/>
  <c r="FG69" i="2"/>
  <c r="FF69" i="2"/>
  <c r="FE69" i="2"/>
  <c r="FD69" i="2"/>
  <c r="FD69" i="2" a="1"/>
  <c r="FC69" i="2"/>
  <c r="FB69" i="2"/>
  <c r="FA69" i="2"/>
  <c r="EZ69" i="2"/>
  <c r="EY69" i="2"/>
  <c r="EX69" i="2"/>
  <c r="EW69" i="2"/>
  <c r="EV69" i="2"/>
  <c r="EU69" i="2"/>
  <c r="ET69" i="2"/>
  <c r="ES69" i="2"/>
  <c r="ER69" i="2"/>
  <c r="EQ69" i="2"/>
  <c r="EM69" i="2"/>
  <c r="EL69" i="2"/>
  <c r="EK69" i="2"/>
  <c r="EJ69" i="2"/>
  <c r="EI69" i="2"/>
  <c r="EI69" i="2" a="1"/>
  <c r="EH69" i="2"/>
  <c r="EG69" i="2"/>
  <c r="EF69" i="2"/>
  <c r="EE69" i="2"/>
  <c r="ED69" i="2"/>
  <c r="EC69" i="2"/>
  <c r="EB69" i="2"/>
  <c r="EA69" i="2"/>
  <c r="DZ69" i="2"/>
  <c r="DY69" i="2"/>
  <c r="DX69" i="2"/>
  <c r="DW69" i="2"/>
  <c r="DV69" i="2"/>
  <c r="DR69" i="2"/>
  <c r="DQ69" i="2"/>
  <c r="DP69" i="2"/>
  <c r="DO69" i="2"/>
  <c r="DN69" i="2"/>
  <c r="DN69" i="2" a="1"/>
  <c r="DM69" i="2"/>
  <c r="DL69" i="2"/>
  <c r="DK69" i="2"/>
  <c r="DJ69" i="2"/>
  <c r="DE69" i="2"/>
  <c r="DD69" i="2"/>
  <c r="DC69" i="2"/>
  <c r="DB69" i="2"/>
  <c r="DA69" i="2"/>
  <c r="CR69" i="2"/>
  <c r="CQ69" i="2"/>
  <c r="CP69" i="2"/>
  <c r="CO69" i="2"/>
  <c r="CJ69" i="2"/>
  <c r="CI69" i="2"/>
  <c r="CH69" i="2"/>
  <c r="CG69" i="2"/>
  <c r="CF69" i="2"/>
  <c r="BW69" i="2"/>
  <c r="BV69" i="2"/>
  <c r="BU69" i="2"/>
  <c r="BT69" i="2"/>
  <c r="BO69" i="2"/>
  <c r="BN69" i="2"/>
  <c r="BM69" i="2"/>
  <c r="BL69" i="2"/>
  <c r="BK69" i="2"/>
  <c r="BB69" i="2"/>
  <c r="BA69" i="2"/>
  <c r="AZ69" i="2"/>
  <c r="AY69" i="2"/>
  <c r="AT69" i="2"/>
  <c r="AS69" i="2"/>
  <c r="AR69" i="2"/>
  <c r="AQ69" i="2"/>
  <c r="AP69" i="2"/>
  <c r="AG69" i="2"/>
  <c r="AF69" i="2"/>
  <c r="AE69" i="2"/>
  <c r="AD69" i="2"/>
  <c r="Y69" i="2"/>
  <c r="X69" i="2"/>
  <c r="W69" i="2"/>
  <c r="V69" i="2"/>
  <c r="U69" i="2"/>
  <c r="K69" i="2"/>
  <c r="J69" i="2"/>
  <c r="I69" i="2"/>
  <c r="F69" i="2"/>
  <c r="E69" i="2"/>
  <c r="B69" i="2"/>
  <c r="A69" i="2"/>
  <c r="HJ68" i="2"/>
  <c r="HI68" i="2"/>
  <c r="HH68" i="2"/>
  <c r="HG68" i="2"/>
  <c r="HF68" i="2"/>
  <c r="HE68" i="2"/>
  <c r="HD68" i="2"/>
  <c r="HC68" i="2"/>
  <c r="HB68" i="2"/>
  <c r="GX68" i="2"/>
  <c r="GW68" i="2"/>
  <c r="GV68" i="2"/>
  <c r="GU68" i="2"/>
  <c r="GT68" i="2"/>
  <c r="GT68" i="2" a="1"/>
  <c r="GS68" i="2"/>
  <c r="GR68" i="2"/>
  <c r="GQ68" i="2"/>
  <c r="GP68" i="2"/>
  <c r="GO68" i="2"/>
  <c r="GN68" i="2"/>
  <c r="GM68" i="2"/>
  <c r="GL68" i="2"/>
  <c r="GK68" i="2"/>
  <c r="GJ68" i="2"/>
  <c r="GI68" i="2"/>
  <c r="GH68" i="2"/>
  <c r="GG68" i="2"/>
  <c r="GC68" i="2"/>
  <c r="GB68" i="2"/>
  <c r="GA68" i="2"/>
  <c r="FZ68" i="2"/>
  <c r="FY68" i="2"/>
  <c r="FY68" i="2" a="1"/>
  <c r="FX68" i="2"/>
  <c r="FW68" i="2"/>
  <c r="FV68" i="2"/>
  <c r="FU68" i="2"/>
  <c r="FT68" i="2"/>
  <c r="FS68" i="2"/>
  <c r="FR68" i="2"/>
  <c r="FQ68" i="2"/>
  <c r="FP68" i="2"/>
  <c r="FO68" i="2"/>
  <c r="FN68" i="2"/>
  <c r="FM68" i="2"/>
  <c r="FL68" i="2"/>
  <c r="FH68" i="2"/>
  <c r="FG68" i="2"/>
  <c r="FF68" i="2"/>
  <c r="FE68" i="2"/>
  <c r="FD68" i="2"/>
  <c r="FD68" i="2" a="1"/>
  <c r="FC68" i="2"/>
  <c r="FB68" i="2"/>
  <c r="FA68" i="2"/>
  <c r="EZ68" i="2"/>
  <c r="EY68" i="2"/>
  <c r="EX68" i="2"/>
  <c r="EW68" i="2"/>
  <c r="EV68" i="2"/>
  <c r="EU68" i="2"/>
  <c r="ET68" i="2"/>
  <c r="ES68" i="2"/>
  <c r="ER68" i="2"/>
  <c r="EQ68" i="2"/>
  <c r="EM68" i="2"/>
  <c r="EL68" i="2"/>
  <c r="EK68" i="2"/>
  <c r="EJ68" i="2"/>
  <c r="EI68" i="2"/>
  <c r="EI68" i="2" a="1"/>
  <c r="EH68" i="2"/>
  <c r="EG68" i="2"/>
  <c r="EF68" i="2"/>
  <c r="EE68" i="2"/>
  <c r="ED68" i="2"/>
  <c r="EC68" i="2"/>
  <c r="EB68" i="2"/>
  <c r="EA68" i="2"/>
  <c r="DZ68" i="2"/>
  <c r="DY68" i="2"/>
  <c r="DX68" i="2"/>
  <c r="DW68" i="2"/>
  <c r="DV68" i="2"/>
  <c r="DR68" i="2"/>
  <c r="DQ68" i="2"/>
  <c r="DP68" i="2"/>
  <c r="DO68" i="2"/>
  <c r="DN68" i="2"/>
  <c r="DN68" i="2" a="1"/>
  <c r="DM68" i="2"/>
  <c r="DL68" i="2"/>
  <c r="DK68" i="2"/>
  <c r="DJ68" i="2"/>
  <c r="DE68" i="2"/>
  <c r="DD68" i="2"/>
  <c r="DC68" i="2"/>
  <c r="DB68" i="2"/>
  <c r="DA68" i="2"/>
  <c r="CR68" i="2"/>
  <c r="CQ68" i="2"/>
  <c r="CP68" i="2"/>
  <c r="CO68" i="2"/>
  <c r="CJ68" i="2"/>
  <c r="CI68" i="2"/>
  <c r="CH68" i="2"/>
  <c r="CG68" i="2"/>
  <c r="CF68" i="2"/>
  <c r="BW68" i="2"/>
  <c r="BV68" i="2"/>
  <c r="BU68" i="2"/>
  <c r="BT68" i="2"/>
  <c r="BO68" i="2"/>
  <c r="BN68" i="2"/>
  <c r="BM68" i="2"/>
  <c r="BL68" i="2"/>
  <c r="BK68" i="2"/>
  <c r="BB68" i="2"/>
  <c r="BA68" i="2"/>
  <c r="AZ68" i="2"/>
  <c r="AY68" i="2"/>
  <c r="AT68" i="2"/>
  <c r="AS68" i="2"/>
  <c r="AR68" i="2"/>
  <c r="AQ68" i="2"/>
  <c r="AP68" i="2"/>
  <c r="AG68" i="2"/>
  <c r="AF68" i="2"/>
  <c r="AE68" i="2"/>
  <c r="AD68" i="2"/>
  <c r="Y68" i="2"/>
  <c r="X68" i="2"/>
  <c r="W68" i="2"/>
  <c r="V68" i="2"/>
  <c r="U68" i="2"/>
  <c r="L68" i="2"/>
  <c r="K68" i="2"/>
  <c r="J68" i="2"/>
  <c r="I68" i="2"/>
  <c r="F68" i="2"/>
  <c r="E68" i="2"/>
  <c r="B68" i="2"/>
  <c r="A68" i="2"/>
  <c r="HJ67" i="2"/>
  <c r="HI67" i="2"/>
  <c r="HH67" i="2"/>
  <c r="HG67" i="2"/>
  <c r="HF67" i="2"/>
  <c r="HE67" i="2"/>
  <c r="HD67" i="2"/>
  <c r="HC67" i="2"/>
  <c r="HB67" i="2"/>
  <c r="GX67" i="2"/>
  <c r="GW67" i="2"/>
  <c r="GV67" i="2"/>
  <c r="GU67" i="2"/>
  <c r="GT67" i="2"/>
  <c r="GT67" i="2" a="1"/>
  <c r="GS67" i="2"/>
  <c r="GR67" i="2"/>
  <c r="GQ67" i="2"/>
  <c r="GP67" i="2"/>
  <c r="GY67" i="2" s="1"/>
  <c r="GO67" i="2"/>
  <c r="GN67" i="2"/>
  <c r="GM67" i="2"/>
  <c r="GL67" i="2"/>
  <c r="GK67" i="2"/>
  <c r="GJ67" i="2"/>
  <c r="GI67" i="2"/>
  <c r="GH67" i="2"/>
  <c r="GG67" i="2"/>
  <c r="GC67" i="2"/>
  <c r="GB67" i="2"/>
  <c r="GA67" i="2"/>
  <c r="FZ67" i="2"/>
  <c r="FY67" i="2"/>
  <c r="FY67" i="2" a="1"/>
  <c r="FX67" i="2"/>
  <c r="FW67" i="2"/>
  <c r="FV67" i="2"/>
  <c r="FU67" i="2"/>
  <c r="FT67" i="2"/>
  <c r="FS67" i="2"/>
  <c r="FR67" i="2"/>
  <c r="FQ67" i="2"/>
  <c r="FP67" i="2"/>
  <c r="FO67" i="2"/>
  <c r="FN67" i="2"/>
  <c r="FM67" i="2"/>
  <c r="FL67" i="2"/>
  <c r="FH67" i="2"/>
  <c r="FG67" i="2"/>
  <c r="FF67" i="2"/>
  <c r="FE67" i="2"/>
  <c r="FD67" i="2"/>
  <c r="FD67" i="2" a="1"/>
  <c r="FC67" i="2"/>
  <c r="FB67" i="2"/>
  <c r="FA67" i="2"/>
  <c r="EZ67" i="2"/>
  <c r="EY67" i="2"/>
  <c r="EX67" i="2"/>
  <c r="EW67" i="2"/>
  <c r="EV67" i="2"/>
  <c r="EU67" i="2"/>
  <c r="ET67" i="2"/>
  <c r="ES67" i="2"/>
  <c r="ER67" i="2"/>
  <c r="EQ67" i="2"/>
  <c r="EM67" i="2"/>
  <c r="EL67" i="2"/>
  <c r="EK67" i="2"/>
  <c r="EJ67" i="2"/>
  <c r="EI67" i="2"/>
  <c r="EI67" i="2" a="1"/>
  <c r="EH67" i="2"/>
  <c r="EG67" i="2"/>
  <c r="EF67" i="2"/>
  <c r="EE67" i="2"/>
  <c r="ED67" i="2"/>
  <c r="EC67" i="2"/>
  <c r="EB67" i="2"/>
  <c r="EA67" i="2"/>
  <c r="DZ67" i="2"/>
  <c r="DY67" i="2"/>
  <c r="DX67" i="2"/>
  <c r="DW67" i="2"/>
  <c r="DV67" i="2"/>
  <c r="DR67" i="2"/>
  <c r="DQ67" i="2"/>
  <c r="DP67" i="2"/>
  <c r="DO67" i="2"/>
  <c r="DN67" i="2"/>
  <c r="DN67" i="2" a="1"/>
  <c r="DM67" i="2"/>
  <c r="DL67" i="2"/>
  <c r="DK67" i="2"/>
  <c r="DJ67" i="2"/>
  <c r="DE67" i="2"/>
  <c r="DD67" i="2"/>
  <c r="DC67" i="2"/>
  <c r="DB67" i="2"/>
  <c r="DA67" i="2"/>
  <c r="CR67" i="2"/>
  <c r="CQ67" i="2"/>
  <c r="CP67" i="2"/>
  <c r="CO67" i="2"/>
  <c r="CJ67" i="2"/>
  <c r="CI67" i="2"/>
  <c r="CH67" i="2"/>
  <c r="CG67" i="2"/>
  <c r="CF67" i="2"/>
  <c r="BW67" i="2"/>
  <c r="BV67" i="2"/>
  <c r="BU67" i="2"/>
  <c r="BT67" i="2"/>
  <c r="BO67" i="2"/>
  <c r="BN67" i="2"/>
  <c r="BM67" i="2"/>
  <c r="BL67" i="2"/>
  <c r="BK67" i="2"/>
  <c r="BB67" i="2"/>
  <c r="BA67" i="2"/>
  <c r="AZ67" i="2"/>
  <c r="AY67" i="2"/>
  <c r="AT67" i="2"/>
  <c r="AS67" i="2"/>
  <c r="AR67" i="2"/>
  <c r="AQ67" i="2"/>
  <c r="AP67" i="2"/>
  <c r="AG67" i="2"/>
  <c r="AF67" i="2"/>
  <c r="AE67" i="2"/>
  <c r="AD67" i="2"/>
  <c r="Y67" i="2"/>
  <c r="X67" i="2"/>
  <c r="W67" i="2"/>
  <c r="V67" i="2"/>
  <c r="U67" i="2"/>
  <c r="L67" i="2"/>
  <c r="K67" i="2"/>
  <c r="J67" i="2"/>
  <c r="I67" i="2"/>
  <c r="F67" i="2"/>
  <c r="E67" i="2"/>
  <c r="B67" i="2"/>
  <c r="A67" i="2"/>
  <c r="HJ66" i="2"/>
  <c r="HI66" i="2"/>
  <c r="HH66" i="2"/>
  <c r="HG66" i="2"/>
  <c r="HF66" i="2"/>
  <c r="HE66" i="2"/>
  <c r="HD66" i="2"/>
  <c r="HC66" i="2"/>
  <c r="HB66" i="2"/>
  <c r="GX66" i="2"/>
  <c r="GW66" i="2"/>
  <c r="GV66" i="2"/>
  <c r="GU66" i="2"/>
  <c r="GT66" i="2"/>
  <c r="GT66" i="2" a="1"/>
  <c r="GS66" i="2"/>
  <c r="GR66" i="2"/>
  <c r="GQ66" i="2"/>
  <c r="GP66" i="2"/>
  <c r="GO66" i="2"/>
  <c r="GN66" i="2"/>
  <c r="GM66" i="2"/>
  <c r="GL66" i="2"/>
  <c r="GK66" i="2"/>
  <c r="GJ66" i="2"/>
  <c r="GI66" i="2"/>
  <c r="GH66" i="2"/>
  <c r="GG66" i="2"/>
  <c r="GC66" i="2"/>
  <c r="GB66" i="2"/>
  <c r="GA66" i="2"/>
  <c r="FZ66" i="2"/>
  <c r="FY66" i="2"/>
  <c r="FY66" i="2" a="1"/>
  <c r="FX66" i="2"/>
  <c r="FW66" i="2"/>
  <c r="FV66" i="2"/>
  <c r="FU66" i="2"/>
  <c r="GD66" i="2" s="1"/>
  <c r="FT66" i="2"/>
  <c r="FS66" i="2"/>
  <c r="FR66" i="2"/>
  <c r="FQ66" i="2"/>
  <c r="FP66" i="2"/>
  <c r="FO66" i="2"/>
  <c r="FN66" i="2"/>
  <c r="FM66" i="2"/>
  <c r="FL66" i="2"/>
  <c r="FH66" i="2"/>
  <c r="FG66" i="2"/>
  <c r="FF66" i="2"/>
  <c r="FE66" i="2"/>
  <c r="FD66" i="2"/>
  <c r="FD66" i="2" a="1"/>
  <c r="FC66" i="2"/>
  <c r="FB66" i="2"/>
  <c r="FA66" i="2"/>
  <c r="EZ66" i="2"/>
  <c r="EY66" i="2"/>
  <c r="EX66" i="2"/>
  <c r="EW66" i="2"/>
  <c r="EV66" i="2"/>
  <c r="EU66" i="2"/>
  <c r="ET66" i="2"/>
  <c r="ES66" i="2"/>
  <c r="ER66" i="2"/>
  <c r="EQ66" i="2"/>
  <c r="EM66" i="2"/>
  <c r="EL66" i="2"/>
  <c r="EK66" i="2"/>
  <c r="EJ66" i="2"/>
  <c r="EI66" i="2"/>
  <c r="EI66" i="2" a="1"/>
  <c r="EH66" i="2"/>
  <c r="EG66" i="2"/>
  <c r="EF66" i="2"/>
  <c r="EE66" i="2"/>
  <c r="EN66" i="2" s="1"/>
  <c r="ED66" i="2"/>
  <c r="EC66" i="2"/>
  <c r="EB66" i="2"/>
  <c r="EA66" i="2"/>
  <c r="DZ66" i="2"/>
  <c r="DY66" i="2"/>
  <c r="DX66" i="2"/>
  <c r="DW66" i="2"/>
  <c r="DV66" i="2"/>
  <c r="DR66" i="2"/>
  <c r="DQ66" i="2"/>
  <c r="DP66" i="2"/>
  <c r="DO66" i="2"/>
  <c r="DN66" i="2"/>
  <c r="DN66" i="2" a="1"/>
  <c r="DM66" i="2"/>
  <c r="DL66" i="2"/>
  <c r="DK66" i="2"/>
  <c r="DJ66" i="2"/>
  <c r="DS66" i="2" s="1"/>
  <c r="DE66" i="2"/>
  <c r="DD66" i="2"/>
  <c r="DC66" i="2"/>
  <c r="DB66" i="2"/>
  <c r="DA66" i="2"/>
  <c r="CR66" i="2"/>
  <c r="CS66" i="2" s="1" a="1"/>
  <c r="CS66" i="2" s="1"/>
  <c r="CQ66" i="2"/>
  <c r="CP66" i="2"/>
  <c r="CO66" i="2"/>
  <c r="CJ66" i="2"/>
  <c r="CI66" i="2"/>
  <c r="CH66" i="2"/>
  <c r="CG66" i="2"/>
  <c r="CF66" i="2"/>
  <c r="BW66" i="2"/>
  <c r="BV66" i="2"/>
  <c r="BU66" i="2"/>
  <c r="BT66" i="2"/>
  <c r="BO66" i="2"/>
  <c r="BN66" i="2"/>
  <c r="BM66" i="2"/>
  <c r="BL66" i="2"/>
  <c r="BK66" i="2"/>
  <c r="BB66" i="2"/>
  <c r="BA66" i="2"/>
  <c r="AZ66" i="2"/>
  <c r="AY66" i="2"/>
  <c r="AT66" i="2"/>
  <c r="AS66" i="2"/>
  <c r="AR66" i="2"/>
  <c r="AQ66" i="2"/>
  <c r="AP66" i="2"/>
  <c r="AG66" i="2"/>
  <c r="AF66" i="2"/>
  <c r="AE66" i="2"/>
  <c r="AD66" i="2"/>
  <c r="Y66" i="2"/>
  <c r="X66" i="2"/>
  <c r="W66" i="2"/>
  <c r="V66" i="2"/>
  <c r="U66" i="2"/>
  <c r="L66" i="2"/>
  <c r="K66" i="2"/>
  <c r="J66" i="2"/>
  <c r="I66" i="2"/>
  <c r="F66" i="2"/>
  <c r="E66" i="2"/>
  <c r="B66" i="2"/>
  <c r="A66" i="2"/>
  <c r="HJ65" i="2"/>
  <c r="HI65" i="2"/>
  <c r="HH65" i="2"/>
  <c r="HG65" i="2"/>
  <c r="HF65" i="2"/>
  <c r="HE65" i="2"/>
  <c r="HD65" i="2"/>
  <c r="HC65" i="2"/>
  <c r="HB65" i="2"/>
  <c r="GX65" i="2"/>
  <c r="GW65" i="2"/>
  <c r="GV65" i="2"/>
  <c r="GU65" i="2"/>
  <c r="GT65" i="2"/>
  <c r="GT65" i="2" a="1"/>
  <c r="GS65" i="2"/>
  <c r="GR65" i="2"/>
  <c r="GQ65" i="2"/>
  <c r="GP65" i="2"/>
  <c r="GO65" i="2"/>
  <c r="GN65" i="2"/>
  <c r="GM65" i="2"/>
  <c r="GL65" i="2"/>
  <c r="GK65" i="2"/>
  <c r="GJ65" i="2"/>
  <c r="GI65" i="2"/>
  <c r="GH65" i="2"/>
  <c r="GG65" i="2"/>
  <c r="GC65" i="2"/>
  <c r="GB65" i="2"/>
  <c r="GA65" i="2"/>
  <c r="FZ65" i="2"/>
  <c r="FY65" i="2"/>
  <c r="FY65" i="2" a="1"/>
  <c r="FX65" i="2"/>
  <c r="FW65" i="2"/>
  <c r="FV65" i="2"/>
  <c r="FU65" i="2"/>
  <c r="FT65" i="2"/>
  <c r="FS65" i="2"/>
  <c r="FR65" i="2"/>
  <c r="FQ65" i="2"/>
  <c r="FP65" i="2"/>
  <c r="FO65" i="2"/>
  <c r="FN65" i="2"/>
  <c r="FM65" i="2"/>
  <c r="FL65" i="2"/>
  <c r="FH65" i="2"/>
  <c r="FG65" i="2"/>
  <c r="FF65" i="2"/>
  <c r="FE65" i="2"/>
  <c r="FD65" i="2"/>
  <c r="FD65" i="2" a="1"/>
  <c r="FC65" i="2"/>
  <c r="FB65" i="2"/>
  <c r="FA65" i="2"/>
  <c r="EZ65" i="2"/>
  <c r="EY65" i="2"/>
  <c r="EX65" i="2"/>
  <c r="EW65" i="2"/>
  <c r="EV65" i="2"/>
  <c r="EU65" i="2"/>
  <c r="ET65" i="2"/>
  <c r="ES65" i="2"/>
  <c r="ER65" i="2"/>
  <c r="EQ65" i="2"/>
  <c r="EM65" i="2"/>
  <c r="EL65" i="2"/>
  <c r="EK65" i="2"/>
  <c r="EJ65" i="2"/>
  <c r="EI65" i="2"/>
  <c r="EI65" i="2" a="1"/>
  <c r="EH65" i="2"/>
  <c r="EG65" i="2"/>
  <c r="EF65" i="2"/>
  <c r="EE65" i="2"/>
  <c r="ED65" i="2"/>
  <c r="EC65" i="2"/>
  <c r="EB65" i="2"/>
  <c r="EA65" i="2"/>
  <c r="DZ65" i="2"/>
  <c r="DY65" i="2"/>
  <c r="DX65" i="2"/>
  <c r="DW65" i="2"/>
  <c r="DV65" i="2"/>
  <c r="DR65" i="2"/>
  <c r="DQ65" i="2"/>
  <c r="DP65" i="2"/>
  <c r="DO65" i="2"/>
  <c r="DN65" i="2"/>
  <c r="DN65" i="2" a="1"/>
  <c r="DM65" i="2"/>
  <c r="DL65" i="2"/>
  <c r="DK65" i="2"/>
  <c r="DJ65" i="2"/>
  <c r="DS65" i="2" s="1"/>
  <c r="DE65" i="2"/>
  <c r="DD65" i="2"/>
  <c r="DC65" i="2"/>
  <c r="DB65" i="2"/>
  <c r="DA65" i="2"/>
  <c r="CR65" i="2"/>
  <c r="CQ65" i="2"/>
  <c r="CP65" i="2"/>
  <c r="CO65" i="2"/>
  <c r="CJ65" i="2"/>
  <c r="CI65" i="2"/>
  <c r="CH65" i="2"/>
  <c r="CG65" i="2"/>
  <c r="CF65" i="2"/>
  <c r="BW65" i="2"/>
  <c r="BV65" i="2"/>
  <c r="BU65" i="2"/>
  <c r="BT65" i="2"/>
  <c r="BO65" i="2"/>
  <c r="BN65" i="2"/>
  <c r="BM65" i="2"/>
  <c r="BL65" i="2"/>
  <c r="BK65" i="2"/>
  <c r="BB65" i="2"/>
  <c r="BA65" i="2"/>
  <c r="AZ65" i="2"/>
  <c r="AY65" i="2"/>
  <c r="AT65" i="2"/>
  <c r="AS65" i="2"/>
  <c r="AR65" i="2"/>
  <c r="AQ65" i="2"/>
  <c r="AP65" i="2"/>
  <c r="AG65" i="2"/>
  <c r="AF65" i="2"/>
  <c r="AE65" i="2"/>
  <c r="AD65" i="2"/>
  <c r="Y65" i="2"/>
  <c r="X65" i="2"/>
  <c r="W65" i="2"/>
  <c r="V65" i="2"/>
  <c r="U65" i="2"/>
  <c r="L65" i="2"/>
  <c r="K65" i="2"/>
  <c r="J65" i="2"/>
  <c r="I65" i="2"/>
  <c r="F65" i="2"/>
  <c r="E65" i="2"/>
  <c r="B65" i="2"/>
  <c r="A65" i="2"/>
  <c r="HJ64" i="2"/>
  <c r="HI64" i="2"/>
  <c r="HH64" i="2"/>
  <c r="HG64" i="2"/>
  <c r="HF64" i="2"/>
  <c r="HE64" i="2"/>
  <c r="HD64" i="2"/>
  <c r="HC64" i="2"/>
  <c r="HB64" i="2"/>
  <c r="GX64" i="2"/>
  <c r="GW64" i="2"/>
  <c r="GV64" i="2"/>
  <c r="GU64" i="2"/>
  <c r="GT64" i="2"/>
  <c r="GT64" i="2" a="1"/>
  <c r="GS64" i="2"/>
  <c r="GR64" i="2"/>
  <c r="GQ64" i="2"/>
  <c r="GP64" i="2"/>
  <c r="GO64" i="2"/>
  <c r="GN64" i="2"/>
  <c r="GM64" i="2"/>
  <c r="GL64" i="2"/>
  <c r="GK64" i="2"/>
  <c r="GJ64" i="2"/>
  <c r="GI64" i="2"/>
  <c r="GH64" i="2"/>
  <c r="GG64" i="2"/>
  <c r="GC64" i="2"/>
  <c r="GB64" i="2"/>
  <c r="GA64" i="2"/>
  <c r="FZ64" i="2"/>
  <c r="FY64" i="2"/>
  <c r="FY64" i="2" a="1"/>
  <c r="FX64" i="2"/>
  <c r="FW64" i="2"/>
  <c r="FV64" i="2"/>
  <c r="FU64" i="2"/>
  <c r="FT64" i="2"/>
  <c r="FS64" i="2"/>
  <c r="FR64" i="2"/>
  <c r="FQ64" i="2"/>
  <c r="FP64" i="2"/>
  <c r="FO64" i="2"/>
  <c r="FN64" i="2"/>
  <c r="FM64" i="2"/>
  <c r="FL64" i="2"/>
  <c r="FH64" i="2"/>
  <c r="FG64" i="2"/>
  <c r="FF64" i="2"/>
  <c r="FE64" i="2"/>
  <c r="FD64" i="2"/>
  <c r="FD64" i="2" a="1"/>
  <c r="FC64" i="2"/>
  <c r="FB64" i="2"/>
  <c r="FA64" i="2"/>
  <c r="EZ64" i="2"/>
  <c r="FI64" i="2" s="1"/>
  <c r="EY64" i="2"/>
  <c r="EX64" i="2"/>
  <c r="EW64" i="2"/>
  <c r="EV64" i="2"/>
  <c r="EU64" i="2"/>
  <c r="ET64" i="2"/>
  <c r="ES64" i="2"/>
  <c r="ER64" i="2"/>
  <c r="EQ64" i="2"/>
  <c r="EM64" i="2"/>
  <c r="EL64" i="2"/>
  <c r="EK64" i="2"/>
  <c r="EJ64" i="2"/>
  <c r="EI64" i="2"/>
  <c r="EI64" i="2" a="1"/>
  <c r="EH64" i="2"/>
  <c r="EG64" i="2"/>
  <c r="EF64" i="2"/>
  <c r="EE64" i="2"/>
  <c r="ED64" i="2"/>
  <c r="EC64" i="2"/>
  <c r="EB64" i="2"/>
  <c r="EA64" i="2"/>
  <c r="DZ64" i="2"/>
  <c r="DY64" i="2"/>
  <c r="DX64" i="2"/>
  <c r="DW64" i="2"/>
  <c r="DV64" i="2"/>
  <c r="DR64" i="2"/>
  <c r="DQ64" i="2"/>
  <c r="DP64" i="2"/>
  <c r="DO64" i="2"/>
  <c r="DN64" i="2"/>
  <c r="DN64" i="2" a="1"/>
  <c r="DM64" i="2"/>
  <c r="DL64" i="2"/>
  <c r="DK64" i="2"/>
  <c r="DJ64" i="2"/>
  <c r="DE64" i="2"/>
  <c r="DD64" i="2"/>
  <c r="DC64" i="2"/>
  <c r="DB64" i="2"/>
  <c r="DA64" i="2"/>
  <c r="CR64" i="2"/>
  <c r="CQ64" i="2"/>
  <c r="CP64" i="2"/>
  <c r="CO64" i="2"/>
  <c r="CJ64" i="2"/>
  <c r="CI64" i="2"/>
  <c r="CH64" i="2"/>
  <c r="CG64" i="2"/>
  <c r="CF64" i="2"/>
  <c r="BV64" i="2"/>
  <c r="BU64" i="2"/>
  <c r="BT64" i="2"/>
  <c r="BO64" i="2"/>
  <c r="BN64" i="2"/>
  <c r="BM64" i="2"/>
  <c r="BL64" i="2"/>
  <c r="BK64" i="2"/>
  <c r="BB64" i="2"/>
  <c r="BA64" i="2"/>
  <c r="AZ64" i="2"/>
  <c r="AY64" i="2"/>
  <c r="AT64" i="2"/>
  <c r="AS64" i="2"/>
  <c r="AR64" i="2"/>
  <c r="AQ64" i="2"/>
  <c r="AP64" i="2"/>
  <c r="AF64" i="2"/>
  <c r="AE64" i="2"/>
  <c r="AD64" i="2"/>
  <c r="Y64" i="2"/>
  <c r="X64" i="2"/>
  <c r="W64" i="2"/>
  <c r="V64" i="2"/>
  <c r="U64" i="2"/>
  <c r="L64" i="2"/>
  <c r="K64" i="2"/>
  <c r="J64" i="2"/>
  <c r="I64" i="2"/>
  <c r="F64" i="2"/>
  <c r="E64" i="2"/>
  <c r="B64" i="2"/>
  <c r="A64" i="2"/>
  <c r="HJ63" i="2"/>
  <c r="HI63" i="2"/>
  <c r="HH63" i="2"/>
  <c r="HG63" i="2"/>
  <c r="HF63" i="2"/>
  <c r="HE63" i="2"/>
  <c r="HD63" i="2"/>
  <c r="HC63" i="2"/>
  <c r="HB63" i="2"/>
  <c r="GX63" i="2"/>
  <c r="GW63" i="2"/>
  <c r="GV63" i="2"/>
  <c r="GU63" i="2"/>
  <c r="GT63" i="2"/>
  <c r="GT63" i="2" a="1"/>
  <c r="GS63" i="2"/>
  <c r="GR63" i="2"/>
  <c r="GQ63" i="2"/>
  <c r="GP63" i="2"/>
  <c r="GY63" i="2" s="1"/>
  <c r="GO63" i="2"/>
  <c r="GN63" i="2"/>
  <c r="GM63" i="2"/>
  <c r="GL63" i="2"/>
  <c r="GK63" i="2"/>
  <c r="GJ63" i="2"/>
  <c r="GI63" i="2"/>
  <c r="GH63" i="2"/>
  <c r="GG63" i="2"/>
  <c r="GC63" i="2"/>
  <c r="GB63" i="2"/>
  <c r="GA63" i="2"/>
  <c r="FZ63" i="2"/>
  <c r="FY63" i="2"/>
  <c r="FY63" i="2" a="1"/>
  <c r="FX63" i="2"/>
  <c r="FW63" i="2"/>
  <c r="FV63" i="2"/>
  <c r="FU63" i="2"/>
  <c r="FT63" i="2"/>
  <c r="FS63" i="2"/>
  <c r="FR63" i="2"/>
  <c r="FQ63" i="2"/>
  <c r="FP63" i="2"/>
  <c r="FO63" i="2"/>
  <c r="FN63" i="2"/>
  <c r="FM63" i="2"/>
  <c r="FL63" i="2"/>
  <c r="FH63" i="2"/>
  <c r="FG63" i="2"/>
  <c r="FF63" i="2"/>
  <c r="FE63" i="2"/>
  <c r="FD63" i="2"/>
  <c r="FD63" i="2" a="1"/>
  <c r="FC63" i="2"/>
  <c r="FB63" i="2"/>
  <c r="FA63" i="2"/>
  <c r="EZ63" i="2"/>
  <c r="EY63" i="2"/>
  <c r="EX63" i="2"/>
  <c r="EW63" i="2"/>
  <c r="EV63" i="2"/>
  <c r="EU63" i="2"/>
  <c r="ET63" i="2"/>
  <c r="ES63" i="2"/>
  <c r="ER63" i="2"/>
  <c r="EQ63" i="2"/>
  <c r="EM63" i="2"/>
  <c r="EL63" i="2"/>
  <c r="EK63" i="2"/>
  <c r="EJ63" i="2"/>
  <c r="EI63" i="2"/>
  <c r="EI63" i="2" a="1"/>
  <c r="EH63" i="2"/>
  <c r="EG63" i="2"/>
  <c r="EF63" i="2"/>
  <c r="EE63" i="2"/>
  <c r="ED63" i="2"/>
  <c r="EC63" i="2"/>
  <c r="EB63" i="2"/>
  <c r="EA63" i="2"/>
  <c r="DZ63" i="2"/>
  <c r="DY63" i="2"/>
  <c r="DX63" i="2"/>
  <c r="DW63" i="2"/>
  <c r="DV63" i="2"/>
  <c r="DR63" i="2"/>
  <c r="DQ63" i="2"/>
  <c r="DP63" i="2"/>
  <c r="DO63" i="2"/>
  <c r="DN63" i="2"/>
  <c r="DN63" i="2" a="1"/>
  <c r="DM63" i="2"/>
  <c r="DL63" i="2"/>
  <c r="DK63" i="2"/>
  <c r="DJ63" i="2"/>
  <c r="DE63" i="2"/>
  <c r="DD63" i="2"/>
  <c r="DC63" i="2"/>
  <c r="DB63" i="2"/>
  <c r="DA63" i="2"/>
  <c r="CR63" i="2"/>
  <c r="CQ63" i="2"/>
  <c r="CP63" i="2"/>
  <c r="CO63" i="2"/>
  <c r="CJ63" i="2"/>
  <c r="CI63" i="2"/>
  <c r="CH63" i="2"/>
  <c r="CG63" i="2"/>
  <c r="CF63" i="2"/>
  <c r="BW63" i="2"/>
  <c r="BV63" i="2"/>
  <c r="BU63" i="2"/>
  <c r="BT63" i="2"/>
  <c r="BO63" i="2"/>
  <c r="BN63" i="2"/>
  <c r="BM63" i="2"/>
  <c r="BL63" i="2"/>
  <c r="BK63" i="2"/>
  <c r="BA63" i="2"/>
  <c r="AZ63" i="2"/>
  <c r="AY63" i="2"/>
  <c r="AT63" i="2"/>
  <c r="AS63" i="2"/>
  <c r="AR63" i="2"/>
  <c r="AQ63" i="2"/>
  <c r="AP63" i="2"/>
  <c r="AG63" i="2"/>
  <c r="AF63" i="2"/>
  <c r="AE63" i="2"/>
  <c r="AD63" i="2"/>
  <c r="Y63" i="2"/>
  <c r="X63" i="2"/>
  <c r="W63" i="2"/>
  <c r="V63" i="2"/>
  <c r="U63" i="2"/>
  <c r="K63" i="2"/>
  <c r="J63" i="2"/>
  <c r="I63" i="2"/>
  <c r="F63" i="2"/>
  <c r="E63" i="2"/>
  <c r="B63" i="2"/>
  <c r="A63" i="2"/>
  <c r="HJ62" i="2"/>
  <c r="HI62" i="2"/>
  <c r="HH62" i="2"/>
  <c r="HG62" i="2"/>
  <c r="HF62" i="2"/>
  <c r="HE62" i="2"/>
  <c r="HD62" i="2"/>
  <c r="HC62" i="2"/>
  <c r="HB62" i="2"/>
  <c r="GX62" i="2"/>
  <c r="GW62" i="2"/>
  <c r="GV62" i="2"/>
  <c r="GU62" i="2"/>
  <c r="GT62" i="2"/>
  <c r="GT62" i="2" a="1"/>
  <c r="GS62" i="2"/>
  <c r="GR62" i="2"/>
  <c r="GQ62" i="2"/>
  <c r="GP62" i="2"/>
  <c r="GY62" i="2" s="1"/>
  <c r="GO62" i="2"/>
  <c r="GN62" i="2"/>
  <c r="GM62" i="2"/>
  <c r="GL62" i="2"/>
  <c r="GK62" i="2"/>
  <c r="GJ62" i="2"/>
  <c r="GI62" i="2"/>
  <c r="GH62" i="2"/>
  <c r="GG62" i="2"/>
  <c r="GC62" i="2"/>
  <c r="GB62" i="2"/>
  <c r="GA62" i="2"/>
  <c r="FZ62" i="2"/>
  <c r="FY62" i="2"/>
  <c r="FY62" i="2" a="1"/>
  <c r="FX62" i="2"/>
  <c r="FW62" i="2"/>
  <c r="FV62" i="2"/>
  <c r="FU62" i="2"/>
  <c r="FT62" i="2"/>
  <c r="FS62" i="2"/>
  <c r="FR62" i="2"/>
  <c r="FQ62" i="2"/>
  <c r="FP62" i="2"/>
  <c r="FO62" i="2"/>
  <c r="FN62" i="2"/>
  <c r="FM62" i="2"/>
  <c r="FL62" i="2"/>
  <c r="FH62" i="2"/>
  <c r="FG62" i="2"/>
  <c r="FF62" i="2"/>
  <c r="FE62" i="2"/>
  <c r="FD62" i="2"/>
  <c r="FD62" i="2" a="1"/>
  <c r="FC62" i="2"/>
  <c r="FB62" i="2"/>
  <c r="FA62" i="2"/>
  <c r="EZ62" i="2"/>
  <c r="EY62" i="2"/>
  <c r="EX62" i="2"/>
  <c r="EW62" i="2"/>
  <c r="EV62" i="2"/>
  <c r="EU62" i="2"/>
  <c r="ET62" i="2"/>
  <c r="ES62" i="2"/>
  <c r="ER62" i="2"/>
  <c r="EQ62" i="2"/>
  <c r="EM62" i="2"/>
  <c r="EL62" i="2"/>
  <c r="EK62" i="2"/>
  <c r="EJ62" i="2"/>
  <c r="EI62" i="2"/>
  <c r="EI62" i="2" a="1"/>
  <c r="EH62" i="2"/>
  <c r="EG62" i="2"/>
  <c r="EF62" i="2"/>
  <c r="EE62" i="2"/>
  <c r="ED62" i="2"/>
  <c r="EC62" i="2"/>
  <c r="EB62" i="2"/>
  <c r="EA62" i="2"/>
  <c r="DZ62" i="2"/>
  <c r="DY62" i="2"/>
  <c r="DX62" i="2"/>
  <c r="DW62" i="2"/>
  <c r="DV62" i="2"/>
  <c r="DR62" i="2"/>
  <c r="DQ62" i="2"/>
  <c r="DP62" i="2"/>
  <c r="DO62" i="2"/>
  <c r="DN62" i="2"/>
  <c r="DN62" i="2" a="1"/>
  <c r="DM62" i="2"/>
  <c r="DL62" i="2"/>
  <c r="DK62" i="2"/>
  <c r="DJ62" i="2"/>
  <c r="DE62" i="2"/>
  <c r="DD62" i="2"/>
  <c r="DC62" i="2"/>
  <c r="DB62" i="2"/>
  <c r="DA62" i="2"/>
  <c r="CR62" i="2"/>
  <c r="CQ62" i="2"/>
  <c r="CP62" i="2"/>
  <c r="CO62" i="2"/>
  <c r="CJ62" i="2"/>
  <c r="CI62" i="2"/>
  <c r="CH62" i="2"/>
  <c r="CG62" i="2"/>
  <c r="CF62" i="2"/>
  <c r="BW62" i="2"/>
  <c r="BV62" i="2"/>
  <c r="BU62" i="2"/>
  <c r="BT62" i="2"/>
  <c r="BO62" i="2"/>
  <c r="BN62" i="2"/>
  <c r="BM62" i="2"/>
  <c r="BL62" i="2"/>
  <c r="BK62" i="2"/>
  <c r="BA62" i="2"/>
  <c r="AZ62" i="2"/>
  <c r="AY62" i="2"/>
  <c r="AT62" i="2"/>
  <c r="AS62" i="2"/>
  <c r="AR62" i="2"/>
  <c r="AQ62" i="2"/>
  <c r="AP62" i="2"/>
  <c r="AF62" i="2"/>
  <c r="AE62" i="2"/>
  <c r="AD62" i="2"/>
  <c r="Y62" i="2"/>
  <c r="X62" i="2"/>
  <c r="W62" i="2"/>
  <c r="V62" i="2"/>
  <c r="U62" i="2"/>
  <c r="L62" i="2"/>
  <c r="K62" i="2"/>
  <c r="J62" i="2"/>
  <c r="I62" i="2"/>
  <c r="F62" i="2"/>
  <c r="E62" i="2"/>
  <c r="B62" i="2"/>
  <c r="A62" i="2"/>
  <c r="HJ61" i="2"/>
  <c r="HI61" i="2"/>
  <c r="HH61" i="2"/>
  <c r="HG61" i="2"/>
  <c r="HF61" i="2"/>
  <c r="HE61" i="2"/>
  <c r="HD61" i="2"/>
  <c r="HC61" i="2"/>
  <c r="HB61" i="2"/>
  <c r="GX61" i="2"/>
  <c r="GW61" i="2"/>
  <c r="GV61" i="2"/>
  <c r="GU61" i="2"/>
  <c r="GT61" i="2"/>
  <c r="GT61" i="2" a="1"/>
  <c r="GS61" i="2"/>
  <c r="GR61" i="2"/>
  <c r="GQ61" i="2"/>
  <c r="GP61" i="2"/>
  <c r="GY61" i="2" s="1"/>
  <c r="GO61" i="2"/>
  <c r="GN61" i="2"/>
  <c r="GM61" i="2"/>
  <c r="GL61" i="2"/>
  <c r="GK61" i="2"/>
  <c r="GJ61" i="2"/>
  <c r="GI61" i="2"/>
  <c r="GH61" i="2"/>
  <c r="GG61" i="2"/>
  <c r="GC61" i="2"/>
  <c r="GB61" i="2"/>
  <c r="GA61" i="2"/>
  <c r="FZ61" i="2"/>
  <c r="FY61" i="2"/>
  <c r="FY61" i="2" a="1"/>
  <c r="FX61" i="2"/>
  <c r="FW61" i="2"/>
  <c r="FV61" i="2"/>
  <c r="FU61" i="2"/>
  <c r="FT61" i="2"/>
  <c r="FS61" i="2"/>
  <c r="FR61" i="2"/>
  <c r="FQ61" i="2"/>
  <c r="FP61" i="2"/>
  <c r="FO61" i="2"/>
  <c r="FN61" i="2"/>
  <c r="FM61" i="2"/>
  <c r="FL61" i="2"/>
  <c r="FH61" i="2"/>
  <c r="FG61" i="2"/>
  <c r="FF61" i="2"/>
  <c r="FE61" i="2"/>
  <c r="FD61" i="2"/>
  <c r="FD61" i="2" a="1"/>
  <c r="FC61" i="2"/>
  <c r="FB61" i="2"/>
  <c r="FA61" i="2"/>
  <c r="EZ61" i="2"/>
  <c r="EY61" i="2"/>
  <c r="EX61" i="2"/>
  <c r="EW61" i="2"/>
  <c r="EV61" i="2"/>
  <c r="EU61" i="2"/>
  <c r="ET61" i="2"/>
  <c r="ES61" i="2"/>
  <c r="ER61" i="2"/>
  <c r="EQ61" i="2"/>
  <c r="EM61" i="2"/>
  <c r="EL61" i="2"/>
  <c r="EK61" i="2"/>
  <c r="EJ61" i="2"/>
  <c r="EI61" i="2"/>
  <c r="EI61" i="2" a="1"/>
  <c r="EH61" i="2"/>
  <c r="EG61" i="2"/>
  <c r="EF61" i="2"/>
  <c r="EE61" i="2"/>
  <c r="ED61" i="2"/>
  <c r="EC61" i="2"/>
  <c r="EB61" i="2"/>
  <c r="EA61" i="2"/>
  <c r="DZ61" i="2"/>
  <c r="DY61" i="2"/>
  <c r="DX61" i="2"/>
  <c r="DW61" i="2"/>
  <c r="DV61" i="2"/>
  <c r="DR61" i="2"/>
  <c r="DQ61" i="2"/>
  <c r="DP61" i="2"/>
  <c r="DO61" i="2"/>
  <c r="DN61" i="2"/>
  <c r="DN61" i="2" a="1"/>
  <c r="DM61" i="2"/>
  <c r="DL61" i="2"/>
  <c r="DK61" i="2"/>
  <c r="DJ61" i="2"/>
  <c r="DE61" i="2"/>
  <c r="DD61" i="2"/>
  <c r="DC61" i="2"/>
  <c r="DB61" i="2"/>
  <c r="DA61" i="2"/>
  <c r="CR61" i="2"/>
  <c r="CQ61" i="2"/>
  <c r="CP61" i="2"/>
  <c r="CO61" i="2"/>
  <c r="CJ61" i="2"/>
  <c r="CI61" i="2"/>
  <c r="CH61" i="2"/>
  <c r="CG61" i="2"/>
  <c r="CF61" i="2"/>
  <c r="BW61" i="2"/>
  <c r="BV61" i="2"/>
  <c r="BU61" i="2"/>
  <c r="BT61" i="2"/>
  <c r="BO61" i="2"/>
  <c r="BN61" i="2"/>
  <c r="BM61" i="2"/>
  <c r="BL61" i="2"/>
  <c r="BK61" i="2"/>
  <c r="BB61" i="2"/>
  <c r="BA61" i="2"/>
  <c r="AZ61" i="2"/>
  <c r="AY61" i="2"/>
  <c r="AT61" i="2"/>
  <c r="AS61" i="2"/>
  <c r="AR61" i="2"/>
  <c r="AQ61" i="2"/>
  <c r="AP61" i="2"/>
  <c r="AG61" i="2"/>
  <c r="AF61" i="2"/>
  <c r="AE61" i="2"/>
  <c r="AD61" i="2"/>
  <c r="Y61" i="2"/>
  <c r="X61" i="2"/>
  <c r="W61" i="2"/>
  <c r="V61" i="2"/>
  <c r="U61" i="2"/>
  <c r="L61" i="2"/>
  <c r="K61" i="2"/>
  <c r="J61" i="2"/>
  <c r="I61" i="2"/>
  <c r="F61" i="2"/>
  <c r="E61" i="2"/>
  <c r="B61" i="2"/>
  <c r="A61" i="2"/>
  <c r="HJ60" i="2"/>
  <c r="HI60" i="2"/>
  <c r="HH60" i="2"/>
  <c r="HG60" i="2"/>
  <c r="HF60" i="2"/>
  <c r="HE60" i="2"/>
  <c r="HD60" i="2"/>
  <c r="HC60" i="2"/>
  <c r="HB60" i="2"/>
  <c r="GX60" i="2"/>
  <c r="GW60" i="2"/>
  <c r="GV60" i="2"/>
  <c r="GU60" i="2"/>
  <c r="GT60" i="2"/>
  <c r="GT60" i="2" a="1"/>
  <c r="GS60" i="2"/>
  <c r="GR60" i="2"/>
  <c r="GQ60" i="2"/>
  <c r="GP60" i="2"/>
  <c r="GO60" i="2"/>
  <c r="GN60" i="2"/>
  <c r="GM60" i="2"/>
  <c r="GL60" i="2"/>
  <c r="GK60" i="2"/>
  <c r="GJ60" i="2"/>
  <c r="GI60" i="2"/>
  <c r="GH60" i="2"/>
  <c r="GG60" i="2"/>
  <c r="GC60" i="2"/>
  <c r="GB60" i="2"/>
  <c r="GA60" i="2"/>
  <c r="FZ60" i="2"/>
  <c r="FY60" i="2"/>
  <c r="FY60" i="2" a="1"/>
  <c r="FX60" i="2"/>
  <c r="FW60" i="2"/>
  <c r="FV60" i="2"/>
  <c r="FU60" i="2"/>
  <c r="GD60" i="2" s="1"/>
  <c r="FT60" i="2"/>
  <c r="FS60" i="2"/>
  <c r="FR60" i="2"/>
  <c r="FQ60" i="2"/>
  <c r="FP60" i="2"/>
  <c r="FO60" i="2"/>
  <c r="FN60" i="2"/>
  <c r="FM60" i="2"/>
  <c r="FL60" i="2"/>
  <c r="FH60" i="2"/>
  <c r="FG60" i="2"/>
  <c r="FF60" i="2"/>
  <c r="FE60" i="2"/>
  <c r="FD60" i="2"/>
  <c r="FD60" i="2" a="1"/>
  <c r="FC60" i="2"/>
  <c r="FB60" i="2"/>
  <c r="FA60" i="2"/>
  <c r="EZ60" i="2"/>
  <c r="EY60" i="2"/>
  <c r="EX60" i="2"/>
  <c r="EW60" i="2"/>
  <c r="EV60" i="2"/>
  <c r="EU60" i="2"/>
  <c r="ET60" i="2"/>
  <c r="ES60" i="2"/>
  <c r="ER60" i="2"/>
  <c r="EQ60" i="2"/>
  <c r="EM60" i="2"/>
  <c r="EL60" i="2"/>
  <c r="EK60" i="2"/>
  <c r="EJ60" i="2"/>
  <c r="EI60" i="2"/>
  <c r="EI60" i="2" a="1"/>
  <c r="EH60" i="2"/>
  <c r="EG60" i="2"/>
  <c r="EF60" i="2"/>
  <c r="EE60" i="2"/>
  <c r="ED60" i="2"/>
  <c r="EC60" i="2"/>
  <c r="EB60" i="2"/>
  <c r="EA60" i="2"/>
  <c r="DZ60" i="2"/>
  <c r="DY60" i="2"/>
  <c r="DX60" i="2"/>
  <c r="DW60" i="2"/>
  <c r="DV60" i="2"/>
  <c r="DR60" i="2"/>
  <c r="DQ60" i="2"/>
  <c r="DP60" i="2"/>
  <c r="DO60" i="2"/>
  <c r="DN60" i="2"/>
  <c r="DN60" i="2" a="1"/>
  <c r="DM60" i="2"/>
  <c r="DL60" i="2"/>
  <c r="DK60" i="2"/>
  <c r="DJ60" i="2"/>
  <c r="DS60" i="2" s="1"/>
  <c r="DE60" i="2"/>
  <c r="DD60" i="2"/>
  <c r="DC60" i="2"/>
  <c r="DB60" i="2"/>
  <c r="DA60" i="2"/>
  <c r="CR60" i="2"/>
  <c r="CQ60" i="2"/>
  <c r="CP60" i="2"/>
  <c r="CO60" i="2"/>
  <c r="CJ60" i="2"/>
  <c r="CI60" i="2"/>
  <c r="CH60" i="2"/>
  <c r="CG60" i="2"/>
  <c r="CF60" i="2"/>
  <c r="BX60" i="2" a="1"/>
  <c r="BX60" i="2" s="1"/>
  <c r="BW60" i="2"/>
  <c r="BV60" i="2"/>
  <c r="BU60" i="2"/>
  <c r="BT60" i="2"/>
  <c r="BO60" i="2"/>
  <c r="BN60" i="2"/>
  <c r="BM60" i="2"/>
  <c r="BL60" i="2"/>
  <c r="BK60" i="2"/>
  <c r="BB60" i="2"/>
  <c r="BA60" i="2"/>
  <c r="AZ60" i="2"/>
  <c r="AY60" i="2"/>
  <c r="AT60" i="2"/>
  <c r="AS60" i="2"/>
  <c r="AR60" i="2"/>
  <c r="AQ60" i="2"/>
  <c r="AP60" i="2"/>
  <c r="AG60" i="2"/>
  <c r="AF60" i="2"/>
  <c r="AE60" i="2"/>
  <c r="AD60" i="2"/>
  <c r="Y60" i="2"/>
  <c r="X60" i="2"/>
  <c r="W60" i="2"/>
  <c r="V60" i="2"/>
  <c r="U60" i="2"/>
  <c r="L60" i="2"/>
  <c r="K60" i="2"/>
  <c r="J60" i="2"/>
  <c r="I60" i="2"/>
  <c r="F60" i="2"/>
  <c r="E60" i="2"/>
  <c r="B60" i="2"/>
  <c r="A60" i="2"/>
  <c r="HJ59" i="2"/>
  <c r="HI59" i="2"/>
  <c r="HH59" i="2"/>
  <c r="HG59" i="2"/>
  <c r="HF59" i="2"/>
  <c r="HE59" i="2"/>
  <c r="HD59" i="2"/>
  <c r="HC59" i="2"/>
  <c r="HB59" i="2"/>
  <c r="GX59" i="2"/>
  <c r="GW59" i="2"/>
  <c r="GV59" i="2"/>
  <c r="GU59" i="2"/>
  <c r="GT59" i="2"/>
  <c r="GT59" i="2" a="1"/>
  <c r="GS59" i="2"/>
  <c r="GR59" i="2"/>
  <c r="GQ59" i="2"/>
  <c r="GP59" i="2"/>
  <c r="GY59" i="2" s="1"/>
  <c r="GO59" i="2"/>
  <c r="GN59" i="2"/>
  <c r="GM59" i="2"/>
  <c r="GL59" i="2"/>
  <c r="GK59" i="2"/>
  <c r="GJ59" i="2"/>
  <c r="GI59" i="2"/>
  <c r="GH59" i="2"/>
  <c r="GG59" i="2"/>
  <c r="GC59" i="2"/>
  <c r="GB59" i="2"/>
  <c r="GA59" i="2"/>
  <c r="FZ59" i="2"/>
  <c r="FY59" i="2"/>
  <c r="FY59" i="2" a="1"/>
  <c r="FX59" i="2"/>
  <c r="FW59" i="2"/>
  <c r="FV59" i="2"/>
  <c r="FU59" i="2"/>
  <c r="FT59" i="2"/>
  <c r="FS59" i="2"/>
  <c r="FR59" i="2"/>
  <c r="FQ59" i="2"/>
  <c r="FP59" i="2"/>
  <c r="FO59" i="2"/>
  <c r="FN59" i="2"/>
  <c r="FM59" i="2"/>
  <c r="FL59" i="2"/>
  <c r="FH59" i="2"/>
  <c r="FG59" i="2"/>
  <c r="FF59" i="2"/>
  <c r="FE59" i="2"/>
  <c r="FD59" i="2"/>
  <c r="FD59" i="2" a="1"/>
  <c r="FC59" i="2"/>
  <c r="FB59" i="2"/>
  <c r="FA59" i="2"/>
  <c r="EZ59" i="2"/>
  <c r="EY59" i="2"/>
  <c r="EX59" i="2"/>
  <c r="EW59" i="2"/>
  <c r="EV59" i="2"/>
  <c r="EU59" i="2"/>
  <c r="ET59" i="2"/>
  <c r="ES59" i="2"/>
  <c r="ER59" i="2"/>
  <c r="EQ59" i="2"/>
  <c r="EM59" i="2"/>
  <c r="EL59" i="2"/>
  <c r="EK59" i="2"/>
  <c r="EJ59" i="2"/>
  <c r="EI59" i="2"/>
  <c r="EI59" i="2" a="1"/>
  <c r="EH59" i="2"/>
  <c r="EG59" i="2"/>
  <c r="EF59" i="2"/>
  <c r="EE59" i="2"/>
  <c r="ED59" i="2"/>
  <c r="EC59" i="2"/>
  <c r="EB59" i="2"/>
  <c r="EA59" i="2"/>
  <c r="DZ59" i="2"/>
  <c r="DY59" i="2"/>
  <c r="DX59" i="2"/>
  <c r="DW59" i="2"/>
  <c r="DV59" i="2"/>
  <c r="DR59" i="2"/>
  <c r="DQ59" i="2"/>
  <c r="DP59" i="2"/>
  <c r="DO59" i="2"/>
  <c r="DN59" i="2"/>
  <c r="DN59" i="2" a="1"/>
  <c r="DM59" i="2"/>
  <c r="DL59" i="2"/>
  <c r="DK59" i="2"/>
  <c r="DJ59" i="2"/>
  <c r="DS59" i="2" s="1"/>
  <c r="DE59" i="2"/>
  <c r="DD59" i="2"/>
  <c r="DC59" i="2"/>
  <c r="DB59" i="2"/>
  <c r="DA59" i="2"/>
  <c r="CR59" i="2"/>
  <c r="CQ59" i="2"/>
  <c r="CP59" i="2"/>
  <c r="CO59" i="2"/>
  <c r="CJ59" i="2"/>
  <c r="CI59" i="2"/>
  <c r="CH59" i="2"/>
  <c r="CG59" i="2"/>
  <c r="CF59" i="2"/>
  <c r="BW59" i="2"/>
  <c r="BV59" i="2"/>
  <c r="BU59" i="2"/>
  <c r="BT59" i="2"/>
  <c r="BO59" i="2"/>
  <c r="BN59" i="2"/>
  <c r="BM59" i="2"/>
  <c r="BL59" i="2"/>
  <c r="BK59" i="2"/>
  <c r="BB59" i="2"/>
  <c r="BA59" i="2"/>
  <c r="AZ59" i="2"/>
  <c r="AY59" i="2"/>
  <c r="AT59" i="2"/>
  <c r="AS59" i="2"/>
  <c r="AR59" i="2"/>
  <c r="AQ59" i="2"/>
  <c r="AP59" i="2"/>
  <c r="AG59" i="2"/>
  <c r="AF59" i="2"/>
  <c r="AE59" i="2"/>
  <c r="AD59" i="2"/>
  <c r="Y59" i="2"/>
  <c r="X59" i="2"/>
  <c r="W59" i="2"/>
  <c r="V59" i="2"/>
  <c r="U59" i="2"/>
  <c r="L59" i="2"/>
  <c r="K59" i="2"/>
  <c r="J59" i="2"/>
  <c r="I59" i="2"/>
  <c r="F59" i="2"/>
  <c r="E59" i="2"/>
  <c r="B59" i="2"/>
  <c r="A59" i="2"/>
  <c r="HJ58" i="2"/>
  <c r="HI58" i="2"/>
  <c r="HH58" i="2"/>
  <c r="HG58" i="2"/>
  <c r="HF58" i="2"/>
  <c r="HE58" i="2"/>
  <c r="HD58" i="2"/>
  <c r="HC58" i="2"/>
  <c r="HB58" i="2"/>
  <c r="GX58" i="2"/>
  <c r="GW58" i="2"/>
  <c r="GV58" i="2"/>
  <c r="GU58" i="2"/>
  <c r="GT58" i="2"/>
  <c r="GT58" i="2" a="1"/>
  <c r="GS58" i="2"/>
  <c r="GR58" i="2"/>
  <c r="GQ58" i="2"/>
  <c r="GP58" i="2"/>
  <c r="GY58" i="2" s="1"/>
  <c r="GO58" i="2"/>
  <c r="GN58" i="2"/>
  <c r="GM58" i="2"/>
  <c r="GL58" i="2"/>
  <c r="GK58" i="2"/>
  <c r="GJ58" i="2"/>
  <c r="GI58" i="2"/>
  <c r="GH58" i="2"/>
  <c r="GG58" i="2"/>
  <c r="GC58" i="2"/>
  <c r="GB58" i="2"/>
  <c r="GA58" i="2"/>
  <c r="FZ58" i="2"/>
  <c r="FY58" i="2"/>
  <c r="FY58" i="2" a="1"/>
  <c r="FX58" i="2"/>
  <c r="FW58" i="2"/>
  <c r="FV58" i="2"/>
  <c r="FU58" i="2"/>
  <c r="FT58" i="2"/>
  <c r="FS58" i="2"/>
  <c r="FR58" i="2"/>
  <c r="FQ58" i="2"/>
  <c r="FP58" i="2"/>
  <c r="FO58" i="2"/>
  <c r="FN58" i="2"/>
  <c r="FM58" i="2"/>
  <c r="FL58" i="2"/>
  <c r="FH58" i="2"/>
  <c r="FG58" i="2"/>
  <c r="FF58" i="2"/>
  <c r="FE58" i="2"/>
  <c r="FD58" i="2"/>
  <c r="FD58" i="2" a="1"/>
  <c r="FC58" i="2"/>
  <c r="FB58" i="2"/>
  <c r="FA58" i="2"/>
  <c r="EZ58" i="2"/>
  <c r="EY58" i="2"/>
  <c r="EX58" i="2"/>
  <c r="EW58" i="2"/>
  <c r="EV58" i="2"/>
  <c r="EU58" i="2"/>
  <c r="ET58" i="2"/>
  <c r="ES58" i="2"/>
  <c r="ER58" i="2"/>
  <c r="EQ58" i="2"/>
  <c r="EM58" i="2"/>
  <c r="EL58" i="2"/>
  <c r="EK58" i="2"/>
  <c r="EJ58" i="2"/>
  <c r="EI58" i="2"/>
  <c r="EI58" i="2" a="1"/>
  <c r="EH58" i="2"/>
  <c r="EG58" i="2"/>
  <c r="EF58" i="2"/>
  <c r="EE58" i="2"/>
  <c r="ED58" i="2"/>
  <c r="EC58" i="2"/>
  <c r="EB58" i="2"/>
  <c r="EA58" i="2"/>
  <c r="DZ58" i="2"/>
  <c r="DY58" i="2"/>
  <c r="DX58" i="2"/>
  <c r="DW58" i="2"/>
  <c r="DV58" i="2"/>
  <c r="DR58" i="2"/>
  <c r="DQ58" i="2"/>
  <c r="DP58" i="2"/>
  <c r="DO58" i="2"/>
  <c r="DN58" i="2"/>
  <c r="DN58" i="2" a="1"/>
  <c r="DM58" i="2"/>
  <c r="DL58" i="2"/>
  <c r="DK58" i="2"/>
  <c r="DJ58" i="2"/>
  <c r="DE58" i="2"/>
  <c r="DD58" i="2"/>
  <c r="DC58" i="2"/>
  <c r="DB58" i="2"/>
  <c r="DA58" i="2"/>
  <c r="CR58" i="2"/>
  <c r="CQ58" i="2"/>
  <c r="CP58" i="2"/>
  <c r="CO58" i="2"/>
  <c r="CJ58" i="2"/>
  <c r="CI58" i="2"/>
  <c r="CH58" i="2"/>
  <c r="CG58" i="2"/>
  <c r="CF58" i="2"/>
  <c r="BW58" i="2"/>
  <c r="BV58" i="2"/>
  <c r="BU58" i="2"/>
  <c r="BT58" i="2"/>
  <c r="BO58" i="2"/>
  <c r="BN58" i="2"/>
  <c r="BM58" i="2"/>
  <c r="BL58" i="2"/>
  <c r="BK58" i="2"/>
  <c r="BB58" i="2"/>
  <c r="BA58" i="2"/>
  <c r="AZ58" i="2"/>
  <c r="AY58" i="2"/>
  <c r="AT58" i="2"/>
  <c r="AS58" i="2"/>
  <c r="AR58" i="2"/>
  <c r="AQ58" i="2"/>
  <c r="AP58" i="2"/>
  <c r="AG58" i="2"/>
  <c r="AF58" i="2"/>
  <c r="AE58" i="2"/>
  <c r="AD58" i="2"/>
  <c r="Y58" i="2"/>
  <c r="X58" i="2"/>
  <c r="W58" i="2"/>
  <c r="V58" i="2"/>
  <c r="U58" i="2"/>
  <c r="K58" i="2"/>
  <c r="J58" i="2"/>
  <c r="I58" i="2"/>
  <c r="F58" i="2"/>
  <c r="E58" i="2"/>
  <c r="B58" i="2"/>
  <c r="A58" i="2"/>
  <c r="HJ57" i="2"/>
  <c r="HI57" i="2"/>
  <c r="HH57" i="2"/>
  <c r="HG57" i="2"/>
  <c r="HF57" i="2"/>
  <c r="HE57" i="2"/>
  <c r="HD57" i="2"/>
  <c r="HC57" i="2"/>
  <c r="HB57" i="2"/>
  <c r="GX57" i="2"/>
  <c r="GW57" i="2"/>
  <c r="GV57" i="2"/>
  <c r="GU57" i="2"/>
  <c r="GT57" i="2"/>
  <c r="GT57" i="2" a="1"/>
  <c r="GS57" i="2"/>
  <c r="GR57" i="2"/>
  <c r="GQ57" i="2"/>
  <c r="GP57" i="2"/>
  <c r="GO57" i="2"/>
  <c r="GN57" i="2"/>
  <c r="GM57" i="2"/>
  <c r="GL57" i="2"/>
  <c r="GK57" i="2"/>
  <c r="GJ57" i="2"/>
  <c r="GI57" i="2"/>
  <c r="GH57" i="2"/>
  <c r="GG57" i="2"/>
  <c r="GC57" i="2"/>
  <c r="GB57" i="2"/>
  <c r="GA57" i="2"/>
  <c r="FZ57" i="2"/>
  <c r="FY57" i="2"/>
  <c r="FY57" i="2" a="1"/>
  <c r="FX57" i="2"/>
  <c r="FW57" i="2"/>
  <c r="FV57" i="2"/>
  <c r="FU57" i="2"/>
  <c r="FT57" i="2"/>
  <c r="FS57" i="2"/>
  <c r="FR57" i="2"/>
  <c r="FQ57" i="2"/>
  <c r="FP57" i="2"/>
  <c r="FO57" i="2"/>
  <c r="FN57" i="2"/>
  <c r="FM57" i="2"/>
  <c r="FL57" i="2"/>
  <c r="FH57" i="2"/>
  <c r="FG57" i="2"/>
  <c r="FF57" i="2"/>
  <c r="FE57" i="2"/>
  <c r="FD57" i="2"/>
  <c r="FD57" i="2" a="1"/>
  <c r="FC57" i="2"/>
  <c r="FB57" i="2"/>
  <c r="FA57" i="2"/>
  <c r="EZ57" i="2"/>
  <c r="FI57" i="2" s="1"/>
  <c r="EY57" i="2"/>
  <c r="EX57" i="2"/>
  <c r="EW57" i="2"/>
  <c r="EV57" i="2"/>
  <c r="EU57" i="2"/>
  <c r="ET57" i="2"/>
  <c r="ES57" i="2"/>
  <c r="ER57" i="2"/>
  <c r="EQ57" i="2"/>
  <c r="EM57" i="2"/>
  <c r="EL57" i="2"/>
  <c r="EK57" i="2"/>
  <c r="EJ57" i="2"/>
  <c r="EI57" i="2"/>
  <c r="EI57" i="2" a="1"/>
  <c r="EH57" i="2"/>
  <c r="EG57" i="2"/>
  <c r="EF57" i="2"/>
  <c r="EE57" i="2"/>
  <c r="ED57" i="2"/>
  <c r="EC57" i="2"/>
  <c r="EB57" i="2"/>
  <c r="EA57" i="2"/>
  <c r="DZ57" i="2"/>
  <c r="DY57" i="2"/>
  <c r="DX57" i="2"/>
  <c r="DW57" i="2"/>
  <c r="DV57" i="2"/>
  <c r="DR57" i="2"/>
  <c r="DQ57" i="2"/>
  <c r="DP57" i="2"/>
  <c r="DO57" i="2"/>
  <c r="DN57" i="2"/>
  <c r="DN57" i="2" a="1"/>
  <c r="DM57" i="2"/>
  <c r="DL57" i="2"/>
  <c r="DK57" i="2"/>
  <c r="DJ57" i="2"/>
  <c r="DE57" i="2"/>
  <c r="DD57" i="2"/>
  <c r="DC57" i="2"/>
  <c r="DB57" i="2"/>
  <c r="DA57" i="2"/>
  <c r="CR57" i="2"/>
  <c r="CQ57" i="2"/>
  <c r="CP57" i="2"/>
  <c r="CO57" i="2"/>
  <c r="CJ57" i="2"/>
  <c r="CI57" i="2"/>
  <c r="CH57" i="2"/>
  <c r="CG57" i="2"/>
  <c r="CF57" i="2"/>
  <c r="BW57" i="2"/>
  <c r="BX57" i="2" s="1" a="1"/>
  <c r="BX57" i="2" s="1"/>
  <c r="BV57" i="2"/>
  <c r="BU57" i="2"/>
  <c r="BT57" i="2"/>
  <c r="BO57" i="2"/>
  <c r="BN57" i="2"/>
  <c r="BM57" i="2"/>
  <c r="BL57" i="2"/>
  <c r="BK57" i="2"/>
  <c r="BB57" i="2"/>
  <c r="BA57" i="2"/>
  <c r="AZ57" i="2"/>
  <c r="AY57" i="2"/>
  <c r="AT57" i="2"/>
  <c r="AS57" i="2"/>
  <c r="AR57" i="2"/>
  <c r="AQ57" i="2"/>
  <c r="AP57" i="2"/>
  <c r="AG57" i="2"/>
  <c r="AF57" i="2"/>
  <c r="AE57" i="2"/>
  <c r="AD57" i="2"/>
  <c r="Y57" i="2"/>
  <c r="X57" i="2"/>
  <c r="W57" i="2"/>
  <c r="V57" i="2"/>
  <c r="U57" i="2"/>
  <c r="L57" i="2"/>
  <c r="K57" i="2"/>
  <c r="J57" i="2"/>
  <c r="I57" i="2"/>
  <c r="F57" i="2"/>
  <c r="E57" i="2"/>
  <c r="B57" i="2"/>
  <c r="A57" i="2"/>
  <c r="HJ56" i="2"/>
  <c r="HI56" i="2"/>
  <c r="HH56" i="2"/>
  <c r="HG56" i="2"/>
  <c r="HF56" i="2"/>
  <c r="HE56" i="2"/>
  <c r="HD56" i="2"/>
  <c r="HC56" i="2"/>
  <c r="HB56" i="2"/>
  <c r="GX56" i="2"/>
  <c r="GW56" i="2"/>
  <c r="GV56" i="2"/>
  <c r="GU56" i="2"/>
  <c r="GT56" i="2"/>
  <c r="GT56" i="2" a="1"/>
  <c r="GS56" i="2"/>
  <c r="GR56" i="2"/>
  <c r="GQ56" i="2"/>
  <c r="GP56" i="2"/>
  <c r="GY56" i="2" s="1"/>
  <c r="GO56" i="2"/>
  <c r="GN56" i="2"/>
  <c r="GM56" i="2"/>
  <c r="GL56" i="2"/>
  <c r="GK56" i="2"/>
  <c r="GJ56" i="2"/>
  <c r="GI56" i="2"/>
  <c r="GH56" i="2"/>
  <c r="GG56" i="2"/>
  <c r="GC56" i="2"/>
  <c r="GB56" i="2"/>
  <c r="GA56" i="2"/>
  <c r="FZ56" i="2"/>
  <c r="FY56" i="2"/>
  <c r="FY56" i="2" a="1"/>
  <c r="FX56" i="2"/>
  <c r="FW56" i="2"/>
  <c r="FV56" i="2"/>
  <c r="FU56" i="2"/>
  <c r="FT56" i="2"/>
  <c r="FS56" i="2"/>
  <c r="FR56" i="2"/>
  <c r="FQ56" i="2"/>
  <c r="FP56" i="2"/>
  <c r="FO56" i="2"/>
  <c r="FN56" i="2"/>
  <c r="FM56" i="2"/>
  <c r="FL56" i="2"/>
  <c r="FH56" i="2"/>
  <c r="FG56" i="2"/>
  <c r="FF56" i="2"/>
  <c r="FE56" i="2"/>
  <c r="FD56" i="2"/>
  <c r="FD56" i="2" a="1"/>
  <c r="FC56" i="2"/>
  <c r="FB56" i="2"/>
  <c r="FA56" i="2"/>
  <c r="EZ56" i="2"/>
  <c r="EY56" i="2"/>
  <c r="EX56" i="2"/>
  <c r="EW56" i="2"/>
  <c r="EV56" i="2"/>
  <c r="EU56" i="2"/>
  <c r="ET56" i="2"/>
  <c r="ES56" i="2"/>
  <c r="ER56" i="2"/>
  <c r="EQ56" i="2"/>
  <c r="EM56" i="2"/>
  <c r="EL56" i="2"/>
  <c r="EK56" i="2"/>
  <c r="EJ56" i="2"/>
  <c r="EI56" i="2"/>
  <c r="EI56" i="2" a="1"/>
  <c r="EH56" i="2"/>
  <c r="EG56" i="2"/>
  <c r="EF56" i="2"/>
  <c r="EE56" i="2"/>
  <c r="EN56" i="2" s="1"/>
  <c r="ED56" i="2"/>
  <c r="EC56" i="2"/>
  <c r="EB56" i="2"/>
  <c r="EA56" i="2"/>
  <c r="DZ56" i="2"/>
  <c r="DY56" i="2"/>
  <c r="DX56" i="2"/>
  <c r="DW56" i="2"/>
  <c r="DV56" i="2"/>
  <c r="DR56" i="2"/>
  <c r="DQ56" i="2"/>
  <c r="DP56" i="2"/>
  <c r="DO56" i="2"/>
  <c r="DN56" i="2"/>
  <c r="DN56" i="2" a="1"/>
  <c r="DM56" i="2"/>
  <c r="DL56" i="2"/>
  <c r="DK56" i="2"/>
  <c r="DJ56" i="2"/>
  <c r="DS56" i="2" s="1"/>
  <c r="DE56" i="2"/>
  <c r="DD56" i="2"/>
  <c r="DC56" i="2"/>
  <c r="DB56" i="2"/>
  <c r="DA56" i="2"/>
  <c r="CR56" i="2"/>
  <c r="CQ56" i="2"/>
  <c r="CP56" i="2"/>
  <c r="CO56" i="2"/>
  <c r="CJ56" i="2"/>
  <c r="CI56" i="2"/>
  <c r="CH56" i="2"/>
  <c r="CG56" i="2"/>
  <c r="CF56" i="2"/>
  <c r="BW56" i="2"/>
  <c r="BV56" i="2"/>
  <c r="BU56" i="2"/>
  <c r="BT56" i="2"/>
  <c r="BO56" i="2"/>
  <c r="BN56" i="2"/>
  <c r="BM56" i="2"/>
  <c r="BL56" i="2"/>
  <c r="BK56" i="2"/>
  <c r="BB56" i="2"/>
  <c r="BA56" i="2"/>
  <c r="AZ56" i="2"/>
  <c r="AY56" i="2"/>
  <c r="AT56" i="2"/>
  <c r="AS56" i="2"/>
  <c r="AR56" i="2"/>
  <c r="AQ56" i="2"/>
  <c r="AP56" i="2"/>
  <c r="AG56" i="2"/>
  <c r="AF56" i="2"/>
  <c r="AE56" i="2"/>
  <c r="AD56" i="2"/>
  <c r="Y56" i="2"/>
  <c r="X56" i="2"/>
  <c r="W56" i="2"/>
  <c r="V56" i="2"/>
  <c r="U56" i="2"/>
  <c r="L56" i="2"/>
  <c r="K56" i="2"/>
  <c r="J56" i="2"/>
  <c r="I56" i="2"/>
  <c r="F56" i="2"/>
  <c r="E56" i="2"/>
  <c r="B56" i="2"/>
  <c r="A56" i="2"/>
  <c r="HJ55" i="2"/>
  <c r="HI55" i="2"/>
  <c r="HH55" i="2"/>
  <c r="HG55" i="2"/>
  <c r="HF55" i="2"/>
  <c r="HE55" i="2"/>
  <c r="HD55" i="2"/>
  <c r="HC55" i="2"/>
  <c r="HB55" i="2"/>
  <c r="GX55" i="2"/>
  <c r="GW55" i="2"/>
  <c r="GV55" i="2"/>
  <c r="GU55" i="2"/>
  <c r="GT55" i="2"/>
  <c r="GT55" i="2" a="1"/>
  <c r="GS55" i="2"/>
  <c r="GR55" i="2"/>
  <c r="GQ55" i="2"/>
  <c r="GP55" i="2"/>
  <c r="GY55" i="2" s="1"/>
  <c r="GO55" i="2"/>
  <c r="GN55" i="2"/>
  <c r="GM55" i="2"/>
  <c r="GL55" i="2"/>
  <c r="GK55" i="2"/>
  <c r="GJ55" i="2"/>
  <c r="GI55" i="2"/>
  <c r="GH55" i="2"/>
  <c r="GG55" i="2"/>
  <c r="GC55" i="2"/>
  <c r="GB55" i="2"/>
  <c r="GA55" i="2"/>
  <c r="FZ55" i="2"/>
  <c r="FY55" i="2"/>
  <c r="FY55" i="2" a="1"/>
  <c r="FX55" i="2"/>
  <c r="FW55" i="2"/>
  <c r="FV55" i="2"/>
  <c r="FU55" i="2"/>
  <c r="FT55" i="2"/>
  <c r="FS55" i="2"/>
  <c r="FR55" i="2"/>
  <c r="FQ55" i="2"/>
  <c r="FP55" i="2"/>
  <c r="FO55" i="2"/>
  <c r="FN55" i="2"/>
  <c r="FM55" i="2"/>
  <c r="FL55" i="2"/>
  <c r="FH55" i="2"/>
  <c r="FG55" i="2"/>
  <c r="FF55" i="2"/>
  <c r="FE55" i="2"/>
  <c r="FD55" i="2"/>
  <c r="FD55" i="2" a="1"/>
  <c r="FC55" i="2"/>
  <c r="FB55" i="2"/>
  <c r="FA55" i="2"/>
  <c r="EZ55" i="2"/>
  <c r="EY55" i="2"/>
  <c r="EX55" i="2"/>
  <c r="EW55" i="2"/>
  <c r="EV55" i="2"/>
  <c r="EU55" i="2"/>
  <c r="ET55" i="2"/>
  <c r="ES55" i="2"/>
  <c r="ER55" i="2"/>
  <c r="EQ55" i="2"/>
  <c r="EM55" i="2"/>
  <c r="EL55" i="2"/>
  <c r="EK55" i="2"/>
  <c r="EJ55" i="2"/>
  <c r="EI55" i="2"/>
  <c r="EI55" i="2" a="1"/>
  <c r="EH55" i="2"/>
  <c r="EG55" i="2"/>
  <c r="EF55" i="2"/>
  <c r="EE55" i="2"/>
  <c r="EN55" i="2" s="1"/>
  <c r="ED55" i="2"/>
  <c r="EC55" i="2"/>
  <c r="EB55" i="2"/>
  <c r="EA55" i="2"/>
  <c r="DZ55" i="2"/>
  <c r="DY55" i="2"/>
  <c r="DX55" i="2"/>
  <c r="DW55" i="2"/>
  <c r="DV55" i="2"/>
  <c r="DR55" i="2"/>
  <c r="DQ55" i="2"/>
  <c r="DP55" i="2"/>
  <c r="DO55" i="2"/>
  <c r="DN55" i="2"/>
  <c r="DN55" i="2" a="1"/>
  <c r="DM55" i="2"/>
  <c r="DL55" i="2"/>
  <c r="DK55" i="2"/>
  <c r="DJ55" i="2"/>
  <c r="DE55" i="2"/>
  <c r="DD55" i="2"/>
  <c r="DC55" i="2"/>
  <c r="DB55" i="2"/>
  <c r="DA55" i="2"/>
  <c r="CR55" i="2"/>
  <c r="CQ55" i="2"/>
  <c r="CP55" i="2"/>
  <c r="CO55" i="2"/>
  <c r="CJ55" i="2"/>
  <c r="CI55" i="2"/>
  <c r="CH55" i="2"/>
  <c r="CG55" i="2"/>
  <c r="CF55" i="2"/>
  <c r="BW55" i="2"/>
  <c r="BV55" i="2"/>
  <c r="BU55" i="2"/>
  <c r="BT55" i="2"/>
  <c r="BO55" i="2"/>
  <c r="BN55" i="2"/>
  <c r="BM55" i="2"/>
  <c r="BL55" i="2"/>
  <c r="BK55" i="2"/>
  <c r="BA55" i="2"/>
  <c r="AZ55" i="2"/>
  <c r="AY55" i="2"/>
  <c r="AT55" i="2"/>
  <c r="AS55" i="2"/>
  <c r="AR55" i="2"/>
  <c r="AQ55" i="2"/>
  <c r="AP55" i="2"/>
  <c r="AF55" i="2"/>
  <c r="AE55" i="2"/>
  <c r="AD55" i="2"/>
  <c r="Y55" i="2"/>
  <c r="X55" i="2"/>
  <c r="W55" i="2"/>
  <c r="V55" i="2"/>
  <c r="U55" i="2"/>
  <c r="L55" i="2"/>
  <c r="K55" i="2"/>
  <c r="J55" i="2"/>
  <c r="I55" i="2"/>
  <c r="F55" i="2"/>
  <c r="E55" i="2"/>
  <c r="B55" i="2"/>
  <c r="A55" i="2"/>
  <c r="HJ54" i="2"/>
  <c r="HI54" i="2"/>
  <c r="HH54" i="2"/>
  <c r="HG54" i="2"/>
  <c r="HF54" i="2"/>
  <c r="HE54" i="2"/>
  <c r="HD54" i="2"/>
  <c r="HC54" i="2"/>
  <c r="HB54" i="2"/>
  <c r="GX54" i="2"/>
  <c r="GW54" i="2"/>
  <c r="GV54" i="2"/>
  <c r="GU54" i="2"/>
  <c r="GT54" i="2"/>
  <c r="GT54" i="2" a="1"/>
  <c r="GS54" i="2"/>
  <c r="GR54" i="2"/>
  <c r="GQ54" i="2"/>
  <c r="GP54" i="2"/>
  <c r="GO54" i="2"/>
  <c r="GN54" i="2"/>
  <c r="GM54" i="2"/>
  <c r="GL54" i="2"/>
  <c r="GK54" i="2"/>
  <c r="GJ54" i="2"/>
  <c r="GI54" i="2"/>
  <c r="GH54" i="2"/>
  <c r="GG54" i="2"/>
  <c r="GC54" i="2"/>
  <c r="GB54" i="2"/>
  <c r="GA54" i="2"/>
  <c r="FZ54" i="2"/>
  <c r="FY54" i="2"/>
  <c r="FY54" i="2" a="1"/>
  <c r="FX54" i="2"/>
  <c r="FW54" i="2"/>
  <c r="FV54" i="2"/>
  <c r="FU54" i="2"/>
  <c r="FT54" i="2"/>
  <c r="FS54" i="2"/>
  <c r="FR54" i="2"/>
  <c r="FQ54" i="2"/>
  <c r="FP54" i="2"/>
  <c r="FO54" i="2"/>
  <c r="FN54" i="2"/>
  <c r="FM54" i="2"/>
  <c r="FL54" i="2"/>
  <c r="FH54" i="2"/>
  <c r="FG54" i="2"/>
  <c r="FF54" i="2"/>
  <c r="FE54" i="2"/>
  <c r="FD54" i="2"/>
  <c r="FD54" i="2" a="1"/>
  <c r="FC54" i="2"/>
  <c r="FB54" i="2"/>
  <c r="FA54" i="2"/>
  <c r="EZ54" i="2"/>
  <c r="EY54" i="2"/>
  <c r="EX54" i="2"/>
  <c r="EW54" i="2"/>
  <c r="EV54" i="2"/>
  <c r="EU54" i="2"/>
  <c r="ET54" i="2"/>
  <c r="ES54" i="2"/>
  <c r="ER54" i="2"/>
  <c r="EQ54" i="2"/>
  <c r="EM54" i="2"/>
  <c r="EL54" i="2"/>
  <c r="EK54" i="2"/>
  <c r="EJ54" i="2"/>
  <c r="EI54" i="2"/>
  <c r="EI54" i="2" a="1"/>
  <c r="EH54" i="2"/>
  <c r="EG54" i="2"/>
  <c r="EF54" i="2"/>
  <c r="EE54" i="2"/>
  <c r="ED54" i="2"/>
  <c r="EC54" i="2"/>
  <c r="EB54" i="2"/>
  <c r="EA54" i="2"/>
  <c r="DZ54" i="2"/>
  <c r="DY54" i="2"/>
  <c r="DX54" i="2"/>
  <c r="DW54" i="2"/>
  <c r="DV54" i="2"/>
  <c r="DR54" i="2"/>
  <c r="DQ54" i="2"/>
  <c r="DP54" i="2"/>
  <c r="DO54" i="2"/>
  <c r="DN54" i="2"/>
  <c r="DN54" i="2" a="1"/>
  <c r="DM54" i="2"/>
  <c r="DL54" i="2"/>
  <c r="DK54" i="2"/>
  <c r="DJ54" i="2"/>
  <c r="DE54" i="2"/>
  <c r="DD54" i="2"/>
  <c r="DC54" i="2"/>
  <c r="DB54" i="2"/>
  <c r="DA54" i="2"/>
  <c r="CR54" i="2"/>
  <c r="CQ54" i="2"/>
  <c r="CP54" i="2"/>
  <c r="CO54" i="2"/>
  <c r="CJ54" i="2"/>
  <c r="CI54" i="2"/>
  <c r="CH54" i="2"/>
  <c r="CG54" i="2"/>
  <c r="CF54" i="2"/>
  <c r="BV54" i="2"/>
  <c r="BU54" i="2"/>
  <c r="BT54" i="2"/>
  <c r="BO54" i="2"/>
  <c r="BN54" i="2"/>
  <c r="BM54" i="2"/>
  <c r="BL54" i="2"/>
  <c r="BK54" i="2"/>
  <c r="BB54" i="2"/>
  <c r="BA54" i="2"/>
  <c r="AZ54" i="2"/>
  <c r="AY54" i="2"/>
  <c r="AT54" i="2"/>
  <c r="AS54" i="2"/>
  <c r="AR54" i="2"/>
  <c r="AQ54" i="2"/>
  <c r="AP54" i="2"/>
  <c r="AF54" i="2"/>
  <c r="AE54" i="2"/>
  <c r="AD54" i="2"/>
  <c r="Y54" i="2"/>
  <c r="X54" i="2"/>
  <c r="W54" i="2"/>
  <c r="V54" i="2"/>
  <c r="U54" i="2"/>
  <c r="L54" i="2"/>
  <c r="K54" i="2"/>
  <c r="J54" i="2"/>
  <c r="I54" i="2"/>
  <c r="F54" i="2"/>
  <c r="E54" i="2"/>
  <c r="B54" i="2"/>
  <c r="A54" i="2"/>
  <c r="HJ53" i="2"/>
  <c r="HI53" i="2"/>
  <c r="HH53" i="2"/>
  <c r="HG53" i="2"/>
  <c r="HF53" i="2"/>
  <c r="HE53" i="2"/>
  <c r="HD53" i="2"/>
  <c r="HC53" i="2"/>
  <c r="HB53" i="2"/>
  <c r="GX53" i="2"/>
  <c r="GW53" i="2"/>
  <c r="GV53" i="2"/>
  <c r="GU53" i="2"/>
  <c r="GT53" i="2"/>
  <c r="GT53" i="2" a="1"/>
  <c r="GS53" i="2"/>
  <c r="GR53" i="2"/>
  <c r="GQ53" i="2"/>
  <c r="GP53" i="2"/>
  <c r="GO53" i="2"/>
  <c r="GN53" i="2"/>
  <c r="GM53" i="2"/>
  <c r="GL53" i="2"/>
  <c r="GK53" i="2"/>
  <c r="GJ53" i="2"/>
  <c r="GI53" i="2"/>
  <c r="GH53" i="2"/>
  <c r="GG53" i="2"/>
  <c r="GC53" i="2"/>
  <c r="GB53" i="2"/>
  <c r="GA53" i="2"/>
  <c r="FZ53" i="2"/>
  <c r="FY53" i="2"/>
  <c r="FY53" i="2" a="1"/>
  <c r="FX53" i="2"/>
  <c r="FW53" i="2"/>
  <c r="FV53" i="2"/>
  <c r="FU53" i="2"/>
  <c r="FT53" i="2"/>
  <c r="FS53" i="2"/>
  <c r="FR53" i="2"/>
  <c r="FQ53" i="2"/>
  <c r="FP53" i="2"/>
  <c r="FO53" i="2"/>
  <c r="FN53" i="2"/>
  <c r="FM53" i="2"/>
  <c r="FL53" i="2"/>
  <c r="FH53" i="2"/>
  <c r="FG53" i="2"/>
  <c r="FF53" i="2"/>
  <c r="FE53" i="2"/>
  <c r="FD53" i="2"/>
  <c r="FD53" i="2" a="1"/>
  <c r="FC53" i="2"/>
  <c r="FB53" i="2"/>
  <c r="FA53" i="2"/>
  <c r="EZ53" i="2"/>
  <c r="EY53" i="2"/>
  <c r="EX53" i="2"/>
  <c r="EW53" i="2"/>
  <c r="EV53" i="2"/>
  <c r="EU53" i="2"/>
  <c r="ET53" i="2"/>
  <c r="ES53" i="2"/>
  <c r="ER53" i="2"/>
  <c r="EQ53" i="2"/>
  <c r="EM53" i="2"/>
  <c r="EL53" i="2"/>
  <c r="EK53" i="2"/>
  <c r="EJ53" i="2"/>
  <c r="EI53" i="2"/>
  <c r="EI53" i="2" a="1"/>
  <c r="EH53" i="2"/>
  <c r="EG53" i="2"/>
  <c r="EF53" i="2"/>
  <c r="EE53" i="2"/>
  <c r="ED53" i="2"/>
  <c r="EC53" i="2"/>
  <c r="EB53" i="2"/>
  <c r="EA53" i="2"/>
  <c r="DZ53" i="2"/>
  <c r="DY53" i="2"/>
  <c r="DX53" i="2"/>
  <c r="DW53" i="2"/>
  <c r="DV53" i="2"/>
  <c r="DR53" i="2"/>
  <c r="DQ53" i="2"/>
  <c r="DP53" i="2"/>
  <c r="DO53" i="2"/>
  <c r="DN53" i="2"/>
  <c r="DN53" i="2" a="1"/>
  <c r="DM53" i="2"/>
  <c r="DL53" i="2"/>
  <c r="DK53" i="2"/>
  <c r="DJ53" i="2"/>
  <c r="DE53" i="2"/>
  <c r="DD53" i="2"/>
  <c r="DC53" i="2"/>
  <c r="DB53" i="2"/>
  <c r="DA53" i="2"/>
  <c r="CQ53" i="2"/>
  <c r="CP53" i="2"/>
  <c r="CO53" i="2"/>
  <c r="CJ53" i="2"/>
  <c r="CI53" i="2"/>
  <c r="CH53" i="2"/>
  <c r="CG53" i="2"/>
  <c r="CF53" i="2"/>
  <c r="BW53" i="2"/>
  <c r="BV53" i="2"/>
  <c r="BU53" i="2"/>
  <c r="BT53" i="2"/>
  <c r="BO53" i="2"/>
  <c r="BN53" i="2"/>
  <c r="BM53" i="2"/>
  <c r="BL53" i="2"/>
  <c r="BK53" i="2"/>
  <c r="BB53" i="2"/>
  <c r="BA53" i="2"/>
  <c r="AZ53" i="2"/>
  <c r="AY53" i="2"/>
  <c r="AT53" i="2"/>
  <c r="AS53" i="2"/>
  <c r="AR53" i="2"/>
  <c r="AQ53" i="2"/>
  <c r="AP53" i="2"/>
  <c r="AG53" i="2"/>
  <c r="AF53" i="2"/>
  <c r="AE53" i="2"/>
  <c r="AD53" i="2"/>
  <c r="Y53" i="2"/>
  <c r="X53" i="2"/>
  <c r="W53" i="2"/>
  <c r="V53" i="2"/>
  <c r="U53" i="2"/>
  <c r="K53" i="2"/>
  <c r="J53" i="2"/>
  <c r="I53" i="2"/>
  <c r="F53" i="2"/>
  <c r="E53" i="2"/>
  <c r="B53" i="2"/>
  <c r="A53" i="2"/>
  <c r="HJ52" i="2"/>
  <c r="HI52" i="2"/>
  <c r="HH52" i="2"/>
  <c r="HG52" i="2"/>
  <c r="HF52" i="2"/>
  <c r="HE52" i="2"/>
  <c r="HD52" i="2"/>
  <c r="HC52" i="2"/>
  <c r="HB52" i="2"/>
  <c r="GX52" i="2"/>
  <c r="GW52" i="2"/>
  <c r="GV52" i="2"/>
  <c r="GU52" i="2"/>
  <c r="GT52" i="2"/>
  <c r="GT52" i="2" a="1"/>
  <c r="GS52" i="2"/>
  <c r="GR52" i="2"/>
  <c r="GQ52" i="2"/>
  <c r="GP52" i="2"/>
  <c r="GY52" i="2" s="1"/>
  <c r="GO52" i="2"/>
  <c r="GN52" i="2"/>
  <c r="GM52" i="2"/>
  <c r="GL52" i="2"/>
  <c r="GK52" i="2"/>
  <c r="GJ52" i="2"/>
  <c r="GI52" i="2"/>
  <c r="GH52" i="2"/>
  <c r="GG52" i="2"/>
  <c r="GC52" i="2"/>
  <c r="GB52" i="2"/>
  <c r="GA52" i="2"/>
  <c r="FZ52" i="2"/>
  <c r="FY52" i="2"/>
  <c r="FY52" i="2" a="1"/>
  <c r="FX52" i="2"/>
  <c r="FW52" i="2"/>
  <c r="FV52" i="2"/>
  <c r="FU52" i="2"/>
  <c r="GD52" i="2" s="1"/>
  <c r="FT52" i="2"/>
  <c r="FS52" i="2"/>
  <c r="FR52" i="2"/>
  <c r="FQ52" i="2"/>
  <c r="FP52" i="2"/>
  <c r="FO52" i="2"/>
  <c r="FN52" i="2"/>
  <c r="FM52" i="2"/>
  <c r="FL52" i="2"/>
  <c r="FH52" i="2"/>
  <c r="FG52" i="2"/>
  <c r="FF52" i="2"/>
  <c r="FE52" i="2"/>
  <c r="FD52" i="2"/>
  <c r="FD52" i="2" a="1"/>
  <c r="FC52" i="2"/>
  <c r="FB52" i="2"/>
  <c r="FA52" i="2"/>
  <c r="EZ52" i="2"/>
  <c r="FI52" i="2" s="1"/>
  <c r="EY52" i="2"/>
  <c r="EX52" i="2"/>
  <c r="EW52" i="2"/>
  <c r="EV52" i="2"/>
  <c r="EU52" i="2"/>
  <c r="ET52" i="2"/>
  <c r="ES52" i="2"/>
  <c r="ER52" i="2"/>
  <c r="EQ52" i="2"/>
  <c r="EM52" i="2"/>
  <c r="EL52" i="2"/>
  <c r="EK52" i="2"/>
  <c r="EJ52" i="2"/>
  <c r="EI52" i="2"/>
  <c r="EI52" i="2" a="1"/>
  <c r="EH52" i="2"/>
  <c r="EG52" i="2"/>
  <c r="EF52" i="2"/>
  <c r="EE52" i="2"/>
  <c r="EN52" i="2" s="1"/>
  <c r="ED52" i="2"/>
  <c r="EC52" i="2"/>
  <c r="EB52" i="2"/>
  <c r="EA52" i="2"/>
  <c r="DZ52" i="2"/>
  <c r="DY52" i="2"/>
  <c r="DX52" i="2"/>
  <c r="DW52" i="2"/>
  <c r="DV52" i="2"/>
  <c r="DR52" i="2"/>
  <c r="DQ52" i="2"/>
  <c r="DP52" i="2"/>
  <c r="DO52" i="2"/>
  <c r="DN52" i="2"/>
  <c r="DN52" i="2" a="1"/>
  <c r="DM52" i="2"/>
  <c r="DL52" i="2"/>
  <c r="DK52" i="2"/>
  <c r="DJ52" i="2"/>
  <c r="DE52" i="2"/>
  <c r="DD52" i="2"/>
  <c r="DC52" i="2"/>
  <c r="DB52" i="2"/>
  <c r="DA52" i="2"/>
  <c r="CR52" i="2"/>
  <c r="CQ52" i="2"/>
  <c r="CP52" i="2"/>
  <c r="CO52" i="2"/>
  <c r="CJ52" i="2"/>
  <c r="CI52" i="2"/>
  <c r="CH52" i="2"/>
  <c r="CG52" i="2"/>
  <c r="CF52" i="2"/>
  <c r="BW52" i="2"/>
  <c r="BV52" i="2"/>
  <c r="BU52" i="2"/>
  <c r="BT52" i="2"/>
  <c r="BO52" i="2"/>
  <c r="BN52" i="2"/>
  <c r="BM52" i="2"/>
  <c r="BL52" i="2"/>
  <c r="BK52" i="2"/>
  <c r="BB52" i="2"/>
  <c r="BA52" i="2"/>
  <c r="AZ52" i="2"/>
  <c r="AY52" i="2"/>
  <c r="AT52" i="2"/>
  <c r="AS52" i="2"/>
  <c r="AR52" i="2"/>
  <c r="AQ52" i="2"/>
  <c r="AP52" i="2"/>
  <c r="AG52" i="2"/>
  <c r="AF52" i="2"/>
  <c r="AE52" i="2"/>
  <c r="AD52" i="2"/>
  <c r="Y52" i="2"/>
  <c r="X52" i="2"/>
  <c r="W52" i="2"/>
  <c r="V52" i="2"/>
  <c r="U52" i="2"/>
  <c r="L52" i="2"/>
  <c r="K52" i="2"/>
  <c r="J52" i="2"/>
  <c r="I52" i="2"/>
  <c r="F52" i="2"/>
  <c r="E52" i="2"/>
  <c r="B52" i="2"/>
  <c r="A52" i="2"/>
  <c r="HJ51" i="2"/>
  <c r="HI51" i="2"/>
  <c r="HH51" i="2"/>
  <c r="HG51" i="2"/>
  <c r="HF51" i="2"/>
  <c r="HE51" i="2"/>
  <c r="HD51" i="2"/>
  <c r="HC51" i="2"/>
  <c r="HB51" i="2"/>
  <c r="GX51" i="2"/>
  <c r="GW51" i="2"/>
  <c r="GV51" i="2"/>
  <c r="GU51" i="2"/>
  <c r="GT51" i="2"/>
  <c r="GT51" i="2" a="1"/>
  <c r="GS51" i="2"/>
  <c r="GR51" i="2"/>
  <c r="GQ51" i="2"/>
  <c r="GP51" i="2"/>
  <c r="GY51" i="2" s="1"/>
  <c r="GO51" i="2"/>
  <c r="GN51" i="2"/>
  <c r="GM51" i="2"/>
  <c r="GL51" i="2"/>
  <c r="GK51" i="2"/>
  <c r="GJ51" i="2"/>
  <c r="GI51" i="2"/>
  <c r="GH51" i="2"/>
  <c r="GG51" i="2"/>
  <c r="GC51" i="2"/>
  <c r="GB51" i="2"/>
  <c r="GA51" i="2"/>
  <c r="FZ51" i="2"/>
  <c r="FY51" i="2"/>
  <c r="FY51" i="2" a="1"/>
  <c r="FX51" i="2"/>
  <c r="FW51" i="2"/>
  <c r="FV51" i="2"/>
  <c r="FU51" i="2"/>
  <c r="GD51" i="2" s="1"/>
  <c r="FT51" i="2"/>
  <c r="FS51" i="2"/>
  <c r="FR51" i="2"/>
  <c r="FQ51" i="2"/>
  <c r="FP51" i="2"/>
  <c r="FO51" i="2"/>
  <c r="FN51" i="2"/>
  <c r="FM51" i="2"/>
  <c r="FL51" i="2"/>
  <c r="FH51" i="2"/>
  <c r="FG51" i="2"/>
  <c r="FF51" i="2"/>
  <c r="FE51" i="2"/>
  <c r="FD51" i="2"/>
  <c r="FD51" i="2" a="1"/>
  <c r="FC51" i="2"/>
  <c r="FB51" i="2"/>
  <c r="FA51" i="2"/>
  <c r="EZ51" i="2"/>
  <c r="EY51" i="2"/>
  <c r="EX51" i="2"/>
  <c r="EW51" i="2"/>
  <c r="EV51" i="2"/>
  <c r="EU51" i="2"/>
  <c r="ET51" i="2"/>
  <c r="ES51" i="2"/>
  <c r="ER51" i="2"/>
  <c r="EQ51" i="2"/>
  <c r="EM51" i="2"/>
  <c r="EL51" i="2"/>
  <c r="EK51" i="2"/>
  <c r="EJ51" i="2"/>
  <c r="EI51" i="2"/>
  <c r="EI51" i="2" a="1"/>
  <c r="EH51" i="2"/>
  <c r="EG51" i="2"/>
  <c r="EF51" i="2"/>
  <c r="EE51" i="2"/>
  <c r="ED51" i="2"/>
  <c r="EC51" i="2"/>
  <c r="EB51" i="2"/>
  <c r="EA51" i="2"/>
  <c r="DZ51" i="2"/>
  <c r="DY51" i="2"/>
  <c r="DX51" i="2"/>
  <c r="DW51" i="2"/>
  <c r="DV51" i="2"/>
  <c r="DR51" i="2"/>
  <c r="DQ51" i="2"/>
  <c r="DP51" i="2"/>
  <c r="DO51" i="2"/>
  <c r="DN51" i="2"/>
  <c r="DN51" i="2" a="1"/>
  <c r="DM51" i="2"/>
  <c r="DL51" i="2"/>
  <c r="DK51" i="2"/>
  <c r="DJ51" i="2"/>
  <c r="DS51" i="2" s="1"/>
  <c r="DE51" i="2"/>
  <c r="DD51" i="2"/>
  <c r="DC51" i="2"/>
  <c r="DB51" i="2"/>
  <c r="DA51" i="2"/>
  <c r="CR51" i="2"/>
  <c r="CQ51" i="2"/>
  <c r="CP51" i="2"/>
  <c r="CO51" i="2"/>
  <c r="CJ51" i="2"/>
  <c r="CI51" i="2"/>
  <c r="CH51" i="2"/>
  <c r="CG51" i="2"/>
  <c r="CF51" i="2"/>
  <c r="BW51" i="2"/>
  <c r="BV51" i="2"/>
  <c r="BU51" i="2"/>
  <c r="BT51" i="2"/>
  <c r="BO51" i="2"/>
  <c r="BN51" i="2"/>
  <c r="BM51" i="2"/>
  <c r="BL51" i="2"/>
  <c r="BK51" i="2"/>
  <c r="BB51" i="2"/>
  <c r="BA51" i="2"/>
  <c r="AZ51" i="2"/>
  <c r="AY51" i="2"/>
  <c r="AT51" i="2"/>
  <c r="AS51" i="2"/>
  <c r="AR51" i="2"/>
  <c r="AQ51" i="2"/>
  <c r="AP51" i="2"/>
  <c r="AG51" i="2"/>
  <c r="AF51" i="2"/>
  <c r="AE51" i="2"/>
  <c r="AD51" i="2"/>
  <c r="Y51" i="2"/>
  <c r="X51" i="2"/>
  <c r="W51" i="2"/>
  <c r="V51" i="2"/>
  <c r="U51" i="2"/>
  <c r="L51" i="2"/>
  <c r="K51" i="2"/>
  <c r="J51" i="2"/>
  <c r="I51" i="2"/>
  <c r="F51" i="2"/>
  <c r="E51" i="2"/>
  <c r="B51" i="2"/>
  <c r="A51" i="2"/>
  <c r="HJ50" i="2"/>
  <c r="HI50" i="2"/>
  <c r="HH50" i="2"/>
  <c r="HG50" i="2"/>
  <c r="HF50" i="2"/>
  <c r="HE50" i="2"/>
  <c r="HD50" i="2"/>
  <c r="HC50" i="2"/>
  <c r="HB50" i="2"/>
  <c r="GX50" i="2"/>
  <c r="GW50" i="2"/>
  <c r="GV50" i="2"/>
  <c r="GU50" i="2"/>
  <c r="GT50" i="2"/>
  <c r="GT50" i="2" a="1"/>
  <c r="GS50" i="2"/>
  <c r="GR50" i="2"/>
  <c r="GQ50" i="2"/>
  <c r="GP50" i="2"/>
  <c r="GO50" i="2"/>
  <c r="GN50" i="2"/>
  <c r="GM50" i="2"/>
  <c r="GL50" i="2"/>
  <c r="GK50" i="2"/>
  <c r="GJ50" i="2"/>
  <c r="GI50" i="2"/>
  <c r="GH50" i="2"/>
  <c r="GG50" i="2"/>
  <c r="GC50" i="2"/>
  <c r="GB50" i="2"/>
  <c r="GA50" i="2"/>
  <c r="FZ50" i="2"/>
  <c r="FY50" i="2"/>
  <c r="FY50" i="2" a="1"/>
  <c r="FX50" i="2"/>
  <c r="FW50" i="2"/>
  <c r="FV50" i="2"/>
  <c r="FU50" i="2"/>
  <c r="GD50" i="2" s="1"/>
  <c r="FT50" i="2"/>
  <c r="FS50" i="2"/>
  <c r="FR50" i="2"/>
  <c r="FQ50" i="2"/>
  <c r="FP50" i="2"/>
  <c r="FO50" i="2"/>
  <c r="FN50" i="2"/>
  <c r="FM50" i="2"/>
  <c r="FL50" i="2"/>
  <c r="FH50" i="2"/>
  <c r="FG50" i="2"/>
  <c r="FF50" i="2"/>
  <c r="FE50" i="2"/>
  <c r="FD50" i="2"/>
  <c r="FD50" i="2" a="1"/>
  <c r="FC50" i="2"/>
  <c r="FB50" i="2"/>
  <c r="FA50" i="2"/>
  <c r="EZ50" i="2"/>
  <c r="FI50" i="2" s="1"/>
  <c r="EY50" i="2"/>
  <c r="EX50" i="2"/>
  <c r="EW50" i="2"/>
  <c r="EV50" i="2"/>
  <c r="EU50" i="2"/>
  <c r="ET50" i="2"/>
  <c r="ES50" i="2"/>
  <c r="ER50" i="2"/>
  <c r="EQ50" i="2"/>
  <c r="EM50" i="2"/>
  <c r="EL50" i="2"/>
  <c r="EK50" i="2"/>
  <c r="EJ50" i="2"/>
  <c r="EI50" i="2"/>
  <c r="EI50" i="2" a="1"/>
  <c r="EH50" i="2"/>
  <c r="EG50" i="2"/>
  <c r="EF50" i="2"/>
  <c r="EE50" i="2"/>
  <c r="ED50" i="2"/>
  <c r="EC50" i="2"/>
  <c r="EB50" i="2"/>
  <c r="EA50" i="2"/>
  <c r="DZ50" i="2"/>
  <c r="DY50" i="2"/>
  <c r="DX50" i="2"/>
  <c r="DW50" i="2"/>
  <c r="DV50" i="2"/>
  <c r="DR50" i="2"/>
  <c r="DQ50" i="2"/>
  <c r="DP50" i="2"/>
  <c r="DO50" i="2"/>
  <c r="DN50" i="2"/>
  <c r="DN50" i="2" a="1"/>
  <c r="DM50" i="2"/>
  <c r="DL50" i="2"/>
  <c r="DK50" i="2"/>
  <c r="DJ50" i="2"/>
  <c r="DE50" i="2"/>
  <c r="DD50" i="2"/>
  <c r="DC50" i="2"/>
  <c r="DB50" i="2"/>
  <c r="DA50" i="2"/>
  <c r="CR50" i="2"/>
  <c r="CQ50" i="2"/>
  <c r="CP50" i="2"/>
  <c r="CO50" i="2"/>
  <c r="CJ50" i="2"/>
  <c r="CI50" i="2"/>
  <c r="CH50" i="2"/>
  <c r="CG50" i="2"/>
  <c r="CF50" i="2"/>
  <c r="BW50" i="2"/>
  <c r="BV50" i="2"/>
  <c r="BU50" i="2"/>
  <c r="BT50" i="2"/>
  <c r="BO50" i="2"/>
  <c r="BN50" i="2"/>
  <c r="BM50" i="2"/>
  <c r="BL50" i="2"/>
  <c r="BK50" i="2"/>
  <c r="BB50" i="2"/>
  <c r="BA50" i="2"/>
  <c r="AZ50" i="2"/>
  <c r="AY50" i="2"/>
  <c r="AT50" i="2"/>
  <c r="AS50" i="2"/>
  <c r="AR50" i="2"/>
  <c r="AQ50" i="2"/>
  <c r="AP50" i="2"/>
  <c r="AG50" i="2"/>
  <c r="AF50" i="2"/>
  <c r="AE50" i="2"/>
  <c r="AD50" i="2"/>
  <c r="Y50" i="2"/>
  <c r="X50" i="2"/>
  <c r="W50" i="2"/>
  <c r="V50" i="2"/>
  <c r="U50" i="2"/>
  <c r="L50" i="2"/>
  <c r="K50" i="2"/>
  <c r="J50" i="2"/>
  <c r="I50" i="2"/>
  <c r="F50" i="2"/>
  <c r="E50" i="2"/>
  <c r="B50" i="2"/>
  <c r="A50" i="2"/>
  <c r="HJ49" i="2"/>
  <c r="HI49" i="2"/>
  <c r="HH49" i="2"/>
  <c r="HG49" i="2"/>
  <c r="HF49" i="2"/>
  <c r="HE49" i="2"/>
  <c r="HD49" i="2"/>
  <c r="HC49" i="2"/>
  <c r="HB49" i="2"/>
  <c r="GX49" i="2"/>
  <c r="GW49" i="2"/>
  <c r="GV49" i="2"/>
  <c r="GU49" i="2"/>
  <c r="GT49" i="2"/>
  <c r="GT49" i="2" a="1"/>
  <c r="GS49" i="2"/>
  <c r="GR49" i="2"/>
  <c r="GQ49" i="2"/>
  <c r="GP49" i="2"/>
  <c r="GO49" i="2"/>
  <c r="GN49" i="2"/>
  <c r="GM49" i="2"/>
  <c r="GL49" i="2"/>
  <c r="GK49" i="2"/>
  <c r="GJ49" i="2"/>
  <c r="GI49" i="2"/>
  <c r="GH49" i="2"/>
  <c r="GG49" i="2"/>
  <c r="GC49" i="2"/>
  <c r="GB49" i="2"/>
  <c r="GA49" i="2"/>
  <c r="FZ49" i="2"/>
  <c r="FY49" i="2"/>
  <c r="FY49" i="2" a="1"/>
  <c r="FX49" i="2"/>
  <c r="FW49" i="2"/>
  <c r="FV49" i="2"/>
  <c r="FU49" i="2"/>
  <c r="FT49" i="2"/>
  <c r="FS49" i="2"/>
  <c r="FR49" i="2"/>
  <c r="FQ49" i="2"/>
  <c r="FP49" i="2"/>
  <c r="FO49" i="2"/>
  <c r="FN49" i="2"/>
  <c r="FM49" i="2"/>
  <c r="FL49" i="2"/>
  <c r="FH49" i="2"/>
  <c r="FG49" i="2"/>
  <c r="FF49" i="2"/>
  <c r="FE49" i="2"/>
  <c r="FD49" i="2"/>
  <c r="FD49" i="2" a="1"/>
  <c r="FC49" i="2"/>
  <c r="FB49" i="2"/>
  <c r="FA49" i="2"/>
  <c r="EZ49" i="2"/>
  <c r="FI49" i="2" s="1"/>
  <c r="EY49" i="2"/>
  <c r="EX49" i="2"/>
  <c r="EW49" i="2"/>
  <c r="EV49" i="2"/>
  <c r="EU49" i="2"/>
  <c r="ET49" i="2"/>
  <c r="ES49" i="2"/>
  <c r="ER49" i="2"/>
  <c r="EQ49" i="2"/>
  <c r="EM49" i="2"/>
  <c r="EL49" i="2"/>
  <c r="EK49" i="2"/>
  <c r="EJ49" i="2"/>
  <c r="EI49" i="2"/>
  <c r="EI49" i="2" a="1"/>
  <c r="EH49" i="2"/>
  <c r="EG49" i="2"/>
  <c r="EF49" i="2"/>
  <c r="EE49" i="2"/>
  <c r="ED49" i="2"/>
  <c r="EC49" i="2"/>
  <c r="EB49" i="2"/>
  <c r="EA49" i="2"/>
  <c r="DZ49" i="2"/>
  <c r="DY49" i="2"/>
  <c r="DX49" i="2"/>
  <c r="DW49" i="2"/>
  <c r="DV49" i="2"/>
  <c r="DR49" i="2"/>
  <c r="DQ49" i="2"/>
  <c r="DP49" i="2"/>
  <c r="DO49" i="2"/>
  <c r="DN49" i="2"/>
  <c r="DN49" i="2" a="1"/>
  <c r="DM49" i="2"/>
  <c r="DL49" i="2"/>
  <c r="DK49" i="2"/>
  <c r="DJ49" i="2"/>
  <c r="DE49" i="2"/>
  <c r="DD49" i="2"/>
  <c r="DC49" i="2"/>
  <c r="DB49" i="2"/>
  <c r="DA49" i="2"/>
  <c r="CR49" i="2"/>
  <c r="CQ49" i="2"/>
  <c r="CP49" i="2"/>
  <c r="CO49" i="2"/>
  <c r="CJ49" i="2"/>
  <c r="CI49" i="2"/>
  <c r="CH49" i="2"/>
  <c r="CG49" i="2"/>
  <c r="CF49" i="2"/>
  <c r="BW49" i="2"/>
  <c r="BV49" i="2"/>
  <c r="BU49" i="2"/>
  <c r="BT49" i="2"/>
  <c r="BO49" i="2"/>
  <c r="BN49" i="2"/>
  <c r="BM49" i="2"/>
  <c r="BL49" i="2"/>
  <c r="BK49" i="2"/>
  <c r="BB49" i="2"/>
  <c r="BA49" i="2"/>
  <c r="AZ49" i="2"/>
  <c r="AY49" i="2"/>
  <c r="AT49" i="2"/>
  <c r="AS49" i="2"/>
  <c r="AR49" i="2"/>
  <c r="AQ49" i="2"/>
  <c r="AP49" i="2"/>
  <c r="AG49" i="2"/>
  <c r="AF49" i="2"/>
  <c r="AE49" i="2"/>
  <c r="AD49" i="2"/>
  <c r="Y49" i="2"/>
  <c r="X49" i="2"/>
  <c r="W49" i="2"/>
  <c r="V49" i="2"/>
  <c r="U49" i="2"/>
  <c r="L49" i="2"/>
  <c r="K49" i="2"/>
  <c r="J49" i="2"/>
  <c r="I49" i="2"/>
  <c r="F49" i="2"/>
  <c r="E49" i="2"/>
  <c r="B49" i="2"/>
  <c r="A49" i="2"/>
  <c r="HJ48" i="2"/>
  <c r="HI48" i="2"/>
  <c r="HH48" i="2"/>
  <c r="HG48" i="2"/>
  <c r="HF48" i="2"/>
  <c r="HE48" i="2"/>
  <c r="HD48" i="2"/>
  <c r="HC48" i="2"/>
  <c r="HB48" i="2"/>
  <c r="GX48" i="2"/>
  <c r="GW48" i="2"/>
  <c r="GV48" i="2"/>
  <c r="GU48" i="2"/>
  <c r="GT48" i="2"/>
  <c r="GT48" i="2" a="1"/>
  <c r="GS48" i="2"/>
  <c r="GR48" i="2"/>
  <c r="GQ48" i="2"/>
  <c r="GP48" i="2"/>
  <c r="GO48" i="2"/>
  <c r="GN48" i="2"/>
  <c r="GM48" i="2"/>
  <c r="GL48" i="2"/>
  <c r="GK48" i="2"/>
  <c r="GJ48" i="2"/>
  <c r="GI48" i="2"/>
  <c r="GH48" i="2"/>
  <c r="GG48" i="2"/>
  <c r="GC48" i="2"/>
  <c r="GB48" i="2"/>
  <c r="GA48" i="2"/>
  <c r="FZ48" i="2"/>
  <c r="FY48" i="2"/>
  <c r="FY48" i="2" a="1"/>
  <c r="FX48" i="2"/>
  <c r="FW48" i="2"/>
  <c r="FV48" i="2"/>
  <c r="FU48" i="2"/>
  <c r="FT48" i="2"/>
  <c r="FS48" i="2"/>
  <c r="FR48" i="2"/>
  <c r="FQ48" i="2"/>
  <c r="FP48" i="2"/>
  <c r="FO48" i="2"/>
  <c r="FN48" i="2"/>
  <c r="FM48" i="2"/>
  <c r="FL48" i="2"/>
  <c r="FH48" i="2"/>
  <c r="FG48" i="2"/>
  <c r="FF48" i="2"/>
  <c r="FE48" i="2"/>
  <c r="FD48" i="2"/>
  <c r="FD48" i="2" a="1"/>
  <c r="FC48" i="2"/>
  <c r="FB48" i="2"/>
  <c r="FA48" i="2"/>
  <c r="EZ48" i="2"/>
  <c r="EY48" i="2"/>
  <c r="EX48" i="2"/>
  <c r="EW48" i="2"/>
  <c r="EV48" i="2"/>
  <c r="EU48" i="2"/>
  <c r="ET48" i="2"/>
  <c r="ES48" i="2"/>
  <c r="ER48" i="2"/>
  <c r="EQ48" i="2"/>
  <c r="EM48" i="2"/>
  <c r="EL48" i="2"/>
  <c r="EK48" i="2"/>
  <c r="EJ48" i="2"/>
  <c r="EI48" i="2"/>
  <c r="EI48" i="2" a="1"/>
  <c r="EH48" i="2"/>
  <c r="EG48" i="2"/>
  <c r="EF48" i="2"/>
  <c r="EE48" i="2"/>
  <c r="ED48" i="2"/>
  <c r="EC48" i="2"/>
  <c r="EB48" i="2"/>
  <c r="EA48" i="2"/>
  <c r="DZ48" i="2"/>
  <c r="DY48" i="2"/>
  <c r="DX48" i="2"/>
  <c r="DW48" i="2"/>
  <c r="DV48" i="2"/>
  <c r="DR48" i="2"/>
  <c r="DQ48" i="2"/>
  <c r="DP48" i="2"/>
  <c r="DO48" i="2"/>
  <c r="DN48" i="2"/>
  <c r="DN48" i="2" a="1"/>
  <c r="DM48" i="2"/>
  <c r="DL48" i="2"/>
  <c r="DK48" i="2"/>
  <c r="DJ48" i="2"/>
  <c r="DE48" i="2"/>
  <c r="DD48" i="2"/>
  <c r="DC48" i="2"/>
  <c r="DB48" i="2"/>
  <c r="DA48" i="2"/>
  <c r="CQ48" i="2"/>
  <c r="CP48" i="2"/>
  <c r="CO48" i="2"/>
  <c r="CJ48" i="2"/>
  <c r="CI48" i="2"/>
  <c r="CH48" i="2"/>
  <c r="CG48" i="2"/>
  <c r="CF48" i="2"/>
  <c r="BW48" i="2"/>
  <c r="BV48" i="2"/>
  <c r="BU48" i="2"/>
  <c r="BT48" i="2"/>
  <c r="BO48" i="2"/>
  <c r="BN48" i="2"/>
  <c r="BM48" i="2"/>
  <c r="BL48" i="2"/>
  <c r="BK48" i="2"/>
  <c r="BB48" i="2"/>
  <c r="BA48" i="2"/>
  <c r="AZ48" i="2"/>
  <c r="AY48" i="2"/>
  <c r="AT48" i="2"/>
  <c r="AS48" i="2"/>
  <c r="AR48" i="2"/>
  <c r="AQ48" i="2"/>
  <c r="AP48" i="2"/>
  <c r="AF48" i="2"/>
  <c r="AE48" i="2"/>
  <c r="AD48" i="2"/>
  <c r="Y48" i="2"/>
  <c r="X48" i="2"/>
  <c r="W48" i="2"/>
  <c r="V48" i="2"/>
  <c r="U48" i="2"/>
  <c r="K48" i="2"/>
  <c r="J48" i="2"/>
  <c r="I48" i="2"/>
  <c r="F48" i="2"/>
  <c r="E48" i="2"/>
  <c r="B48" i="2"/>
  <c r="A48" i="2"/>
  <c r="HJ47" i="2"/>
  <c r="HI47" i="2"/>
  <c r="HH47" i="2"/>
  <c r="HG47" i="2"/>
  <c r="HF47" i="2"/>
  <c r="HE47" i="2"/>
  <c r="HD47" i="2"/>
  <c r="HC47" i="2"/>
  <c r="HB47" i="2"/>
  <c r="GX47" i="2"/>
  <c r="GW47" i="2"/>
  <c r="GV47" i="2"/>
  <c r="GU47" i="2"/>
  <c r="GT47" i="2"/>
  <c r="GT47" i="2" a="1"/>
  <c r="GS47" i="2"/>
  <c r="GR47" i="2"/>
  <c r="GQ47" i="2"/>
  <c r="GP47" i="2"/>
  <c r="GY47" i="2" s="1"/>
  <c r="GO47" i="2"/>
  <c r="GN47" i="2"/>
  <c r="GM47" i="2"/>
  <c r="GL47" i="2"/>
  <c r="GK47" i="2"/>
  <c r="GJ47" i="2"/>
  <c r="GI47" i="2"/>
  <c r="GH47" i="2"/>
  <c r="GG47" i="2"/>
  <c r="GC47" i="2"/>
  <c r="GB47" i="2"/>
  <c r="GA47" i="2"/>
  <c r="FZ47" i="2"/>
  <c r="FY47" i="2"/>
  <c r="FY47" i="2" a="1"/>
  <c r="FX47" i="2"/>
  <c r="FW47" i="2"/>
  <c r="FV47" i="2"/>
  <c r="FU47" i="2"/>
  <c r="FT47" i="2"/>
  <c r="FS47" i="2"/>
  <c r="FR47" i="2"/>
  <c r="FQ47" i="2"/>
  <c r="FP47" i="2"/>
  <c r="FO47" i="2"/>
  <c r="FN47" i="2"/>
  <c r="FM47" i="2"/>
  <c r="FL47" i="2"/>
  <c r="FH47" i="2"/>
  <c r="FG47" i="2"/>
  <c r="FF47" i="2"/>
  <c r="FE47" i="2"/>
  <c r="FD47" i="2"/>
  <c r="FD47" i="2" a="1"/>
  <c r="FC47" i="2"/>
  <c r="FB47" i="2"/>
  <c r="FA47" i="2"/>
  <c r="EZ47" i="2"/>
  <c r="EY47" i="2"/>
  <c r="EX47" i="2"/>
  <c r="EW47" i="2"/>
  <c r="EV47" i="2"/>
  <c r="EU47" i="2"/>
  <c r="ET47" i="2"/>
  <c r="ES47" i="2"/>
  <c r="ER47" i="2"/>
  <c r="EQ47" i="2"/>
  <c r="EM47" i="2"/>
  <c r="EL47" i="2"/>
  <c r="EK47" i="2"/>
  <c r="EJ47" i="2"/>
  <c r="EI47" i="2"/>
  <c r="EI47" i="2" a="1"/>
  <c r="EH47" i="2"/>
  <c r="EG47" i="2"/>
  <c r="EF47" i="2"/>
  <c r="EE47" i="2"/>
  <c r="EN47" i="2" s="1"/>
  <c r="ED47" i="2"/>
  <c r="EC47" i="2"/>
  <c r="EB47" i="2"/>
  <c r="EA47" i="2"/>
  <c r="DZ47" i="2"/>
  <c r="DY47" i="2"/>
  <c r="DX47" i="2"/>
  <c r="DW47" i="2"/>
  <c r="DV47" i="2"/>
  <c r="DR47" i="2"/>
  <c r="DQ47" i="2"/>
  <c r="DP47" i="2"/>
  <c r="DO47" i="2"/>
  <c r="DN47" i="2"/>
  <c r="DN47" i="2" a="1"/>
  <c r="DM47" i="2"/>
  <c r="DL47" i="2"/>
  <c r="DK47" i="2"/>
  <c r="DJ47" i="2"/>
  <c r="DE47" i="2"/>
  <c r="DD47" i="2"/>
  <c r="DC47" i="2"/>
  <c r="DB47" i="2"/>
  <c r="DA47" i="2"/>
  <c r="CR47" i="2"/>
  <c r="CQ47" i="2"/>
  <c r="CP47" i="2"/>
  <c r="CO47" i="2"/>
  <c r="CJ47" i="2"/>
  <c r="CI47" i="2"/>
  <c r="CH47" i="2"/>
  <c r="CG47" i="2"/>
  <c r="CF47" i="2"/>
  <c r="BW47" i="2"/>
  <c r="BV47" i="2"/>
  <c r="BU47" i="2"/>
  <c r="BT47" i="2"/>
  <c r="BO47" i="2"/>
  <c r="BN47" i="2"/>
  <c r="BM47" i="2"/>
  <c r="BL47" i="2"/>
  <c r="BK47" i="2"/>
  <c r="BA47" i="2"/>
  <c r="AZ47" i="2"/>
  <c r="AY47" i="2"/>
  <c r="AT47" i="2"/>
  <c r="AS47" i="2"/>
  <c r="AR47" i="2"/>
  <c r="AQ47" i="2"/>
  <c r="AP47" i="2"/>
  <c r="AG47" i="2"/>
  <c r="AF47" i="2"/>
  <c r="AE47" i="2"/>
  <c r="AD47" i="2"/>
  <c r="Y47" i="2"/>
  <c r="X47" i="2"/>
  <c r="W47" i="2"/>
  <c r="V47" i="2"/>
  <c r="U47" i="2"/>
  <c r="L47" i="2"/>
  <c r="K47" i="2"/>
  <c r="J47" i="2"/>
  <c r="I47" i="2"/>
  <c r="F47" i="2"/>
  <c r="E47" i="2"/>
  <c r="B47" i="2"/>
  <c r="A47" i="2"/>
  <c r="HJ46" i="2"/>
  <c r="HI46" i="2"/>
  <c r="HH46" i="2"/>
  <c r="HG46" i="2"/>
  <c r="HF46" i="2"/>
  <c r="HE46" i="2"/>
  <c r="HD46" i="2"/>
  <c r="HC46" i="2"/>
  <c r="HB46" i="2"/>
  <c r="GX46" i="2"/>
  <c r="GW46" i="2"/>
  <c r="GV46" i="2"/>
  <c r="GU46" i="2"/>
  <c r="GT46" i="2"/>
  <c r="GT46" i="2" a="1"/>
  <c r="GS46" i="2"/>
  <c r="GR46" i="2"/>
  <c r="GQ46" i="2"/>
  <c r="GP46" i="2"/>
  <c r="GO46" i="2"/>
  <c r="GN46" i="2"/>
  <c r="GM46" i="2"/>
  <c r="GL46" i="2"/>
  <c r="GK46" i="2"/>
  <c r="GJ46" i="2"/>
  <c r="GI46" i="2"/>
  <c r="GH46" i="2"/>
  <c r="GG46" i="2"/>
  <c r="GC46" i="2"/>
  <c r="GB46" i="2"/>
  <c r="GA46" i="2"/>
  <c r="FZ46" i="2"/>
  <c r="FY46" i="2"/>
  <c r="FY46" i="2" a="1"/>
  <c r="FX46" i="2"/>
  <c r="FW46" i="2"/>
  <c r="FV46" i="2"/>
  <c r="FU46" i="2"/>
  <c r="FT46" i="2"/>
  <c r="FS46" i="2"/>
  <c r="FR46" i="2"/>
  <c r="FQ46" i="2"/>
  <c r="FP46" i="2"/>
  <c r="FO46" i="2"/>
  <c r="FN46" i="2"/>
  <c r="FM46" i="2"/>
  <c r="FL46" i="2"/>
  <c r="FH46" i="2"/>
  <c r="FG46" i="2"/>
  <c r="FF46" i="2"/>
  <c r="FE46" i="2"/>
  <c r="FD46" i="2"/>
  <c r="FD46" i="2" a="1"/>
  <c r="FC46" i="2"/>
  <c r="FB46" i="2"/>
  <c r="FA46" i="2"/>
  <c r="EZ46" i="2"/>
  <c r="FI46" i="2" s="1"/>
  <c r="EY46" i="2"/>
  <c r="EX46" i="2"/>
  <c r="EW46" i="2"/>
  <c r="EV46" i="2"/>
  <c r="EU46" i="2"/>
  <c r="ET46" i="2"/>
  <c r="ES46" i="2"/>
  <c r="ER46" i="2"/>
  <c r="EQ46" i="2"/>
  <c r="EM46" i="2"/>
  <c r="EL46" i="2"/>
  <c r="EK46" i="2"/>
  <c r="EJ46" i="2"/>
  <c r="EI46" i="2"/>
  <c r="EI46" i="2" a="1"/>
  <c r="EH46" i="2"/>
  <c r="EG46" i="2"/>
  <c r="EF46" i="2"/>
  <c r="EE46" i="2"/>
  <c r="ED46" i="2"/>
  <c r="EC46" i="2"/>
  <c r="EB46" i="2"/>
  <c r="EA46" i="2"/>
  <c r="DZ46" i="2"/>
  <c r="DY46" i="2"/>
  <c r="DX46" i="2"/>
  <c r="DW46" i="2"/>
  <c r="DV46" i="2"/>
  <c r="DR46" i="2"/>
  <c r="DQ46" i="2"/>
  <c r="DP46" i="2"/>
  <c r="DO46" i="2"/>
  <c r="DN46" i="2"/>
  <c r="DN46" i="2" a="1"/>
  <c r="DM46" i="2"/>
  <c r="DL46" i="2"/>
  <c r="DK46" i="2"/>
  <c r="DJ46" i="2"/>
  <c r="DS46" i="2" s="1"/>
  <c r="DE46" i="2"/>
  <c r="DD46" i="2"/>
  <c r="DC46" i="2"/>
  <c r="DB46" i="2"/>
  <c r="DA46" i="2"/>
  <c r="CR46" i="2"/>
  <c r="CQ46" i="2"/>
  <c r="CP46" i="2"/>
  <c r="CO46" i="2"/>
  <c r="CJ46" i="2"/>
  <c r="CI46" i="2"/>
  <c r="CH46" i="2"/>
  <c r="CG46" i="2"/>
  <c r="CF46" i="2"/>
  <c r="BW46" i="2"/>
  <c r="BX44" i="2" s="1" a="1"/>
  <c r="BX44" i="2" s="1"/>
  <c r="BV46" i="2"/>
  <c r="BU46" i="2"/>
  <c r="BT46" i="2"/>
  <c r="BO46" i="2"/>
  <c r="BN46" i="2"/>
  <c r="BM46" i="2"/>
  <c r="BL46" i="2"/>
  <c r="BK46" i="2"/>
  <c r="BB46" i="2"/>
  <c r="BA46" i="2"/>
  <c r="AZ46" i="2"/>
  <c r="AY46" i="2"/>
  <c r="AT46" i="2"/>
  <c r="AS46" i="2"/>
  <c r="AR46" i="2"/>
  <c r="AQ46" i="2"/>
  <c r="AP46" i="2"/>
  <c r="AG46" i="2"/>
  <c r="AF46" i="2"/>
  <c r="AE46" i="2"/>
  <c r="AD46" i="2"/>
  <c r="Y46" i="2"/>
  <c r="X46" i="2"/>
  <c r="W46" i="2"/>
  <c r="V46" i="2"/>
  <c r="U46" i="2"/>
  <c r="L46" i="2"/>
  <c r="K46" i="2"/>
  <c r="J46" i="2"/>
  <c r="I46" i="2"/>
  <c r="F46" i="2"/>
  <c r="E46" i="2"/>
  <c r="B46" i="2"/>
  <c r="A46" i="2"/>
  <c r="HJ45" i="2"/>
  <c r="HI45" i="2"/>
  <c r="HH45" i="2"/>
  <c r="HG45" i="2"/>
  <c r="HF45" i="2"/>
  <c r="HE45" i="2"/>
  <c r="HD45" i="2"/>
  <c r="HC45" i="2"/>
  <c r="HB45" i="2"/>
  <c r="GX45" i="2"/>
  <c r="GW45" i="2"/>
  <c r="GV45" i="2"/>
  <c r="GU45" i="2"/>
  <c r="GT45" i="2"/>
  <c r="GT45" i="2" a="1"/>
  <c r="GS45" i="2"/>
  <c r="GR45" i="2"/>
  <c r="GQ45" i="2"/>
  <c r="GP45" i="2"/>
  <c r="GO45" i="2"/>
  <c r="GN45" i="2"/>
  <c r="GM45" i="2"/>
  <c r="GL45" i="2"/>
  <c r="GK45" i="2"/>
  <c r="GJ45" i="2"/>
  <c r="GI45" i="2"/>
  <c r="GH45" i="2"/>
  <c r="GG45" i="2"/>
  <c r="GC45" i="2"/>
  <c r="GB45" i="2"/>
  <c r="GA45" i="2"/>
  <c r="FZ45" i="2"/>
  <c r="FY45" i="2"/>
  <c r="FY45" i="2" a="1"/>
  <c r="FX45" i="2"/>
  <c r="FW45" i="2"/>
  <c r="FV45" i="2"/>
  <c r="FU45" i="2"/>
  <c r="FT45" i="2"/>
  <c r="FS45" i="2"/>
  <c r="FR45" i="2"/>
  <c r="FQ45" i="2"/>
  <c r="FP45" i="2"/>
  <c r="FO45" i="2"/>
  <c r="FN45" i="2"/>
  <c r="FM45" i="2"/>
  <c r="FL45" i="2"/>
  <c r="FH45" i="2"/>
  <c r="FG45" i="2"/>
  <c r="FF45" i="2"/>
  <c r="FE45" i="2"/>
  <c r="FD45" i="2"/>
  <c r="FD45" i="2" a="1"/>
  <c r="FC45" i="2"/>
  <c r="FB45" i="2"/>
  <c r="FA45" i="2"/>
  <c r="EZ45" i="2"/>
  <c r="FI45" i="2" s="1"/>
  <c r="EY45" i="2"/>
  <c r="EX45" i="2"/>
  <c r="EW45" i="2"/>
  <c r="EV45" i="2"/>
  <c r="EU45" i="2"/>
  <c r="ET45" i="2"/>
  <c r="ES45" i="2"/>
  <c r="ER45" i="2"/>
  <c r="EQ45" i="2"/>
  <c r="EM45" i="2"/>
  <c r="EL45" i="2"/>
  <c r="EK45" i="2"/>
  <c r="EJ45" i="2"/>
  <c r="EI45" i="2"/>
  <c r="EI45" i="2" a="1"/>
  <c r="EH45" i="2"/>
  <c r="EG45" i="2"/>
  <c r="EF45" i="2"/>
  <c r="EE45" i="2"/>
  <c r="ED45" i="2"/>
  <c r="EC45" i="2"/>
  <c r="EB45" i="2"/>
  <c r="EA45" i="2"/>
  <c r="DZ45" i="2"/>
  <c r="DY45" i="2"/>
  <c r="DX45" i="2"/>
  <c r="DW45" i="2"/>
  <c r="DV45" i="2"/>
  <c r="DR45" i="2"/>
  <c r="DQ45" i="2"/>
  <c r="DP45" i="2"/>
  <c r="DO45" i="2"/>
  <c r="DN45" i="2"/>
  <c r="DN45" i="2" a="1"/>
  <c r="DM45" i="2"/>
  <c r="DL45" i="2"/>
  <c r="DK45" i="2"/>
  <c r="DJ45" i="2"/>
  <c r="DE45" i="2"/>
  <c r="DD45" i="2"/>
  <c r="DC45" i="2"/>
  <c r="DB45" i="2"/>
  <c r="DA45" i="2"/>
  <c r="CR45" i="2"/>
  <c r="CQ45" i="2"/>
  <c r="CP45" i="2"/>
  <c r="CO45" i="2"/>
  <c r="CJ45" i="2"/>
  <c r="CI45" i="2"/>
  <c r="CH45" i="2"/>
  <c r="CG45" i="2"/>
  <c r="CF45" i="2"/>
  <c r="BW45" i="2"/>
  <c r="BV45" i="2"/>
  <c r="BU45" i="2"/>
  <c r="BT45" i="2"/>
  <c r="BO45" i="2"/>
  <c r="BN45" i="2"/>
  <c r="BM45" i="2"/>
  <c r="BL45" i="2"/>
  <c r="BK45" i="2"/>
  <c r="BB45" i="2"/>
  <c r="BA45" i="2"/>
  <c r="AZ45" i="2"/>
  <c r="AY45" i="2"/>
  <c r="AT45" i="2"/>
  <c r="AS45" i="2"/>
  <c r="AR45" i="2"/>
  <c r="AQ45" i="2"/>
  <c r="AP45" i="2"/>
  <c r="AG45" i="2"/>
  <c r="AF45" i="2"/>
  <c r="AE45" i="2"/>
  <c r="AD45" i="2"/>
  <c r="Y45" i="2"/>
  <c r="X45" i="2"/>
  <c r="W45" i="2"/>
  <c r="V45" i="2"/>
  <c r="U45" i="2"/>
  <c r="L45" i="2"/>
  <c r="K45" i="2"/>
  <c r="J45" i="2"/>
  <c r="I45" i="2"/>
  <c r="F45" i="2"/>
  <c r="E45" i="2"/>
  <c r="B45" i="2"/>
  <c r="A45" i="2"/>
  <c r="HJ44" i="2"/>
  <c r="HI44" i="2"/>
  <c r="HH44" i="2"/>
  <c r="HG44" i="2"/>
  <c r="HF44" i="2"/>
  <c r="HE44" i="2"/>
  <c r="HD44" i="2"/>
  <c r="HC44" i="2"/>
  <c r="HB44" i="2"/>
  <c r="GX44" i="2"/>
  <c r="GW44" i="2"/>
  <c r="GV44" i="2"/>
  <c r="GU44" i="2"/>
  <c r="GT44" i="2"/>
  <c r="GT44" i="2" a="1"/>
  <c r="GS44" i="2"/>
  <c r="GR44" i="2"/>
  <c r="GQ44" i="2"/>
  <c r="GP44" i="2"/>
  <c r="GO44" i="2"/>
  <c r="GN44" i="2"/>
  <c r="GM44" i="2"/>
  <c r="GL44" i="2"/>
  <c r="GK44" i="2"/>
  <c r="GJ44" i="2"/>
  <c r="GI44" i="2"/>
  <c r="GH44" i="2"/>
  <c r="GG44" i="2"/>
  <c r="GC44" i="2"/>
  <c r="GB44" i="2"/>
  <c r="GA44" i="2"/>
  <c r="FZ44" i="2"/>
  <c r="FY44" i="2"/>
  <c r="FY44" i="2" a="1"/>
  <c r="FX44" i="2"/>
  <c r="FW44" i="2"/>
  <c r="FV44" i="2"/>
  <c r="FU44" i="2"/>
  <c r="FT44" i="2"/>
  <c r="FS44" i="2"/>
  <c r="FR44" i="2"/>
  <c r="FQ44" i="2"/>
  <c r="FP44" i="2"/>
  <c r="FO44" i="2"/>
  <c r="FN44" i="2"/>
  <c r="FM44" i="2"/>
  <c r="FL44" i="2"/>
  <c r="FH44" i="2"/>
  <c r="FG44" i="2"/>
  <c r="FF44" i="2"/>
  <c r="FE44" i="2"/>
  <c r="FD44" i="2"/>
  <c r="FD44" i="2" a="1"/>
  <c r="FC44" i="2"/>
  <c r="FB44" i="2"/>
  <c r="FA44" i="2"/>
  <c r="EZ44" i="2"/>
  <c r="EY44" i="2"/>
  <c r="EX44" i="2"/>
  <c r="EW44" i="2"/>
  <c r="EV44" i="2"/>
  <c r="EU44" i="2"/>
  <c r="ET44" i="2"/>
  <c r="ES44" i="2"/>
  <c r="ER44" i="2"/>
  <c r="EQ44" i="2"/>
  <c r="EM44" i="2"/>
  <c r="EL44" i="2"/>
  <c r="EK44" i="2"/>
  <c r="EJ44" i="2"/>
  <c r="EI44" i="2"/>
  <c r="EI44" i="2" a="1"/>
  <c r="EH44" i="2"/>
  <c r="EG44" i="2"/>
  <c r="EF44" i="2"/>
  <c r="EE44" i="2"/>
  <c r="EN44" i="2" s="1"/>
  <c r="ED44" i="2"/>
  <c r="EC44" i="2"/>
  <c r="EB44" i="2"/>
  <c r="EA44" i="2"/>
  <c r="DZ44" i="2"/>
  <c r="DY44" i="2"/>
  <c r="DX44" i="2"/>
  <c r="DW44" i="2"/>
  <c r="DV44" i="2"/>
  <c r="DR44" i="2"/>
  <c r="DQ44" i="2"/>
  <c r="DP44" i="2"/>
  <c r="DO44" i="2"/>
  <c r="DN44" i="2"/>
  <c r="DN44" i="2" a="1"/>
  <c r="DM44" i="2"/>
  <c r="DL44" i="2"/>
  <c r="DK44" i="2"/>
  <c r="DJ44" i="2"/>
  <c r="DE44" i="2"/>
  <c r="DD44" i="2"/>
  <c r="DC44" i="2"/>
  <c r="DB44" i="2"/>
  <c r="DA44" i="2"/>
  <c r="CR44" i="2"/>
  <c r="CQ44" i="2"/>
  <c r="CP44" i="2"/>
  <c r="CO44" i="2"/>
  <c r="CJ44" i="2"/>
  <c r="CI44" i="2"/>
  <c r="CH44" i="2"/>
  <c r="CG44" i="2"/>
  <c r="CF44" i="2"/>
  <c r="BW44" i="2"/>
  <c r="BV44" i="2"/>
  <c r="BU44" i="2"/>
  <c r="BT44" i="2"/>
  <c r="BO44" i="2"/>
  <c r="BN44" i="2"/>
  <c r="BM44" i="2"/>
  <c r="BL44" i="2"/>
  <c r="BK44" i="2"/>
  <c r="BB44" i="2"/>
  <c r="BA44" i="2"/>
  <c r="AZ44" i="2"/>
  <c r="AY44" i="2"/>
  <c r="AT44" i="2"/>
  <c r="AS44" i="2"/>
  <c r="AR44" i="2"/>
  <c r="AQ44" i="2"/>
  <c r="AP44" i="2"/>
  <c r="AG44" i="2"/>
  <c r="AF44" i="2"/>
  <c r="AE44" i="2"/>
  <c r="AD44" i="2"/>
  <c r="Y44" i="2"/>
  <c r="X44" i="2"/>
  <c r="W44" i="2"/>
  <c r="V44" i="2"/>
  <c r="U44" i="2"/>
  <c r="L44" i="2"/>
  <c r="K44" i="2"/>
  <c r="J44" i="2"/>
  <c r="I44" i="2"/>
  <c r="F44" i="2"/>
  <c r="E44" i="2"/>
  <c r="B44" i="2"/>
  <c r="A44" i="2"/>
  <c r="HJ43" i="2"/>
  <c r="HI43" i="2"/>
  <c r="HH43" i="2"/>
  <c r="HG43" i="2"/>
  <c r="HF43" i="2"/>
  <c r="HE43" i="2"/>
  <c r="HD43" i="2"/>
  <c r="HC43" i="2"/>
  <c r="HB43" i="2"/>
  <c r="GX43" i="2"/>
  <c r="GW43" i="2"/>
  <c r="GV43" i="2"/>
  <c r="GU43" i="2"/>
  <c r="GT43" i="2"/>
  <c r="GT43" i="2" a="1"/>
  <c r="GS43" i="2"/>
  <c r="GR43" i="2"/>
  <c r="GQ43" i="2"/>
  <c r="GP43" i="2"/>
  <c r="GO43" i="2"/>
  <c r="GN43" i="2"/>
  <c r="GM43" i="2"/>
  <c r="GL43" i="2"/>
  <c r="GK43" i="2"/>
  <c r="GJ43" i="2"/>
  <c r="GI43" i="2"/>
  <c r="GH43" i="2"/>
  <c r="GG43" i="2"/>
  <c r="GC43" i="2"/>
  <c r="GB43" i="2"/>
  <c r="GA43" i="2"/>
  <c r="FZ43" i="2"/>
  <c r="FY43" i="2"/>
  <c r="FY43" i="2" a="1"/>
  <c r="FX43" i="2"/>
  <c r="FW43" i="2"/>
  <c r="FV43" i="2"/>
  <c r="FU43" i="2"/>
  <c r="FT43" i="2"/>
  <c r="FS43" i="2"/>
  <c r="FR43" i="2"/>
  <c r="FQ43" i="2"/>
  <c r="FP43" i="2"/>
  <c r="FO43" i="2"/>
  <c r="FN43" i="2"/>
  <c r="FM43" i="2"/>
  <c r="FL43" i="2"/>
  <c r="FH43" i="2"/>
  <c r="FG43" i="2"/>
  <c r="FF43" i="2"/>
  <c r="FE43" i="2"/>
  <c r="FD43" i="2"/>
  <c r="FD43" i="2" a="1"/>
  <c r="FC43" i="2"/>
  <c r="FB43" i="2"/>
  <c r="FA43" i="2"/>
  <c r="EZ43" i="2"/>
  <c r="EY43" i="2"/>
  <c r="EX43" i="2"/>
  <c r="EW43" i="2"/>
  <c r="EV43" i="2"/>
  <c r="EU43" i="2"/>
  <c r="ET43" i="2"/>
  <c r="ES43" i="2"/>
  <c r="ER43" i="2"/>
  <c r="EQ43" i="2"/>
  <c r="EM43" i="2"/>
  <c r="EL43" i="2"/>
  <c r="EK43" i="2"/>
  <c r="EJ43" i="2"/>
  <c r="EI43" i="2"/>
  <c r="EI43" i="2" a="1"/>
  <c r="EH43" i="2"/>
  <c r="EG43" i="2"/>
  <c r="EF43" i="2"/>
  <c r="EE43" i="2"/>
  <c r="ED43" i="2"/>
  <c r="EC43" i="2"/>
  <c r="EB43" i="2"/>
  <c r="EA43" i="2"/>
  <c r="DZ43" i="2"/>
  <c r="DY43" i="2"/>
  <c r="DX43" i="2"/>
  <c r="DW43" i="2"/>
  <c r="DV43" i="2"/>
  <c r="DR43" i="2"/>
  <c r="DQ43" i="2"/>
  <c r="DP43" i="2"/>
  <c r="DO43" i="2"/>
  <c r="DN43" i="2"/>
  <c r="DN43" i="2" a="1"/>
  <c r="DM43" i="2"/>
  <c r="DL43" i="2"/>
  <c r="DK43" i="2"/>
  <c r="DJ43" i="2"/>
  <c r="DS43" i="2" s="1"/>
  <c r="DE43" i="2"/>
  <c r="DD43" i="2"/>
  <c r="DC43" i="2"/>
  <c r="DB43" i="2"/>
  <c r="DA43" i="2"/>
  <c r="CQ43" i="2"/>
  <c r="CP43" i="2"/>
  <c r="CO43" i="2"/>
  <c r="CJ43" i="2"/>
  <c r="CI43" i="2"/>
  <c r="CH43" i="2"/>
  <c r="CG43" i="2"/>
  <c r="CF43" i="2"/>
  <c r="BW43" i="2"/>
  <c r="BV43" i="2"/>
  <c r="BU43" i="2"/>
  <c r="BT43" i="2"/>
  <c r="BO43" i="2"/>
  <c r="BN43" i="2"/>
  <c r="BM43" i="2"/>
  <c r="BL43" i="2"/>
  <c r="BK43" i="2"/>
  <c r="BB43" i="2"/>
  <c r="BA43" i="2"/>
  <c r="AZ43" i="2"/>
  <c r="AY43" i="2"/>
  <c r="AT43" i="2"/>
  <c r="AS43" i="2"/>
  <c r="AR43" i="2"/>
  <c r="AQ43" i="2"/>
  <c r="AP43" i="2"/>
  <c r="AG43" i="2"/>
  <c r="AF43" i="2"/>
  <c r="AE43" i="2"/>
  <c r="AD43" i="2"/>
  <c r="Y43" i="2"/>
  <c r="X43" i="2"/>
  <c r="W43" i="2"/>
  <c r="V43" i="2"/>
  <c r="U43" i="2"/>
  <c r="K43" i="2"/>
  <c r="J43" i="2"/>
  <c r="I43" i="2"/>
  <c r="F43" i="2"/>
  <c r="E43" i="2"/>
  <c r="B43" i="2"/>
  <c r="A43" i="2"/>
  <c r="HJ42" i="2"/>
  <c r="HI42" i="2"/>
  <c r="HH42" i="2"/>
  <c r="HG42" i="2"/>
  <c r="HF42" i="2"/>
  <c r="HE42" i="2"/>
  <c r="HD42" i="2"/>
  <c r="HC42" i="2"/>
  <c r="HB42" i="2"/>
  <c r="GX42" i="2"/>
  <c r="GW42" i="2"/>
  <c r="GV42" i="2"/>
  <c r="GU42" i="2"/>
  <c r="GT42" i="2"/>
  <c r="GT42" i="2" a="1"/>
  <c r="GS42" i="2"/>
  <c r="GR42" i="2"/>
  <c r="GQ42" i="2"/>
  <c r="GP42" i="2"/>
  <c r="GO42" i="2"/>
  <c r="GN42" i="2"/>
  <c r="GM42" i="2"/>
  <c r="GL42" i="2"/>
  <c r="GK42" i="2"/>
  <c r="GJ42" i="2"/>
  <c r="GI42" i="2"/>
  <c r="GH42" i="2"/>
  <c r="GG42" i="2"/>
  <c r="GC42" i="2"/>
  <c r="GB42" i="2"/>
  <c r="GA42" i="2"/>
  <c r="FZ42" i="2"/>
  <c r="FY42" i="2"/>
  <c r="FY42" i="2" a="1"/>
  <c r="FX42" i="2"/>
  <c r="FW42" i="2"/>
  <c r="FV42" i="2"/>
  <c r="FU42" i="2"/>
  <c r="FT42" i="2"/>
  <c r="FS42" i="2"/>
  <c r="FR42" i="2"/>
  <c r="FQ42" i="2"/>
  <c r="FP42" i="2"/>
  <c r="FO42" i="2"/>
  <c r="FN42" i="2"/>
  <c r="FM42" i="2"/>
  <c r="FL42" i="2"/>
  <c r="FH42" i="2"/>
  <c r="FG42" i="2"/>
  <c r="FF42" i="2"/>
  <c r="FE42" i="2"/>
  <c r="FD42" i="2"/>
  <c r="FD42" i="2" a="1"/>
  <c r="FC42" i="2"/>
  <c r="FB42" i="2"/>
  <c r="FA42" i="2"/>
  <c r="EZ42" i="2"/>
  <c r="FI42" i="2" s="1"/>
  <c r="EY42" i="2"/>
  <c r="EX42" i="2"/>
  <c r="EW42" i="2"/>
  <c r="EV42" i="2"/>
  <c r="EU42" i="2"/>
  <c r="ET42" i="2"/>
  <c r="ES42" i="2"/>
  <c r="ER42" i="2"/>
  <c r="EQ42" i="2"/>
  <c r="EM42" i="2"/>
  <c r="EL42" i="2"/>
  <c r="EK42" i="2"/>
  <c r="EJ42" i="2"/>
  <c r="EI42" i="2"/>
  <c r="EI42" i="2" a="1"/>
  <c r="EH42" i="2"/>
  <c r="EG42" i="2"/>
  <c r="EF42" i="2"/>
  <c r="EE42" i="2"/>
  <c r="ED42" i="2"/>
  <c r="EC42" i="2"/>
  <c r="EB42" i="2"/>
  <c r="EA42" i="2"/>
  <c r="DZ42" i="2"/>
  <c r="DY42" i="2"/>
  <c r="DX42" i="2"/>
  <c r="DW42" i="2"/>
  <c r="DV42" i="2"/>
  <c r="DR42" i="2"/>
  <c r="DQ42" i="2"/>
  <c r="DP42" i="2"/>
  <c r="DO42" i="2"/>
  <c r="DN42" i="2"/>
  <c r="DN42" i="2" a="1"/>
  <c r="DM42" i="2"/>
  <c r="DL42" i="2"/>
  <c r="DK42" i="2"/>
  <c r="DJ42" i="2"/>
  <c r="DE42" i="2"/>
  <c r="DD42" i="2"/>
  <c r="DC42" i="2"/>
  <c r="DB42" i="2"/>
  <c r="DA42" i="2"/>
  <c r="CR42" i="2"/>
  <c r="CQ42" i="2"/>
  <c r="CP42" i="2"/>
  <c r="CO42" i="2"/>
  <c r="CJ42" i="2"/>
  <c r="CI42" i="2"/>
  <c r="CH42" i="2"/>
  <c r="CG42" i="2"/>
  <c r="CF42" i="2"/>
  <c r="BW42" i="2"/>
  <c r="BV42" i="2"/>
  <c r="BU42" i="2"/>
  <c r="BT42" i="2"/>
  <c r="BO42" i="2"/>
  <c r="BN42" i="2"/>
  <c r="BM42" i="2"/>
  <c r="BL42" i="2"/>
  <c r="BK42" i="2"/>
  <c r="BB42" i="2"/>
  <c r="BA42" i="2"/>
  <c r="AZ42" i="2"/>
  <c r="AY42" i="2"/>
  <c r="AT42" i="2"/>
  <c r="AS42" i="2"/>
  <c r="AR42" i="2"/>
  <c r="AQ42" i="2"/>
  <c r="AP42" i="2"/>
  <c r="AG42" i="2"/>
  <c r="AF42" i="2"/>
  <c r="AE42" i="2"/>
  <c r="AD42" i="2"/>
  <c r="Y42" i="2"/>
  <c r="X42" i="2"/>
  <c r="W42" i="2"/>
  <c r="V42" i="2"/>
  <c r="U42" i="2"/>
  <c r="L42" i="2"/>
  <c r="K42" i="2"/>
  <c r="J42" i="2"/>
  <c r="I42" i="2"/>
  <c r="F42" i="2"/>
  <c r="E42" i="2"/>
  <c r="B42" i="2"/>
  <c r="A42" i="2"/>
  <c r="HJ41" i="2"/>
  <c r="HI41" i="2"/>
  <c r="HH41" i="2"/>
  <c r="HG41" i="2"/>
  <c r="HF41" i="2"/>
  <c r="HE41" i="2"/>
  <c r="HD41" i="2"/>
  <c r="HC41" i="2"/>
  <c r="HB41" i="2"/>
  <c r="GX41" i="2"/>
  <c r="GW41" i="2"/>
  <c r="GV41" i="2"/>
  <c r="GU41" i="2"/>
  <c r="GT41" i="2"/>
  <c r="GT41" i="2" a="1"/>
  <c r="GS41" i="2"/>
  <c r="GR41" i="2"/>
  <c r="GQ41" i="2"/>
  <c r="GP41" i="2"/>
  <c r="GO41" i="2"/>
  <c r="GN41" i="2"/>
  <c r="GM41" i="2"/>
  <c r="GL41" i="2"/>
  <c r="GK41" i="2"/>
  <c r="GJ41" i="2"/>
  <c r="GI41" i="2"/>
  <c r="GH41" i="2"/>
  <c r="GG41" i="2"/>
  <c r="GC41" i="2"/>
  <c r="GB41" i="2"/>
  <c r="GA41" i="2"/>
  <c r="FZ41" i="2"/>
  <c r="FY41" i="2"/>
  <c r="FY41" i="2" a="1"/>
  <c r="FX41" i="2"/>
  <c r="FW41" i="2"/>
  <c r="FV41" i="2"/>
  <c r="FU41" i="2"/>
  <c r="FT41" i="2"/>
  <c r="FS41" i="2"/>
  <c r="FR41" i="2"/>
  <c r="FQ41" i="2"/>
  <c r="FP41" i="2"/>
  <c r="FO41" i="2"/>
  <c r="FN41" i="2"/>
  <c r="FM41" i="2"/>
  <c r="FL41" i="2"/>
  <c r="FH41" i="2"/>
  <c r="FG41" i="2"/>
  <c r="FF41" i="2"/>
  <c r="FE41" i="2"/>
  <c r="FD41" i="2"/>
  <c r="FD41" i="2" a="1"/>
  <c r="FC41" i="2"/>
  <c r="FB41" i="2"/>
  <c r="FA41" i="2"/>
  <c r="EZ41" i="2"/>
  <c r="EY41" i="2"/>
  <c r="EX41" i="2"/>
  <c r="EW41" i="2"/>
  <c r="EV41" i="2"/>
  <c r="EU41" i="2"/>
  <c r="ET41" i="2"/>
  <c r="ES41" i="2"/>
  <c r="ER41" i="2"/>
  <c r="EQ41" i="2"/>
  <c r="EM41" i="2"/>
  <c r="EL41" i="2"/>
  <c r="EK41" i="2"/>
  <c r="EJ41" i="2"/>
  <c r="EI41" i="2"/>
  <c r="EI41" i="2" a="1"/>
  <c r="EH41" i="2"/>
  <c r="EG41" i="2"/>
  <c r="EF41" i="2"/>
  <c r="EE41" i="2"/>
  <c r="ED41" i="2"/>
  <c r="EC41" i="2"/>
  <c r="EB41" i="2"/>
  <c r="EA41" i="2"/>
  <c r="DZ41" i="2"/>
  <c r="DY41" i="2"/>
  <c r="DX41" i="2"/>
  <c r="DW41" i="2"/>
  <c r="DV41" i="2"/>
  <c r="DR41" i="2"/>
  <c r="DQ41" i="2"/>
  <c r="DP41" i="2"/>
  <c r="DO41" i="2"/>
  <c r="DN41" i="2"/>
  <c r="DN41" i="2" a="1"/>
  <c r="DM41" i="2"/>
  <c r="DL41" i="2"/>
  <c r="DK41" i="2"/>
  <c r="DJ41" i="2"/>
  <c r="DE41" i="2"/>
  <c r="DD41" i="2"/>
  <c r="DC41" i="2"/>
  <c r="DB41" i="2"/>
  <c r="DA41" i="2"/>
  <c r="CR41" i="2"/>
  <c r="CQ41" i="2"/>
  <c r="CP41" i="2"/>
  <c r="CO41" i="2"/>
  <c r="CJ41" i="2"/>
  <c r="CI41" i="2"/>
  <c r="CH41" i="2"/>
  <c r="CG41" i="2"/>
  <c r="CF41" i="2"/>
  <c r="BW41" i="2"/>
  <c r="BV41" i="2"/>
  <c r="BU41" i="2"/>
  <c r="BT41" i="2"/>
  <c r="BO41" i="2"/>
  <c r="BN41" i="2"/>
  <c r="BM41" i="2"/>
  <c r="BL41" i="2"/>
  <c r="BK41" i="2"/>
  <c r="BB41" i="2"/>
  <c r="BA41" i="2"/>
  <c r="AZ41" i="2"/>
  <c r="AY41" i="2"/>
  <c r="AT41" i="2"/>
  <c r="AS41" i="2"/>
  <c r="AR41" i="2"/>
  <c r="AQ41" i="2"/>
  <c r="AP41" i="2"/>
  <c r="AG41" i="2"/>
  <c r="AF41" i="2"/>
  <c r="AE41" i="2"/>
  <c r="AD41" i="2"/>
  <c r="Y41" i="2"/>
  <c r="X41" i="2"/>
  <c r="W41" i="2"/>
  <c r="V41" i="2"/>
  <c r="U41" i="2"/>
  <c r="L41" i="2"/>
  <c r="K41" i="2"/>
  <c r="J41" i="2"/>
  <c r="I41" i="2"/>
  <c r="F41" i="2"/>
  <c r="E41" i="2"/>
  <c r="B41" i="2"/>
  <c r="A41" i="2"/>
  <c r="HJ40" i="2"/>
  <c r="HI40" i="2"/>
  <c r="HH40" i="2"/>
  <c r="HG40" i="2"/>
  <c r="HF40" i="2"/>
  <c r="HE40" i="2"/>
  <c r="HD40" i="2"/>
  <c r="HC40" i="2"/>
  <c r="HB40" i="2"/>
  <c r="GX40" i="2"/>
  <c r="GW40" i="2"/>
  <c r="GV40" i="2"/>
  <c r="GU40" i="2"/>
  <c r="GT40" i="2"/>
  <c r="GT40" i="2" a="1"/>
  <c r="GS40" i="2"/>
  <c r="GR40" i="2"/>
  <c r="GQ40" i="2"/>
  <c r="GP40" i="2"/>
  <c r="GY40" i="2" s="1"/>
  <c r="GO40" i="2"/>
  <c r="GN40" i="2"/>
  <c r="GM40" i="2"/>
  <c r="GL40" i="2"/>
  <c r="GK40" i="2"/>
  <c r="GJ40" i="2"/>
  <c r="GI40" i="2"/>
  <c r="GH40" i="2"/>
  <c r="GG40" i="2"/>
  <c r="GC40" i="2"/>
  <c r="GB40" i="2"/>
  <c r="GA40" i="2"/>
  <c r="FZ40" i="2"/>
  <c r="FY40" i="2"/>
  <c r="FY40" i="2" a="1"/>
  <c r="FX40" i="2"/>
  <c r="FW40" i="2"/>
  <c r="FV40" i="2"/>
  <c r="FU40" i="2"/>
  <c r="FT40" i="2"/>
  <c r="FS40" i="2"/>
  <c r="FR40" i="2"/>
  <c r="FQ40" i="2"/>
  <c r="FP40" i="2"/>
  <c r="FO40" i="2"/>
  <c r="FN40" i="2"/>
  <c r="FM40" i="2"/>
  <c r="FL40" i="2"/>
  <c r="FH40" i="2"/>
  <c r="FG40" i="2"/>
  <c r="FF40" i="2"/>
  <c r="FE40" i="2"/>
  <c r="FD40" i="2"/>
  <c r="FD40" i="2" a="1"/>
  <c r="FC40" i="2"/>
  <c r="FB40" i="2"/>
  <c r="FA40" i="2"/>
  <c r="EZ40" i="2"/>
  <c r="FI40" i="2" s="1"/>
  <c r="EY40" i="2"/>
  <c r="EX40" i="2"/>
  <c r="EW40" i="2"/>
  <c r="EV40" i="2"/>
  <c r="EU40" i="2"/>
  <c r="ET40" i="2"/>
  <c r="ES40" i="2"/>
  <c r="ER40" i="2"/>
  <c r="EQ40" i="2"/>
  <c r="EM40" i="2"/>
  <c r="EL40" i="2"/>
  <c r="EK40" i="2"/>
  <c r="EJ40" i="2"/>
  <c r="EI40" i="2"/>
  <c r="EI40" i="2" a="1"/>
  <c r="EH40" i="2"/>
  <c r="EG40" i="2"/>
  <c r="EF40" i="2"/>
  <c r="EE40" i="2"/>
  <c r="ED40" i="2"/>
  <c r="EC40" i="2"/>
  <c r="EB40" i="2"/>
  <c r="EA40" i="2"/>
  <c r="DZ40" i="2"/>
  <c r="DY40" i="2"/>
  <c r="DX40" i="2"/>
  <c r="DW40" i="2"/>
  <c r="DV40" i="2"/>
  <c r="DR40" i="2"/>
  <c r="DQ40" i="2"/>
  <c r="DP40" i="2"/>
  <c r="DO40" i="2"/>
  <c r="DN40" i="2"/>
  <c r="DN40" i="2" a="1"/>
  <c r="DM40" i="2"/>
  <c r="DL40" i="2"/>
  <c r="DK40" i="2"/>
  <c r="DJ40" i="2"/>
  <c r="DS40" i="2" s="1"/>
  <c r="DE40" i="2"/>
  <c r="DD40" i="2"/>
  <c r="DC40" i="2"/>
  <c r="DB40" i="2"/>
  <c r="DA40" i="2"/>
  <c r="CR40" i="2"/>
  <c r="CQ40" i="2"/>
  <c r="CP40" i="2"/>
  <c r="CO40" i="2"/>
  <c r="CJ40" i="2"/>
  <c r="CI40" i="2"/>
  <c r="CH40" i="2"/>
  <c r="CG40" i="2"/>
  <c r="CF40" i="2"/>
  <c r="BW40" i="2"/>
  <c r="BV40" i="2"/>
  <c r="BU40" i="2"/>
  <c r="BT40" i="2"/>
  <c r="BO40" i="2"/>
  <c r="BN40" i="2"/>
  <c r="BM40" i="2"/>
  <c r="BL40" i="2"/>
  <c r="BK40" i="2"/>
  <c r="BB40" i="2"/>
  <c r="BA40" i="2"/>
  <c r="AZ40" i="2"/>
  <c r="AY40" i="2"/>
  <c r="AT40" i="2"/>
  <c r="AS40" i="2"/>
  <c r="AR40" i="2"/>
  <c r="AQ40" i="2"/>
  <c r="AP40" i="2"/>
  <c r="AG40" i="2"/>
  <c r="AF40" i="2"/>
  <c r="AE40" i="2"/>
  <c r="AD40" i="2"/>
  <c r="Y40" i="2"/>
  <c r="X40" i="2"/>
  <c r="W40" i="2"/>
  <c r="V40" i="2"/>
  <c r="U40" i="2"/>
  <c r="L40" i="2"/>
  <c r="K40" i="2"/>
  <c r="J40" i="2"/>
  <c r="I40" i="2"/>
  <c r="F40" i="2"/>
  <c r="E40" i="2"/>
  <c r="B40" i="2"/>
  <c r="A40" i="2"/>
  <c r="HJ39" i="2"/>
  <c r="HI39" i="2"/>
  <c r="HH39" i="2"/>
  <c r="HG39" i="2"/>
  <c r="HF39" i="2"/>
  <c r="HE39" i="2"/>
  <c r="HD39" i="2"/>
  <c r="HC39" i="2"/>
  <c r="HB39" i="2"/>
  <c r="GX39" i="2"/>
  <c r="GW39" i="2"/>
  <c r="GV39" i="2"/>
  <c r="GU39" i="2"/>
  <c r="GT39" i="2"/>
  <c r="GT39" i="2" a="1"/>
  <c r="GS39" i="2"/>
  <c r="GR39" i="2"/>
  <c r="GQ39" i="2"/>
  <c r="GP39" i="2"/>
  <c r="GO39" i="2"/>
  <c r="GN39" i="2"/>
  <c r="GM39" i="2"/>
  <c r="GL39" i="2"/>
  <c r="GK39" i="2"/>
  <c r="GJ39" i="2"/>
  <c r="GI39" i="2"/>
  <c r="GH39" i="2"/>
  <c r="GG39" i="2"/>
  <c r="GC39" i="2"/>
  <c r="GB39" i="2"/>
  <c r="GA39" i="2"/>
  <c r="FZ39" i="2"/>
  <c r="FY39" i="2"/>
  <c r="FY39" i="2" a="1"/>
  <c r="FX39" i="2"/>
  <c r="FW39" i="2"/>
  <c r="FV39" i="2"/>
  <c r="FU39" i="2"/>
  <c r="FT39" i="2"/>
  <c r="FS39" i="2"/>
  <c r="FR39" i="2"/>
  <c r="FQ39" i="2"/>
  <c r="FP39" i="2"/>
  <c r="FO39" i="2"/>
  <c r="FN39" i="2"/>
  <c r="FM39" i="2"/>
  <c r="FL39" i="2"/>
  <c r="FH39" i="2"/>
  <c r="FG39" i="2"/>
  <c r="FF39" i="2"/>
  <c r="FE39" i="2"/>
  <c r="FD39" i="2"/>
  <c r="FD39" i="2" a="1"/>
  <c r="FC39" i="2"/>
  <c r="FB39" i="2"/>
  <c r="FA39" i="2"/>
  <c r="EZ39" i="2"/>
  <c r="FI39" i="2" s="1"/>
  <c r="EY39" i="2"/>
  <c r="EX39" i="2"/>
  <c r="EW39" i="2"/>
  <c r="EV39" i="2"/>
  <c r="EU39" i="2"/>
  <c r="ET39" i="2"/>
  <c r="ES39" i="2"/>
  <c r="ER39" i="2"/>
  <c r="EQ39" i="2"/>
  <c r="EM39" i="2"/>
  <c r="EL39" i="2"/>
  <c r="EK39" i="2"/>
  <c r="EJ39" i="2"/>
  <c r="EI39" i="2"/>
  <c r="EI39" i="2" a="1"/>
  <c r="EH39" i="2"/>
  <c r="EG39" i="2"/>
  <c r="EF39" i="2"/>
  <c r="EE39" i="2"/>
  <c r="ED39" i="2"/>
  <c r="EC39" i="2"/>
  <c r="EB39" i="2"/>
  <c r="EA39" i="2"/>
  <c r="DZ39" i="2"/>
  <c r="DY39" i="2"/>
  <c r="DX39" i="2"/>
  <c r="DW39" i="2"/>
  <c r="DV39" i="2"/>
  <c r="DR39" i="2"/>
  <c r="DQ39" i="2"/>
  <c r="DP39" i="2"/>
  <c r="DO39" i="2"/>
  <c r="DN39" i="2"/>
  <c r="DN39" i="2" a="1"/>
  <c r="DM39" i="2"/>
  <c r="DL39" i="2"/>
  <c r="DK39" i="2"/>
  <c r="DJ39" i="2"/>
  <c r="DE39" i="2"/>
  <c r="DD39" i="2"/>
  <c r="DC39" i="2"/>
  <c r="DB39" i="2"/>
  <c r="DA39" i="2"/>
  <c r="CR39" i="2"/>
  <c r="CQ39" i="2"/>
  <c r="CP39" i="2"/>
  <c r="CO39" i="2"/>
  <c r="CJ39" i="2"/>
  <c r="CI39" i="2"/>
  <c r="CH39" i="2"/>
  <c r="CG39" i="2"/>
  <c r="CF39" i="2"/>
  <c r="BW39" i="2"/>
  <c r="BX39" i="2" s="1" a="1"/>
  <c r="BX39" i="2" s="1"/>
  <c r="BV39" i="2"/>
  <c r="BU39" i="2"/>
  <c r="BT39" i="2"/>
  <c r="BO39" i="2"/>
  <c r="BN39" i="2"/>
  <c r="BM39" i="2"/>
  <c r="BL39" i="2"/>
  <c r="BK39" i="2"/>
  <c r="BA39" i="2"/>
  <c r="AZ39" i="2"/>
  <c r="AY39" i="2"/>
  <c r="AT39" i="2"/>
  <c r="AS39" i="2"/>
  <c r="AR39" i="2"/>
  <c r="AQ39" i="2"/>
  <c r="AP39" i="2"/>
  <c r="AG39" i="2"/>
  <c r="AF39" i="2"/>
  <c r="AE39" i="2"/>
  <c r="AD39" i="2"/>
  <c r="Y39" i="2"/>
  <c r="X39" i="2"/>
  <c r="W39" i="2"/>
  <c r="V39" i="2"/>
  <c r="U39" i="2"/>
  <c r="L39" i="2"/>
  <c r="K39" i="2"/>
  <c r="J39" i="2"/>
  <c r="I39" i="2"/>
  <c r="F39" i="2"/>
  <c r="E39" i="2"/>
  <c r="B39" i="2"/>
  <c r="A39" i="2"/>
  <c r="HJ38" i="2"/>
  <c r="HI38" i="2"/>
  <c r="HH38" i="2"/>
  <c r="HG38" i="2"/>
  <c r="HF38" i="2"/>
  <c r="HE38" i="2"/>
  <c r="HD38" i="2"/>
  <c r="HC38" i="2"/>
  <c r="HB38" i="2"/>
  <c r="GX38" i="2"/>
  <c r="GW38" i="2"/>
  <c r="GV38" i="2"/>
  <c r="GU38" i="2"/>
  <c r="GT38" i="2"/>
  <c r="GT38" i="2" a="1"/>
  <c r="GS38" i="2"/>
  <c r="GR38" i="2"/>
  <c r="GQ38" i="2"/>
  <c r="GP38" i="2"/>
  <c r="GO38" i="2"/>
  <c r="GN38" i="2"/>
  <c r="GM38" i="2"/>
  <c r="GL38" i="2"/>
  <c r="GK38" i="2"/>
  <c r="GJ38" i="2"/>
  <c r="GI38" i="2"/>
  <c r="GH38" i="2"/>
  <c r="GG38" i="2"/>
  <c r="GC38" i="2"/>
  <c r="GB38" i="2"/>
  <c r="GA38" i="2"/>
  <c r="FZ38" i="2"/>
  <c r="FY38" i="2"/>
  <c r="FY38" i="2" a="1"/>
  <c r="FX38" i="2"/>
  <c r="FW38" i="2"/>
  <c r="FV38" i="2"/>
  <c r="FU38" i="2"/>
  <c r="GD38" i="2" s="1"/>
  <c r="FT38" i="2"/>
  <c r="FS38" i="2"/>
  <c r="FR38" i="2"/>
  <c r="FQ38" i="2"/>
  <c r="FP38" i="2"/>
  <c r="FO38" i="2"/>
  <c r="FN38" i="2"/>
  <c r="FM38" i="2"/>
  <c r="FL38" i="2"/>
  <c r="FH38" i="2"/>
  <c r="FG38" i="2"/>
  <c r="FF38" i="2"/>
  <c r="FE38" i="2"/>
  <c r="FD38" i="2"/>
  <c r="FD38" i="2" a="1"/>
  <c r="FC38" i="2"/>
  <c r="FB38" i="2"/>
  <c r="FA38" i="2"/>
  <c r="EZ38" i="2"/>
  <c r="EY38" i="2"/>
  <c r="EX38" i="2"/>
  <c r="EW38" i="2"/>
  <c r="EV38" i="2"/>
  <c r="EU38" i="2"/>
  <c r="ET38" i="2"/>
  <c r="ES38" i="2"/>
  <c r="ER38" i="2"/>
  <c r="EQ38" i="2"/>
  <c r="EM38" i="2"/>
  <c r="EL38" i="2"/>
  <c r="EK38" i="2"/>
  <c r="EJ38" i="2"/>
  <c r="EI38" i="2"/>
  <c r="EI38" i="2" a="1"/>
  <c r="EH38" i="2"/>
  <c r="EG38" i="2"/>
  <c r="EF38" i="2"/>
  <c r="EE38" i="2"/>
  <c r="ED38" i="2"/>
  <c r="EC38" i="2"/>
  <c r="EB38" i="2"/>
  <c r="EA38" i="2"/>
  <c r="DZ38" i="2"/>
  <c r="DY38" i="2"/>
  <c r="DX38" i="2"/>
  <c r="DW38" i="2"/>
  <c r="DV38" i="2"/>
  <c r="DR38" i="2"/>
  <c r="DQ38" i="2"/>
  <c r="DP38" i="2"/>
  <c r="DO38" i="2"/>
  <c r="DN38" i="2"/>
  <c r="DN38" i="2" a="1"/>
  <c r="DM38" i="2"/>
  <c r="DL38" i="2"/>
  <c r="DK38" i="2"/>
  <c r="DJ38" i="2"/>
  <c r="DE38" i="2"/>
  <c r="DD38" i="2"/>
  <c r="DC38" i="2"/>
  <c r="DB38" i="2"/>
  <c r="DA38" i="2"/>
  <c r="CR38" i="2"/>
  <c r="CQ38" i="2"/>
  <c r="CP38" i="2"/>
  <c r="CO38" i="2"/>
  <c r="CJ38" i="2"/>
  <c r="CI38" i="2"/>
  <c r="CH38" i="2"/>
  <c r="CG38" i="2"/>
  <c r="CF38" i="2"/>
  <c r="BW38" i="2"/>
  <c r="BX38" i="2" s="1" a="1"/>
  <c r="BX38" i="2" s="1"/>
  <c r="BV38" i="2"/>
  <c r="BU38" i="2"/>
  <c r="BT38" i="2"/>
  <c r="BO38" i="2"/>
  <c r="BN38" i="2"/>
  <c r="BM38" i="2"/>
  <c r="BL38" i="2"/>
  <c r="BK38" i="2"/>
  <c r="BB38" i="2"/>
  <c r="BA38" i="2"/>
  <c r="AZ38" i="2"/>
  <c r="AY38" i="2"/>
  <c r="AT38" i="2"/>
  <c r="AS38" i="2"/>
  <c r="AR38" i="2"/>
  <c r="AQ38" i="2"/>
  <c r="AP38" i="2"/>
  <c r="AG38" i="2"/>
  <c r="AF38" i="2"/>
  <c r="AE38" i="2"/>
  <c r="AD38" i="2"/>
  <c r="Y38" i="2"/>
  <c r="X38" i="2"/>
  <c r="W38" i="2"/>
  <c r="V38" i="2"/>
  <c r="U38" i="2"/>
  <c r="L38" i="2"/>
  <c r="K38" i="2"/>
  <c r="J38" i="2"/>
  <c r="I38" i="2"/>
  <c r="F38" i="2"/>
  <c r="E38" i="2"/>
  <c r="B38" i="2"/>
  <c r="A38" i="2"/>
  <c r="HJ37" i="2"/>
  <c r="HI37" i="2"/>
  <c r="HH37" i="2"/>
  <c r="HG37" i="2"/>
  <c r="HF37" i="2"/>
  <c r="HE37" i="2"/>
  <c r="HD37" i="2"/>
  <c r="HC37" i="2"/>
  <c r="HB37" i="2"/>
  <c r="GX37" i="2"/>
  <c r="GW37" i="2"/>
  <c r="GV37" i="2"/>
  <c r="GU37" i="2"/>
  <c r="GT37" i="2"/>
  <c r="GT37" i="2" a="1"/>
  <c r="GS37" i="2"/>
  <c r="GR37" i="2"/>
  <c r="GQ37" i="2"/>
  <c r="GP37" i="2"/>
  <c r="GO37" i="2"/>
  <c r="GN37" i="2"/>
  <c r="GM37" i="2"/>
  <c r="GL37" i="2"/>
  <c r="GK37" i="2"/>
  <c r="GJ37" i="2"/>
  <c r="GI37" i="2"/>
  <c r="GH37" i="2"/>
  <c r="GG37" i="2"/>
  <c r="GC37" i="2"/>
  <c r="GB37" i="2"/>
  <c r="GA37" i="2"/>
  <c r="FZ37" i="2"/>
  <c r="FY37" i="2"/>
  <c r="FY37" i="2" a="1"/>
  <c r="FX37" i="2"/>
  <c r="FW37" i="2"/>
  <c r="FV37" i="2"/>
  <c r="FU37" i="2"/>
  <c r="GD37" i="2" s="1"/>
  <c r="FT37" i="2"/>
  <c r="FS37" i="2"/>
  <c r="FR37" i="2"/>
  <c r="FQ37" i="2"/>
  <c r="FP37" i="2"/>
  <c r="FO37" i="2"/>
  <c r="FN37" i="2"/>
  <c r="FM37" i="2"/>
  <c r="FL37" i="2"/>
  <c r="FH37" i="2"/>
  <c r="FG37" i="2"/>
  <c r="FF37" i="2"/>
  <c r="FE37" i="2"/>
  <c r="FD37" i="2"/>
  <c r="FD37" i="2" a="1"/>
  <c r="FC37" i="2"/>
  <c r="FB37" i="2"/>
  <c r="FA37" i="2"/>
  <c r="EZ37" i="2"/>
  <c r="EY37" i="2"/>
  <c r="EX37" i="2"/>
  <c r="EW37" i="2"/>
  <c r="EV37" i="2"/>
  <c r="EU37" i="2"/>
  <c r="ET37" i="2"/>
  <c r="ES37" i="2"/>
  <c r="ER37" i="2"/>
  <c r="EQ37" i="2"/>
  <c r="EM37" i="2"/>
  <c r="EL37" i="2"/>
  <c r="EK37" i="2"/>
  <c r="EJ37" i="2"/>
  <c r="EI37" i="2"/>
  <c r="EI37" i="2" a="1"/>
  <c r="EH37" i="2"/>
  <c r="EG37" i="2"/>
  <c r="EF37" i="2"/>
  <c r="EE37" i="2"/>
  <c r="ED37" i="2"/>
  <c r="EC37" i="2"/>
  <c r="EB37" i="2"/>
  <c r="EA37" i="2"/>
  <c r="DZ37" i="2"/>
  <c r="DY37" i="2"/>
  <c r="DX37" i="2"/>
  <c r="DW37" i="2"/>
  <c r="DV37" i="2"/>
  <c r="DR37" i="2"/>
  <c r="DQ37" i="2"/>
  <c r="DP37" i="2"/>
  <c r="DO37" i="2"/>
  <c r="DN37" i="2"/>
  <c r="DN37" i="2" a="1"/>
  <c r="DM37" i="2"/>
  <c r="DL37" i="2"/>
  <c r="DK37" i="2"/>
  <c r="DJ37" i="2"/>
  <c r="DS37" i="2" s="1"/>
  <c r="DE37" i="2"/>
  <c r="DD37" i="2"/>
  <c r="DC37" i="2"/>
  <c r="DB37" i="2"/>
  <c r="DA37" i="2"/>
  <c r="CR37" i="2"/>
  <c r="CQ37" i="2"/>
  <c r="CP37" i="2"/>
  <c r="CO37" i="2"/>
  <c r="CJ37" i="2"/>
  <c r="CI37" i="2"/>
  <c r="CH37" i="2"/>
  <c r="CG37" i="2"/>
  <c r="CF37" i="2"/>
  <c r="BW37" i="2"/>
  <c r="BV37" i="2"/>
  <c r="BU37" i="2"/>
  <c r="BT37" i="2"/>
  <c r="BO37" i="2"/>
  <c r="BN37" i="2"/>
  <c r="BM37" i="2"/>
  <c r="BL37" i="2"/>
  <c r="BK37" i="2"/>
  <c r="BB37" i="2"/>
  <c r="BA37" i="2"/>
  <c r="AZ37" i="2"/>
  <c r="AY37" i="2"/>
  <c r="AT37" i="2"/>
  <c r="AS37" i="2"/>
  <c r="AR37" i="2"/>
  <c r="AQ37" i="2"/>
  <c r="AP37" i="2"/>
  <c r="AG37" i="2"/>
  <c r="AF37" i="2"/>
  <c r="AE37" i="2"/>
  <c r="AD37" i="2"/>
  <c r="Y37" i="2"/>
  <c r="X37" i="2"/>
  <c r="W37" i="2"/>
  <c r="V37" i="2"/>
  <c r="U37" i="2"/>
  <c r="K37" i="2"/>
  <c r="J37" i="2"/>
  <c r="I37" i="2"/>
  <c r="F37" i="2"/>
  <c r="E37" i="2"/>
  <c r="B37" i="2"/>
  <c r="A37" i="2"/>
  <c r="HJ36" i="2"/>
  <c r="HI36" i="2"/>
  <c r="HH36" i="2"/>
  <c r="HG36" i="2"/>
  <c r="HF36" i="2"/>
  <c r="HE36" i="2"/>
  <c r="HD36" i="2"/>
  <c r="HC36" i="2"/>
  <c r="HB36" i="2"/>
  <c r="GX36" i="2"/>
  <c r="GW36" i="2"/>
  <c r="GV36" i="2"/>
  <c r="GU36" i="2"/>
  <c r="GT36" i="2"/>
  <c r="GT36" i="2" a="1"/>
  <c r="GS36" i="2"/>
  <c r="GR36" i="2"/>
  <c r="GQ36" i="2"/>
  <c r="GP36" i="2"/>
  <c r="GY36" i="2" s="1"/>
  <c r="GO36" i="2"/>
  <c r="GN36" i="2"/>
  <c r="GM36" i="2"/>
  <c r="GL36" i="2"/>
  <c r="GK36" i="2"/>
  <c r="GJ36" i="2"/>
  <c r="GI36" i="2"/>
  <c r="GH36" i="2"/>
  <c r="GG36" i="2"/>
  <c r="GC36" i="2"/>
  <c r="GB36" i="2"/>
  <c r="GA36" i="2"/>
  <c r="FZ36" i="2"/>
  <c r="FY36" i="2"/>
  <c r="FY36" i="2" a="1"/>
  <c r="FX36" i="2"/>
  <c r="FW36" i="2"/>
  <c r="FV36" i="2"/>
  <c r="FU36" i="2"/>
  <c r="FT36" i="2"/>
  <c r="FS36" i="2"/>
  <c r="FR36" i="2"/>
  <c r="FQ36" i="2"/>
  <c r="FP36" i="2"/>
  <c r="FO36" i="2"/>
  <c r="FN36" i="2"/>
  <c r="FM36" i="2"/>
  <c r="FL36" i="2"/>
  <c r="FH36" i="2"/>
  <c r="FG36" i="2"/>
  <c r="FF36" i="2"/>
  <c r="FE36" i="2"/>
  <c r="FD36" i="2"/>
  <c r="FD36" i="2" a="1"/>
  <c r="FC36" i="2"/>
  <c r="FB36" i="2"/>
  <c r="FA36" i="2"/>
  <c r="EZ36" i="2"/>
  <c r="EY36" i="2"/>
  <c r="EX36" i="2"/>
  <c r="EW36" i="2"/>
  <c r="EV36" i="2"/>
  <c r="EU36" i="2"/>
  <c r="ET36" i="2"/>
  <c r="ES36" i="2"/>
  <c r="ER36" i="2"/>
  <c r="EQ36" i="2"/>
  <c r="EM36" i="2"/>
  <c r="EL36" i="2"/>
  <c r="EK36" i="2"/>
  <c r="EJ36" i="2"/>
  <c r="EI36" i="2"/>
  <c r="EI36" i="2" a="1"/>
  <c r="EH36" i="2"/>
  <c r="EG36" i="2"/>
  <c r="EF36" i="2"/>
  <c r="EE36" i="2"/>
  <c r="ED36" i="2"/>
  <c r="EC36" i="2"/>
  <c r="EB36" i="2"/>
  <c r="EA36" i="2"/>
  <c r="DZ36" i="2"/>
  <c r="DY36" i="2"/>
  <c r="DX36" i="2"/>
  <c r="DW36" i="2"/>
  <c r="DV36" i="2"/>
  <c r="DR36" i="2"/>
  <c r="DQ36" i="2"/>
  <c r="DP36" i="2"/>
  <c r="DO36" i="2"/>
  <c r="DN36" i="2"/>
  <c r="DN36" i="2" a="1"/>
  <c r="DM36" i="2"/>
  <c r="DL36" i="2"/>
  <c r="DK36" i="2"/>
  <c r="DJ36" i="2"/>
  <c r="DE36" i="2"/>
  <c r="DD36" i="2"/>
  <c r="DC36" i="2"/>
  <c r="DB36" i="2"/>
  <c r="DA36" i="2"/>
  <c r="CR36" i="2"/>
  <c r="CQ36" i="2"/>
  <c r="CP36" i="2"/>
  <c r="CO36" i="2"/>
  <c r="CJ36" i="2"/>
  <c r="CI36" i="2"/>
  <c r="CH36" i="2"/>
  <c r="CG36" i="2"/>
  <c r="CF36" i="2"/>
  <c r="BW36" i="2"/>
  <c r="BV36" i="2"/>
  <c r="BU36" i="2"/>
  <c r="BT36" i="2"/>
  <c r="BO36" i="2"/>
  <c r="BN36" i="2"/>
  <c r="BM36" i="2"/>
  <c r="BL36" i="2"/>
  <c r="BK36" i="2"/>
  <c r="BB36" i="2"/>
  <c r="BA36" i="2"/>
  <c r="AZ36" i="2"/>
  <c r="AY36" i="2"/>
  <c r="AT36" i="2"/>
  <c r="AS36" i="2"/>
  <c r="AR36" i="2"/>
  <c r="AQ36" i="2"/>
  <c r="AP36" i="2"/>
  <c r="AG36" i="2"/>
  <c r="AF36" i="2"/>
  <c r="AE36" i="2"/>
  <c r="AD36" i="2"/>
  <c r="Y36" i="2"/>
  <c r="X36" i="2"/>
  <c r="W36" i="2"/>
  <c r="V36" i="2"/>
  <c r="U36" i="2"/>
  <c r="L36" i="2"/>
  <c r="K36" i="2"/>
  <c r="J36" i="2"/>
  <c r="I36" i="2"/>
  <c r="F36" i="2"/>
  <c r="E36" i="2"/>
  <c r="B36" i="2"/>
  <c r="A36" i="2"/>
  <c r="HJ35" i="2"/>
  <c r="HI35" i="2"/>
  <c r="HH35" i="2"/>
  <c r="HG35" i="2"/>
  <c r="HF35" i="2"/>
  <c r="HE35" i="2"/>
  <c r="HD35" i="2"/>
  <c r="HC35" i="2"/>
  <c r="HB35" i="2"/>
  <c r="GX35" i="2"/>
  <c r="GW35" i="2"/>
  <c r="GV35" i="2"/>
  <c r="GU35" i="2"/>
  <c r="GT35" i="2"/>
  <c r="GT35" i="2" a="1"/>
  <c r="GS35" i="2"/>
  <c r="GR35" i="2"/>
  <c r="GQ35" i="2"/>
  <c r="GP35" i="2"/>
  <c r="GO35" i="2"/>
  <c r="GN35" i="2"/>
  <c r="GM35" i="2"/>
  <c r="GL35" i="2"/>
  <c r="GK35" i="2"/>
  <c r="GJ35" i="2"/>
  <c r="GI35" i="2"/>
  <c r="GH35" i="2"/>
  <c r="GG35" i="2"/>
  <c r="GC35" i="2"/>
  <c r="GB35" i="2"/>
  <c r="GA35" i="2"/>
  <c r="FZ35" i="2"/>
  <c r="FY35" i="2"/>
  <c r="FY35" i="2" a="1"/>
  <c r="FX35" i="2"/>
  <c r="FW35" i="2"/>
  <c r="FV35" i="2"/>
  <c r="FU35" i="2"/>
  <c r="FT35" i="2"/>
  <c r="FS35" i="2"/>
  <c r="FR35" i="2"/>
  <c r="FQ35" i="2"/>
  <c r="FP35" i="2"/>
  <c r="FO35" i="2"/>
  <c r="FN35" i="2"/>
  <c r="FM35" i="2"/>
  <c r="FL35" i="2"/>
  <c r="FH35" i="2"/>
  <c r="FG35" i="2"/>
  <c r="FF35" i="2"/>
  <c r="FE35" i="2"/>
  <c r="FD35" i="2"/>
  <c r="FD35" i="2" a="1"/>
  <c r="FC35" i="2"/>
  <c r="FB35" i="2"/>
  <c r="FA35" i="2"/>
  <c r="EZ35" i="2"/>
  <c r="FI35" i="2" s="1"/>
  <c r="EY35" i="2"/>
  <c r="EX35" i="2"/>
  <c r="EW35" i="2"/>
  <c r="EV35" i="2"/>
  <c r="EU35" i="2"/>
  <c r="ET35" i="2"/>
  <c r="ES35" i="2"/>
  <c r="ER35" i="2"/>
  <c r="EQ35" i="2"/>
  <c r="EM35" i="2"/>
  <c r="EL35" i="2"/>
  <c r="EK35" i="2"/>
  <c r="EJ35" i="2"/>
  <c r="EI35" i="2"/>
  <c r="EI35" i="2" a="1"/>
  <c r="EH35" i="2"/>
  <c r="EG35" i="2"/>
  <c r="EF35" i="2"/>
  <c r="EE35" i="2"/>
  <c r="EN35" i="2" s="1"/>
  <c r="ED35" i="2"/>
  <c r="EC35" i="2"/>
  <c r="EB35" i="2"/>
  <c r="EA35" i="2"/>
  <c r="DZ35" i="2"/>
  <c r="DY35" i="2"/>
  <c r="DX35" i="2"/>
  <c r="DW35" i="2"/>
  <c r="DV35" i="2"/>
  <c r="DR35" i="2"/>
  <c r="DQ35" i="2"/>
  <c r="DP35" i="2"/>
  <c r="DO35" i="2"/>
  <c r="DN35" i="2"/>
  <c r="DN35" i="2" a="1"/>
  <c r="DM35" i="2"/>
  <c r="DL35" i="2"/>
  <c r="DK35" i="2"/>
  <c r="DJ35" i="2"/>
  <c r="DE35" i="2"/>
  <c r="DD35" i="2"/>
  <c r="DC35" i="2"/>
  <c r="DB35" i="2"/>
  <c r="DA35" i="2"/>
  <c r="CR35" i="2"/>
  <c r="CQ35" i="2"/>
  <c r="CP35" i="2"/>
  <c r="CO35" i="2"/>
  <c r="CJ35" i="2"/>
  <c r="CI35" i="2"/>
  <c r="CH35" i="2"/>
  <c r="CG35" i="2"/>
  <c r="CF35" i="2"/>
  <c r="BW35" i="2"/>
  <c r="BV35" i="2"/>
  <c r="BU35" i="2"/>
  <c r="BT35" i="2"/>
  <c r="BO35" i="2"/>
  <c r="BN35" i="2"/>
  <c r="BM35" i="2"/>
  <c r="BL35" i="2"/>
  <c r="BK35" i="2"/>
  <c r="BB35" i="2"/>
  <c r="BA35" i="2"/>
  <c r="AZ35" i="2"/>
  <c r="AY35" i="2"/>
  <c r="AT35" i="2"/>
  <c r="AS35" i="2"/>
  <c r="AR35" i="2"/>
  <c r="AQ35" i="2"/>
  <c r="AP35" i="2"/>
  <c r="AG35" i="2"/>
  <c r="AF35" i="2"/>
  <c r="AE35" i="2"/>
  <c r="AD35" i="2"/>
  <c r="Y35" i="2"/>
  <c r="X35" i="2"/>
  <c r="W35" i="2"/>
  <c r="V35" i="2"/>
  <c r="U35" i="2"/>
  <c r="L35" i="2"/>
  <c r="K35" i="2"/>
  <c r="J35" i="2"/>
  <c r="I35" i="2"/>
  <c r="F35" i="2"/>
  <c r="E35" i="2"/>
  <c r="B35" i="2"/>
  <c r="A35" i="2"/>
  <c r="HJ34" i="2"/>
  <c r="HI34" i="2"/>
  <c r="HH34" i="2"/>
  <c r="HG34" i="2"/>
  <c r="HF34" i="2"/>
  <c r="HE34" i="2"/>
  <c r="HD34" i="2"/>
  <c r="HC34" i="2"/>
  <c r="HB34" i="2"/>
  <c r="GX34" i="2"/>
  <c r="GW34" i="2"/>
  <c r="GV34" i="2"/>
  <c r="GU34" i="2"/>
  <c r="GT34" i="2"/>
  <c r="GT34" i="2" a="1"/>
  <c r="GS34" i="2"/>
  <c r="GR34" i="2"/>
  <c r="GQ34" i="2"/>
  <c r="GP34" i="2"/>
  <c r="GY34" i="2" s="1"/>
  <c r="GO34" i="2"/>
  <c r="GN34" i="2"/>
  <c r="GM34" i="2"/>
  <c r="GL34" i="2"/>
  <c r="GK34" i="2"/>
  <c r="GJ34" i="2"/>
  <c r="GI34" i="2"/>
  <c r="GH34" i="2"/>
  <c r="GG34" i="2"/>
  <c r="GC34" i="2"/>
  <c r="GB34" i="2"/>
  <c r="GA34" i="2"/>
  <c r="FZ34" i="2"/>
  <c r="FY34" i="2"/>
  <c r="FY34" i="2" a="1"/>
  <c r="FX34" i="2"/>
  <c r="FW34" i="2"/>
  <c r="FV34" i="2"/>
  <c r="FU34" i="2"/>
  <c r="GD34" i="2" s="1"/>
  <c r="FT34" i="2"/>
  <c r="FS34" i="2"/>
  <c r="FR34" i="2"/>
  <c r="FQ34" i="2"/>
  <c r="FP34" i="2"/>
  <c r="FO34" i="2"/>
  <c r="FN34" i="2"/>
  <c r="FM34" i="2"/>
  <c r="FL34" i="2"/>
  <c r="FH34" i="2"/>
  <c r="FG34" i="2"/>
  <c r="FF34" i="2"/>
  <c r="FE34" i="2"/>
  <c r="FD34" i="2"/>
  <c r="FD34" i="2" a="1"/>
  <c r="FC34" i="2"/>
  <c r="FB34" i="2"/>
  <c r="FA34" i="2"/>
  <c r="EZ34" i="2"/>
  <c r="EY34" i="2"/>
  <c r="EX34" i="2"/>
  <c r="EW34" i="2"/>
  <c r="EV34" i="2"/>
  <c r="EU34" i="2"/>
  <c r="ET34" i="2"/>
  <c r="ES34" i="2"/>
  <c r="ER34" i="2"/>
  <c r="EQ34" i="2"/>
  <c r="EM34" i="2"/>
  <c r="EL34" i="2"/>
  <c r="EK34" i="2"/>
  <c r="EJ34" i="2"/>
  <c r="EI34" i="2"/>
  <c r="EI34" i="2" a="1"/>
  <c r="EH34" i="2"/>
  <c r="EG34" i="2"/>
  <c r="EF34" i="2"/>
  <c r="EE34" i="2"/>
  <c r="ED34" i="2"/>
  <c r="EC34" i="2"/>
  <c r="EB34" i="2"/>
  <c r="EA34" i="2"/>
  <c r="DZ34" i="2"/>
  <c r="DY34" i="2"/>
  <c r="DX34" i="2"/>
  <c r="DW34" i="2"/>
  <c r="DV34" i="2"/>
  <c r="DR34" i="2"/>
  <c r="DQ34" i="2"/>
  <c r="DP34" i="2"/>
  <c r="DO34" i="2"/>
  <c r="DN34" i="2"/>
  <c r="DN34" i="2" a="1"/>
  <c r="DM34" i="2"/>
  <c r="DL34" i="2"/>
  <c r="DK34" i="2"/>
  <c r="DJ34" i="2"/>
  <c r="DE34" i="2"/>
  <c r="DD34" i="2"/>
  <c r="DC34" i="2"/>
  <c r="DB34" i="2"/>
  <c r="DA34" i="2"/>
  <c r="CR34" i="2"/>
  <c r="CQ34" i="2"/>
  <c r="CP34" i="2"/>
  <c r="CO34" i="2"/>
  <c r="CJ34" i="2"/>
  <c r="CI34" i="2"/>
  <c r="CH34" i="2"/>
  <c r="CG34" i="2"/>
  <c r="CF34" i="2"/>
  <c r="BW34" i="2"/>
  <c r="BV34" i="2"/>
  <c r="BU34" i="2"/>
  <c r="BT34" i="2"/>
  <c r="BO34" i="2"/>
  <c r="BN34" i="2"/>
  <c r="BM34" i="2"/>
  <c r="BL34" i="2"/>
  <c r="BK34" i="2"/>
  <c r="BB34" i="2"/>
  <c r="BA34" i="2"/>
  <c r="AZ34" i="2"/>
  <c r="AY34" i="2"/>
  <c r="AT34" i="2"/>
  <c r="AS34" i="2"/>
  <c r="AR34" i="2"/>
  <c r="AQ34" i="2"/>
  <c r="AP34" i="2"/>
  <c r="AG34" i="2"/>
  <c r="AF34" i="2"/>
  <c r="AE34" i="2"/>
  <c r="AD34" i="2"/>
  <c r="Y34" i="2"/>
  <c r="X34" i="2"/>
  <c r="W34" i="2"/>
  <c r="V34" i="2"/>
  <c r="U34" i="2"/>
  <c r="L34" i="2"/>
  <c r="K34" i="2"/>
  <c r="J34" i="2"/>
  <c r="I34" i="2"/>
  <c r="F34" i="2"/>
  <c r="E34" i="2"/>
  <c r="B34" i="2"/>
  <c r="A34" i="2"/>
  <c r="HJ33" i="2"/>
  <c r="HI33" i="2"/>
  <c r="HH33" i="2"/>
  <c r="HG33" i="2"/>
  <c r="HF33" i="2"/>
  <c r="HE33" i="2"/>
  <c r="HD33" i="2"/>
  <c r="HC33" i="2"/>
  <c r="HB33" i="2"/>
  <c r="GX33" i="2"/>
  <c r="GW33" i="2"/>
  <c r="GV33" i="2"/>
  <c r="GU33" i="2"/>
  <c r="GT33" i="2"/>
  <c r="GT33" i="2" a="1"/>
  <c r="GS33" i="2"/>
  <c r="GR33" i="2"/>
  <c r="GQ33" i="2"/>
  <c r="GP33" i="2"/>
  <c r="GY33" i="2" s="1"/>
  <c r="GO33" i="2"/>
  <c r="GN33" i="2"/>
  <c r="GM33" i="2"/>
  <c r="GL33" i="2"/>
  <c r="GK33" i="2"/>
  <c r="GJ33" i="2"/>
  <c r="GI33" i="2"/>
  <c r="GH33" i="2"/>
  <c r="GG33" i="2"/>
  <c r="GC33" i="2"/>
  <c r="GB33" i="2"/>
  <c r="GA33" i="2"/>
  <c r="FZ33" i="2"/>
  <c r="FY33" i="2"/>
  <c r="FY33" i="2" a="1"/>
  <c r="FX33" i="2"/>
  <c r="FW33" i="2"/>
  <c r="FV33" i="2"/>
  <c r="FU33" i="2"/>
  <c r="GD33" i="2" s="1"/>
  <c r="FT33" i="2"/>
  <c r="FS33" i="2"/>
  <c r="FR33" i="2"/>
  <c r="FQ33" i="2"/>
  <c r="FP33" i="2"/>
  <c r="FO33" i="2"/>
  <c r="FN33" i="2"/>
  <c r="FM33" i="2"/>
  <c r="FL33" i="2"/>
  <c r="FH33" i="2"/>
  <c r="FG33" i="2"/>
  <c r="FF33" i="2"/>
  <c r="FE33" i="2"/>
  <c r="FD33" i="2"/>
  <c r="FD33" i="2" a="1"/>
  <c r="FC33" i="2"/>
  <c r="FB33" i="2"/>
  <c r="FA33" i="2"/>
  <c r="EZ33" i="2"/>
  <c r="EY33" i="2"/>
  <c r="EX33" i="2"/>
  <c r="EW33" i="2"/>
  <c r="EV33" i="2"/>
  <c r="EU33" i="2"/>
  <c r="ET33" i="2"/>
  <c r="ES33" i="2"/>
  <c r="ER33" i="2"/>
  <c r="EQ33" i="2"/>
  <c r="EM33" i="2"/>
  <c r="EL33" i="2"/>
  <c r="EK33" i="2"/>
  <c r="EJ33" i="2"/>
  <c r="EI33" i="2"/>
  <c r="EI33" i="2" a="1"/>
  <c r="EH33" i="2"/>
  <c r="EG33" i="2"/>
  <c r="EF33" i="2"/>
  <c r="EE33" i="2"/>
  <c r="ED33" i="2"/>
  <c r="EC33" i="2"/>
  <c r="EB33" i="2"/>
  <c r="EA33" i="2"/>
  <c r="DZ33" i="2"/>
  <c r="DY33" i="2"/>
  <c r="DX33" i="2"/>
  <c r="DW33" i="2"/>
  <c r="DV33" i="2"/>
  <c r="DR33" i="2"/>
  <c r="DQ33" i="2"/>
  <c r="DP33" i="2"/>
  <c r="DO33" i="2"/>
  <c r="DN33" i="2"/>
  <c r="DN33" i="2" a="1"/>
  <c r="DM33" i="2"/>
  <c r="DL33" i="2"/>
  <c r="DK33" i="2"/>
  <c r="DJ33" i="2"/>
  <c r="DE33" i="2"/>
  <c r="DD33" i="2"/>
  <c r="DC33" i="2"/>
  <c r="DB33" i="2"/>
  <c r="DA33" i="2"/>
  <c r="CR33" i="2"/>
  <c r="CQ33" i="2"/>
  <c r="CP33" i="2"/>
  <c r="CO33" i="2"/>
  <c r="CJ33" i="2"/>
  <c r="CI33" i="2"/>
  <c r="CH33" i="2"/>
  <c r="CG33" i="2"/>
  <c r="CF33" i="2"/>
  <c r="BW33" i="2"/>
  <c r="BV33" i="2"/>
  <c r="BU33" i="2"/>
  <c r="BT33" i="2"/>
  <c r="BO33" i="2"/>
  <c r="BN33" i="2"/>
  <c r="BM33" i="2"/>
  <c r="BL33" i="2"/>
  <c r="BK33" i="2"/>
  <c r="BB33" i="2"/>
  <c r="BA33" i="2"/>
  <c r="AZ33" i="2"/>
  <c r="AY33" i="2"/>
  <c r="AT33" i="2"/>
  <c r="AS33" i="2"/>
  <c r="AR33" i="2"/>
  <c r="AQ33" i="2"/>
  <c r="AP33" i="2"/>
  <c r="AG33" i="2"/>
  <c r="AF33" i="2"/>
  <c r="AE33" i="2"/>
  <c r="AD33" i="2"/>
  <c r="Y33" i="2"/>
  <c r="X33" i="2"/>
  <c r="W33" i="2"/>
  <c r="V33" i="2"/>
  <c r="U33" i="2"/>
  <c r="K33" i="2"/>
  <c r="J33" i="2"/>
  <c r="I33" i="2"/>
  <c r="F33" i="2"/>
  <c r="E33" i="2"/>
  <c r="B33" i="2"/>
  <c r="A33" i="2"/>
  <c r="HJ32" i="2"/>
  <c r="HI32" i="2"/>
  <c r="HH32" i="2"/>
  <c r="HG32" i="2"/>
  <c r="HF32" i="2"/>
  <c r="HE32" i="2"/>
  <c r="HD32" i="2"/>
  <c r="HC32" i="2"/>
  <c r="HB32" i="2"/>
  <c r="GX32" i="2"/>
  <c r="GW32" i="2"/>
  <c r="GV32" i="2"/>
  <c r="GU32" i="2"/>
  <c r="GT32" i="2"/>
  <c r="GT32" i="2" a="1"/>
  <c r="GS32" i="2"/>
  <c r="GR32" i="2"/>
  <c r="GQ32" i="2"/>
  <c r="GP32" i="2"/>
  <c r="GY32" i="2" s="1"/>
  <c r="GO32" i="2"/>
  <c r="GN32" i="2"/>
  <c r="GM32" i="2"/>
  <c r="GL32" i="2"/>
  <c r="GK32" i="2"/>
  <c r="GJ32" i="2"/>
  <c r="GI32" i="2"/>
  <c r="GH32" i="2"/>
  <c r="GG32" i="2"/>
  <c r="GC32" i="2"/>
  <c r="GB32" i="2"/>
  <c r="GA32" i="2"/>
  <c r="FZ32" i="2"/>
  <c r="FY32" i="2"/>
  <c r="FY32" i="2" a="1"/>
  <c r="FX32" i="2"/>
  <c r="FW32" i="2"/>
  <c r="FV32" i="2"/>
  <c r="FU32" i="2"/>
  <c r="FT32" i="2"/>
  <c r="FS32" i="2"/>
  <c r="FR32" i="2"/>
  <c r="FQ32" i="2"/>
  <c r="FP32" i="2"/>
  <c r="FO32" i="2"/>
  <c r="FN32" i="2"/>
  <c r="FM32" i="2"/>
  <c r="FL32" i="2"/>
  <c r="FH32" i="2"/>
  <c r="FG32" i="2"/>
  <c r="FF32" i="2"/>
  <c r="FE32" i="2"/>
  <c r="FD32" i="2"/>
  <c r="FD32" i="2" a="1"/>
  <c r="FC32" i="2"/>
  <c r="FB32" i="2"/>
  <c r="FA32" i="2"/>
  <c r="EZ32" i="2"/>
  <c r="EY32" i="2"/>
  <c r="EX32" i="2"/>
  <c r="EW32" i="2"/>
  <c r="EV32" i="2"/>
  <c r="EU32" i="2"/>
  <c r="ET32" i="2"/>
  <c r="ES32" i="2"/>
  <c r="ER32" i="2"/>
  <c r="EQ32" i="2"/>
  <c r="EM32" i="2"/>
  <c r="EL32" i="2"/>
  <c r="EK32" i="2"/>
  <c r="EJ32" i="2"/>
  <c r="EI32" i="2"/>
  <c r="EI32" i="2" a="1"/>
  <c r="EH32" i="2"/>
  <c r="EG32" i="2"/>
  <c r="EF32" i="2"/>
  <c r="EE32" i="2"/>
  <c r="ED32" i="2"/>
  <c r="EC32" i="2"/>
  <c r="EB32" i="2"/>
  <c r="EA32" i="2"/>
  <c r="DZ32" i="2"/>
  <c r="DY32" i="2"/>
  <c r="DX32" i="2"/>
  <c r="DW32" i="2"/>
  <c r="DV32" i="2"/>
  <c r="DR32" i="2"/>
  <c r="DQ32" i="2"/>
  <c r="DP32" i="2"/>
  <c r="DO32" i="2"/>
  <c r="DN32" i="2"/>
  <c r="DN32" i="2" a="1"/>
  <c r="DM32" i="2"/>
  <c r="DL32" i="2"/>
  <c r="DK32" i="2"/>
  <c r="DJ32" i="2"/>
  <c r="DE32" i="2"/>
  <c r="DD32" i="2"/>
  <c r="DC32" i="2"/>
  <c r="DB32" i="2"/>
  <c r="DA32" i="2"/>
  <c r="CR32" i="2"/>
  <c r="CQ32" i="2"/>
  <c r="CP32" i="2"/>
  <c r="CO32" i="2"/>
  <c r="CJ32" i="2"/>
  <c r="CI32" i="2"/>
  <c r="CH32" i="2"/>
  <c r="CG32" i="2"/>
  <c r="CF32" i="2"/>
  <c r="BW32" i="2"/>
  <c r="BV32" i="2"/>
  <c r="BU32" i="2"/>
  <c r="BT32" i="2"/>
  <c r="BO32" i="2"/>
  <c r="BN32" i="2"/>
  <c r="BM32" i="2"/>
  <c r="BL32" i="2"/>
  <c r="BK32" i="2"/>
  <c r="BA32" i="2"/>
  <c r="AZ32" i="2"/>
  <c r="AY32" i="2"/>
  <c r="AT32" i="2"/>
  <c r="AS32" i="2"/>
  <c r="AR32" i="2"/>
  <c r="AQ32" i="2"/>
  <c r="AP32" i="2"/>
  <c r="AG32" i="2"/>
  <c r="AF32" i="2"/>
  <c r="AE32" i="2"/>
  <c r="AD32" i="2"/>
  <c r="Y32" i="2"/>
  <c r="X32" i="2"/>
  <c r="W32" i="2"/>
  <c r="V32" i="2"/>
  <c r="U32" i="2"/>
  <c r="L32" i="2"/>
  <c r="K32" i="2"/>
  <c r="J32" i="2"/>
  <c r="I32" i="2"/>
  <c r="F32" i="2"/>
  <c r="E32" i="2"/>
  <c r="B32" i="2"/>
  <c r="A32" i="2"/>
  <c r="HJ31" i="2"/>
  <c r="HI31" i="2"/>
  <c r="HH31" i="2"/>
  <c r="HG31" i="2"/>
  <c r="HF31" i="2"/>
  <c r="HE31" i="2"/>
  <c r="HD31" i="2"/>
  <c r="HC31" i="2"/>
  <c r="HB31" i="2"/>
  <c r="GX31" i="2"/>
  <c r="GW31" i="2"/>
  <c r="GV31" i="2"/>
  <c r="GU31" i="2"/>
  <c r="GT31" i="2"/>
  <c r="GT31" i="2" a="1"/>
  <c r="GS31" i="2"/>
  <c r="GR31" i="2"/>
  <c r="GQ31" i="2"/>
  <c r="GP31" i="2"/>
  <c r="GO31" i="2"/>
  <c r="GN31" i="2"/>
  <c r="GM31" i="2"/>
  <c r="GL31" i="2"/>
  <c r="GK31" i="2"/>
  <c r="GJ31" i="2"/>
  <c r="GI31" i="2"/>
  <c r="GH31" i="2"/>
  <c r="GG31" i="2"/>
  <c r="GC31" i="2"/>
  <c r="GB31" i="2"/>
  <c r="GA31" i="2"/>
  <c r="FZ31" i="2"/>
  <c r="FY31" i="2"/>
  <c r="FY31" i="2" a="1"/>
  <c r="FX31" i="2"/>
  <c r="FW31" i="2"/>
  <c r="FV31" i="2"/>
  <c r="FU31" i="2"/>
  <c r="FT31" i="2"/>
  <c r="FS31" i="2"/>
  <c r="FR31" i="2"/>
  <c r="FQ31" i="2"/>
  <c r="FP31" i="2"/>
  <c r="FO31" i="2"/>
  <c r="FN31" i="2"/>
  <c r="FM31" i="2"/>
  <c r="FL31" i="2"/>
  <c r="FH31" i="2"/>
  <c r="FG31" i="2"/>
  <c r="FF31" i="2"/>
  <c r="FE31" i="2"/>
  <c r="FD31" i="2"/>
  <c r="FD31" i="2" a="1"/>
  <c r="FC31" i="2"/>
  <c r="FB31" i="2"/>
  <c r="FA31" i="2"/>
  <c r="EZ31" i="2"/>
  <c r="EY31" i="2"/>
  <c r="EX31" i="2"/>
  <c r="EW31" i="2"/>
  <c r="EV31" i="2"/>
  <c r="EU31" i="2"/>
  <c r="ET31" i="2"/>
  <c r="ES31" i="2"/>
  <c r="ER31" i="2"/>
  <c r="EQ31" i="2"/>
  <c r="EM31" i="2"/>
  <c r="EL31" i="2"/>
  <c r="EK31" i="2"/>
  <c r="EJ31" i="2"/>
  <c r="EI31" i="2"/>
  <c r="EI31" i="2" a="1"/>
  <c r="EH31" i="2"/>
  <c r="EG31" i="2"/>
  <c r="EF31" i="2"/>
  <c r="EE31" i="2"/>
  <c r="EN31" i="2" s="1"/>
  <c r="ED31" i="2"/>
  <c r="EC31" i="2"/>
  <c r="EB31" i="2"/>
  <c r="EA31" i="2"/>
  <c r="DZ31" i="2"/>
  <c r="DY31" i="2"/>
  <c r="DX31" i="2"/>
  <c r="DW31" i="2"/>
  <c r="DV31" i="2"/>
  <c r="DR31" i="2"/>
  <c r="DQ31" i="2"/>
  <c r="DP31" i="2"/>
  <c r="DO31" i="2"/>
  <c r="DN31" i="2"/>
  <c r="DN31" i="2" a="1"/>
  <c r="DM31" i="2"/>
  <c r="DL31" i="2"/>
  <c r="DK31" i="2"/>
  <c r="DJ31" i="2"/>
  <c r="DE31" i="2"/>
  <c r="DD31" i="2"/>
  <c r="DC31" i="2"/>
  <c r="DB31" i="2"/>
  <c r="DA31" i="2"/>
  <c r="CR31" i="2"/>
  <c r="CQ31" i="2"/>
  <c r="CP31" i="2"/>
  <c r="CO31" i="2"/>
  <c r="CJ31" i="2"/>
  <c r="CI31" i="2"/>
  <c r="CH31" i="2"/>
  <c r="CG31" i="2"/>
  <c r="CF31" i="2"/>
  <c r="BW31" i="2"/>
  <c r="BX31" i="2" s="1" a="1"/>
  <c r="BX31" i="2" s="1"/>
  <c r="BV31" i="2"/>
  <c r="BU31" i="2"/>
  <c r="BT31" i="2"/>
  <c r="BO31" i="2"/>
  <c r="BN31" i="2"/>
  <c r="BM31" i="2"/>
  <c r="BL31" i="2"/>
  <c r="BK31" i="2"/>
  <c r="BB31" i="2"/>
  <c r="BA31" i="2"/>
  <c r="AZ31" i="2"/>
  <c r="AY31" i="2"/>
  <c r="AT31" i="2"/>
  <c r="AS31" i="2"/>
  <c r="AR31" i="2"/>
  <c r="AQ31" i="2"/>
  <c r="AP31" i="2"/>
  <c r="AG31" i="2"/>
  <c r="AF31" i="2"/>
  <c r="AE31" i="2"/>
  <c r="AD31" i="2"/>
  <c r="Y31" i="2"/>
  <c r="X31" i="2"/>
  <c r="W31" i="2"/>
  <c r="V31" i="2"/>
  <c r="U31" i="2"/>
  <c r="L31" i="2"/>
  <c r="K31" i="2"/>
  <c r="J31" i="2"/>
  <c r="I31" i="2"/>
  <c r="F31" i="2"/>
  <c r="E31" i="2"/>
  <c r="B31" i="2"/>
  <c r="A31" i="2"/>
  <c r="HJ30" i="2"/>
  <c r="HI30" i="2"/>
  <c r="HH30" i="2"/>
  <c r="HG30" i="2"/>
  <c r="HF30" i="2"/>
  <c r="HE30" i="2"/>
  <c r="HD30" i="2"/>
  <c r="HC30" i="2"/>
  <c r="HB30" i="2"/>
  <c r="GX30" i="2"/>
  <c r="GW30" i="2"/>
  <c r="GV30" i="2"/>
  <c r="GU30" i="2"/>
  <c r="GT30" i="2"/>
  <c r="GT30" i="2" a="1"/>
  <c r="GS30" i="2"/>
  <c r="GR30" i="2"/>
  <c r="GQ30" i="2"/>
  <c r="GP30" i="2"/>
  <c r="GO30" i="2"/>
  <c r="GN30" i="2"/>
  <c r="GM30" i="2"/>
  <c r="GL30" i="2"/>
  <c r="GK30" i="2"/>
  <c r="GJ30" i="2"/>
  <c r="GI30" i="2"/>
  <c r="GH30" i="2"/>
  <c r="GG30" i="2"/>
  <c r="GC30" i="2"/>
  <c r="GB30" i="2"/>
  <c r="GA30" i="2"/>
  <c r="FZ30" i="2"/>
  <c r="FY30" i="2"/>
  <c r="FY30" i="2" a="1"/>
  <c r="FX30" i="2"/>
  <c r="FW30" i="2"/>
  <c r="FV30" i="2"/>
  <c r="FU30" i="2"/>
  <c r="FT30" i="2"/>
  <c r="FS30" i="2"/>
  <c r="FR30" i="2"/>
  <c r="FQ30" i="2"/>
  <c r="FP30" i="2"/>
  <c r="FO30" i="2"/>
  <c r="FN30" i="2"/>
  <c r="FM30" i="2"/>
  <c r="FL30" i="2"/>
  <c r="FH30" i="2"/>
  <c r="FG30" i="2"/>
  <c r="FF30" i="2"/>
  <c r="FE30" i="2"/>
  <c r="FD30" i="2"/>
  <c r="FD30" i="2" a="1"/>
  <c r="FC30" i="2"/>
  <c r="FB30" i="2"/>
  <c r="FA30" i="2"/>
  <c r="EZ30" i="2"/>
  <c r="EY30" i="2"/>
  <c r="EX30" i="2"/>
  <c r="EW30" i="2"/>
  <c r="EV30" i="2"/>
  <c r="EU30" i="2"/>
  <c r="ET30" i="2"/>
  <c r="ES30" i="2"/>
  <c r="ER30" i="2"/>
  <c r="EQ30" i="2"/>
  <c r="EM30" i="2"/>
  <c r="EL30" i="2"/>
  <c r="EK30" i="2"/>
  <c r="EJ30" i="2"/>
  <c r="EI30" i="2"/>
  <c r="EI30" i="2" a="1"/>
  <c r="EH30" i="2"/>
  <c r="EG30" i="2"/>
  <c r="EF30" i="2"/>
  <c r="EE30" i="2"/>
  <c r="ED30" i="2"/>
  <c r="EC30" i="2"/>
  <c r="EB30" i="2"/>
  <c r="EA30" i="2"/>
  <c r="DZ30" i="2"/>
  <c r="DY30" i="2"/>
  <c r="DX30" i="2"/>
  <c r="DW30" i="2"/>
  <c r="DV30" i="2"/>
  <c r="DR30" i="2"/>
  <c r="DQ30" i="2"/>
  <c r="DP30" i="2"/>
  <c r="DO30" i="2"/>
  <c r="DN30" i="2"/>
  <c r="DN30" i="2" a="1"/>
  <c r="DM30" i="2"/>
  <c r="DL30" i="2"/>
  <c r="DK30" i="2"/>
  <c r="DJ30" i="2"/>
  <c r="DE30" i="2"/>
  <c r="DD30" i="2"/>
  <c r="DC30" i="2"/>
  <c r="DB30" i="2"/>
  <c r="DA30" i="2"/>
  <c r="CR30" i="2"/>
  <c r="CQ30" i="2"/>
  <c r="CP30" i="2"/>
  <c r="CO30" i="2"/>
  <c r="CJ30" i="2"/>
  <c r="CI30" i="2"/>
  <c r="CH30" i="2"/>
  <c r="CG30" i="2"/>
  <c r="CF30" i="2"/>
  <c r="BW30" i="2"/>
  <c r="BV30" i="2"/>
  <c r="BU30" i="2"/>
  <c r="BT30" i="2"/>
  <c r="BO30" i="2"/>
  <c r="BN30" i="2"/>
  <c r="BM30" i="2"/>
  <c r="BL30" i="2"/>
  <c r="BK30" i="2"/>
  <c r="BB30" i="2"/>
  <c r="BA30" i="2"/>
  <c r="AZ30" i="2"/>
  <c r="AY30" i="2"/>
  <c r="AT30" i="2"/>
  <c r="AS30" i="2"/>
  <c r="AR30" i="2"/>
  <c r="AQ30" i="2"/>
  <c r="AP30" i="2"/>
  <c r="AG30" i="2"/>
  <c r="AF30" i="2"/>
  <c r="AE30" i="2"/>
  <c r="AD30" i="2"/>
  <c r="Y30" i="2"/>
  <c r="X30" i="2"/>
  <c r="W30" i="2"/>
  <c r="V30" i="2"/>
  <c r="U30" i="2"/>
  <c r="L30" i="2"/>
  <c r="K30" i="2"/>
  <c r="J30" i="2"/>
  <c r="I30" i="2"/>
  <c r="F30" i="2"/>
  <c r="E30" i="2"/>
  <c r="B30" i="2"/>
  <c r="A30" i="2"/>
  <c r="HJ29" i="2"/>
  <c r="HI29" i="2"/>
  <c r="HH29" i="2"/>
  <c r="HG29" i="2"/>
  <c r="HF29" i="2"/>
  <c r="HE29" i="2"/>
  <c r="HD29" i="2"/>
  <c r="HC29" i="2"/>
  <c r="HB29" i="2"/>
  <c r="GX29" i="2"/>
  <c r="GW29" i="2"/>
  <c r="GV29" i="2"/>
  <c r="GU29" i="2"/>
  <c r="GT29" i="2"/>
  <c r="GT29" i="2" a="1"/>
  <c r="GS29" i="2"/>
  <c r="GR29" i="2"/>
  <c r="GQ29" i="2"/>
  <c r="GP29" i="2"/>
  <c r="GO29" i="2"/>
  <c r="GN29" i="2"/>
  <c r="GM29" i="2"/>
  <c r="GL29" i="2"/>
  <c r="GK29" i="2"/>
  <c r="GJ29" i="2"/>
  <c r="GI29" i="2"/>
  <c r="GH29" i="2"/>
  <c r="GG29" i="2"/>
  <c r="GC29" i="2"/>
  <c r="GB29" i="2"/>
  <c r="GA29" i="2"/>
  <c r="FZ29" i="2"/>
  <c r="FY29" i="2"/>
  <c r="FY29" i="2" a="1"/>
  <c r="FX29" i="2"/>
  <c r="FW29" i="2"/>
  <c r="FV29" i="2"/>
  <c r="FU29" i="2"/>
  <c r="FT29" i="2"/>
  <c r="FS29" i="2"/>
  <c r="FR29" i="2"/>
  <c r="FQ29" i="2"/>
  <c r="FP29" i="2"/>
  <c r="FO29" i="2"/>
  <c r="FN29" i="2"/>
  <c r="FM29" i="2"/>
  <c r="FL29" i="2"/>
  <c r="FH29" i="2"/>
  <c r="FG29" i="2"/>
  <c r="FF29" i="2"/>
  <c r="FE29" i="2"/>
  <c r="FD29" i="2"/>
  <c r="FD29" i="2" a="1"/>
  <c r="FC29" i="2"/>
  <c r="FB29" i="2"/>
  <c r="FA29" i="2"/>
  <c r="EZ29" i="2"/>
  <c r="EY29" i="2"/>
  <c r="EX29" i="2"/>
  <c r="EW29" i="2"/>
  <c r="EV29" i="2"/>
  <c r="EU29" i="2"/>
  <c r="ET29" i="2"/>
  <c r="ES29" i="2"/>
  <c r="ER29" i="2"/>
  <c r="EQ29" i="2"/>
  <c r="EM29" i="2"/>
  <c r="EL29" i="2"/>
  <c r="EK29" i="2"/>
  <c r="EJ29" i="2"/>
  <c r="EI29" i="2"/>
  <c r="EI29" i="2" a="1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R29" i="2"/>
  <c r="DQ29" i="2"/>
  <c r="DP29" i="2"/>
  <c r="DO29" i="2"/>
  <c r="DN29" i="2"/>
  <c r="DN29" i="2" a="1"/>
  <c r="DM29" i="2"/>
  <c r="DL29" i="2"/>
  <c r="DK29" i="2"/>
  <c r="DJ29" i="2"/>
  <c r="DS29" i="2" s="1"/>
  <c r="DE29" i="2"/>
  <c r="DD29" i="2"/>
  <c r="DC29" i="2"/>
  <c r="DB29" i="2"/>
  <c r="DA29" i="2"/>
  <c r="CR29" i="2"/>
  <c r="CQ29" i="2"/>
  <c r="CP29" i="2"/>
  <c r="CO29" i="2"/>
  <c r="CJ29" i="2"/>
  <c r="CI29" i="2"/>
  <c r="CH29" i="2"/>
  <c r="CG29" i="2"/>
  <c r="CF29" i="2"/>
  <c r="BW29" i="2"/>
  <c r="BV29" i="2"/>
  <c r="BU29" i="2"/>
  <c r="BT29" i="2"/>
  <c r="BO29" i="2"/>
  <c r="BN29" i="2"/>
  <c r="BM29" i="2"/>
  <c r="BL29" i="2"/>
  <c r="BK29" i="2"/>
  <c r="BB29" i="2"/>
  <c r="BA29" i="2"/>
  <c r="AZ29" i="2"/>
  <c r="AY29" i="2"/>
  <c r="AT29" i="2"/>
  <c r="AS29" i="2"/>
  <c r="AR29" i="2"/>
  <c r="AQ29" i="2"/>
  <c r="AP29" i="2"/>
  <c r="AG29" i="2"/>
  <c r="AF29" i="2"/>
  <c r="AE29" i="2"/>
  <c r="AD29" i="2"/>
  <c r="Y29" i="2"/>
  <c r="X29" i="2"/>
  <c r="W29" i="2"/>
  <c r="V29" i="2"/>
  <c r="U29" i="2"/>
  <c r="L29" i="2"/>
  <c r="K29" i="2"/>
  <c r="J29" i="2"/>
  <c r="I29" i="2"/>
  <c r="F29" i="2"/>
  <c r="E29" i="2"/>
  <c r="B29" i="2"/>
  <c r="A29" i="2"/>
  <c r="HJ28" i="2"/>
  <c r="HI28" i="2"/>
  <c r="HH28" i="2"/>
  <c r="HG28" i="2"/>
  <c r="HF28" i="2"/>
  <c r="HE28" i="2"/>
  <c r="HD28" i="2"/>
  <c r="HC28" i="2"/>
  <c r="HB28" i="2"/>
  <c r="GX28" i="2"/>
  <c r="GW28" i="2"/>
  <c r="GV28" i="2"/>
  <c r="GU28" i="2"/>
  <c r="GT28" i="2"/>
  <c r="GT28" i="2" a="1"/>
  <c r="GS28" i="2"/>
  <c r="GR28" i="2"/>
  <c r="GQ28" i="2"/>
  <c r="GP28" i="2"/>
  <c r="GO28" i="2"/>
  <c r="GN28" i="2"/>
  <c r="GM28" i="2"/>
  <c r="GL28" i="2"/>
  <c r="GK28" i="2"/>
  <c r="GJ28" i="2"/>
  <c r="GI28" i="2"/>
  <c r="GH28" i="2"/>
  <c r="GG28" i="2"/>
  <c r="GC28" i="2"/>
  <c r="GB28" i="2"/>
  <c r="GA28" i="2"/>
  <c r="FZ28" i="2"/>
  <c r="FY28" i="2"/>
  <c r="FY28" i="2" a="1"/>
  <c r="FX28" i="2"/>
  <c r="FW28" i="2"/>
  <c r="FV28" i="2"/>
  <c r="FU28" i="2"/>
  <c r="FT28" i="2"/>
  <c r="FS28" i="2"/>
  <c r="FR28" i="2"/>
  <c r="FQ28" i="2"/>
  <c r="FP28" i="2"/>
  <c r="FO28" i="2"/>
  <c r="FN28" i="2"/>
  <c r="FM28" i="2"/>
  <c r="FL28" i="2"/>
  <c r="FH28" i="2"/>
  <c r="FG28" i="2"/>
  <c r="FF28" i="2"/>
  <c r="FE28" i="2"/>
  <c r="FD28" i="2"/>
  <c r="FD28" i="2" a="1"/>
  <c r="FC28" i="2"/>
  <c r="FB28" i="2"/>
  <c r="FA28" i="2"/>
  <c r="EZ28" i="2"/>
  <c r="FI28" i="2" s="1"/>
  <c r="EY28" i="2"/>
  <c r="EX28" i="2"/>
  <c r="EW28" i="2"/>
  <c r="EV28" i="2"/>
  <c r="EU28" i="2"/>
  <c r="ET28" i="2"/>
  <c r="ES28" i="2"/>
  <c r="ER28" i="2"/>
  <c r="EQ28" i="2"/>
  <c r="EM28" i="2"/>
  <c r="EL28" i="2"/>
  <c r="EK28" i="2"/>
  <c r="EJ28" i="2"/>
  <c r="EI28" i="2"/>
  <c r="EI28" i="2" a="1"/>
  <c r="EH28" i="2"/>
  <c r="EG28" i="2"/>
  <c r="EF28" i="2"/>
  <c r="EE28" i="2"/>
  <c r="ED28" i="2"/>
  <c r="EC28" i="2"/>
  <c r="EB28" i="2"/>
  <c r="EA28" i="2"/>
  <c r="DZ28" i="2"/>
  <c r="DY28" i="2"/>
  <c r="DX28" i="2"/>
  <c r="DW28" i="2"/>
  <c r="DV28" i="2"/>
  <c r="DR28" i="2"/>
  <c r="DQ28" i="2"/>
  <c r="DP28" i="2"/>
  <c r="DO28" i="2"/>
  <c r="DN28" i="2"/>
  <c r="DN28" i="2" a="1"/>
  <c r="DM28" i="2"/>
  <c r="DL28" i="2"/>
  <c r="DK28" i="2"/>
  <c r="DJ28" i="2"/>
  <c r="DE28" i="2"/>
  <c r="DD28" i="2"/>
  <c r="DC28" i="2"/>
  <c r="DB28" i="2"/>
  <c r="DA28" i="2"/>
  <c r="CR28" i="2"/>
  <c r="CQ28" i="2"/>
  <c r="CP28" i="2"/>
  <c r="CO28" i="2"/>
  <c r="CJ28" i="2"/>
  <c r="CI28" i="2"/>
  <c r="CH28" i="2"/>
  <c r="CG28" i="2"/>
  <c r="CF28" i="2"/>
  <c r="BW28" i="2"/>
  <c r="BV28" i="2"/>
  <c r="BU28" i="2"/>
  <c r="BT28" i="2"/>
  <c r="BO28" i="2"/>
  <c r="BN28" i="2"/>
  <c r="BM28" i="2"/>
  <c r="BL28" i="2"/>
  <c r="BK28" i="2"/>
  <c r="BB28" i="2"/>
  <c r="BA28" i="2"/>
  <c r="AZ28" i="2"/>
  <c r="AY28" i="2"/>
  <c r="AT28" i="2"/>
  <c r="AS28" i="2"/>
  <c r="AR28" i="2"/>
  <c r="AQ28" i="2"/>
  <c r="AP28" i="2"/>
  <c r="AG28" i="2"/>
  <c r="AF28" i="2"/>
  <c r="AE28" i="2"/>
  <c r="AD28" i="2"/>
  <c r="Y28" i="2"/>
  <c r="X28" i="2"/>
  <c r="W28" i="2"/>
  <c r="V28" i="2"/>
  <c r="U28" i="2"/>
  <c r="K28" i="2"/>
  <c r="J28" i="2"/>
  <c r="I28" i="2"/>
  <c r="F28" i="2"/>
  <c r="E28" i="2"/>
  <c r="B28" i="2"/>
  <c r="A28" i="2"/>
  <c r="HJ27" i="2"/>
  <c r="HI27" i="2"/>
  <c r="HH27" i="2"/>
  <c r="HG27" i="2"/>
  <c r="HF27" i="2"/>
  <c r="HE27" i="2"/>
  <c r="HD27" i="2"/>
  <c r="HC27" i="2"/>
  <c r="HB27" i="2"/>
  <c r="GX27" i="2"/>
  <c r="GW27" i="2"/>
  <c r="GV27" i="2"/>
  <c r="GU27" i="2"/>
  <c r="GT27" i="2"/>
  <c r="GT27" i="2" a="1"/>
  <c r="GS27" i="2"/>
  <c r="GR27" i="2"/>
  <c r="GQ27" i="2"/>
  <c r="GP27" i="2"/>
  <c r="GY27" i="2" s="1"/>
  <c r="GO27" i="2"/>
  <c r="GN27" i="2"/>
  <c r="GM27" i="2"/>
  <c r="GL27" i="2"/>
  <c r="GK27" i="2"/>
  <c r="GJ27" i="2"/>
  <c r="GI27" i="2"/>
  <c r="GH27" i="2"/>
  <c r="GG27" i="2"/>
  <c r="GC27" i="2"/>
  <c r="GB27" i="2"/>
  <c r="GA27" i="2"/>
  <c r="FZ27" i="2"/>
  <c r="FY27" i="2"/>
  <c r="FY27" i="2" a="1"/>
  <c r="FX27" i="2"/>
  <c r="FW27" i="2"/>
  <c r="FV27" i="2"/>
  <c r="FU27" i="2"/>
  <c r="FT27" i="2"/>
  <c r="FS27" i="2"/>
  <c r="FR27" i="2"/>
  <c r="FQ27" i="2"/>
  <c r="FP27" i="2"/>
  <c r="FO27" i="2"/>
  <c r="FN27" i="2"/>
  <c r="FM27" i="2"/>
  <c r="FL27" i="2"/>
  <c r="FH27" i="2"/>
  <c r="FG27" i="2"/>
  <c r="FF27" i="2"/>
  <c r="FE27" i="2"/>
  <c r="FD27" i="2"/>
  <c r="FD27" i="2" a="1"/>
  <c r="FC27" i="2"/>
  <c r="FB27" i="2"/>
  <c r="FA27" i="2"/>
  <c r="EZ27" i="2"/>
  <c r="EY27" i="2"/>
  <c r="EX27" i="2"/>
  <c r="EW27" i="2"/>
  <c r="EV27" i="2"/>
  <c r="EU27" i="2"/>
  <c r="ET27" i="2"/>
  <c r="ES27" i="2"/>
  <c r="ER27" i="2"/>
  <c r="EQ27" i="2"/>
  <c r="EM27" i="2"/>
  <c r="EL27" i="2"/>
  <c r="EK27" i="2"/>
  <c r="EJ27" i="2"/>
  <c r="EI27" i="2"/>
  <c r="EI27" i="2" a="1"/>
  <c r="EH27" i="2"/>
  <c r="EG27" i="2"/>
  <c r="EF27" i="2"/>
  <c r="EE27" i="2"/>
  <c r="ED27" i="2"/>
  <c r="EC27" i="2"/>
  <c r="EB27" i="2"/>
  <c r="EA27" i="2"/>
  <c r="DZ27" i="2"/>
  <c r="DY27" i="2"/>
  <c r="DX27" i="2"/>
  <c r="DW27" i="2"/>
  <c r="DV27" i="2"/>
  <c r="DR27" i="2"/>
  <c r="DQ27" i="2"/>
  <c r="DP27" i="2"/>
  <c r="DO27" i="2"/>
  <c r="DN27" i="2"/>
  <c r="DN27" i="2" a="1"/>
  <c r="DM27" i="2"/>
  <c r="DL27" i="2"/>
  <c r="DK27" i="2"/>
  <c r="DJ27" i="2"/>
  <c r="DS27" i="2" s="1"/>
  <c r="DE27" i="2"/>
  <c r="DD27" i="2"/>
  <c r="DC27" i="2"/>
  <c r="DB27" i="2"/>
  <c r="DA27" i="2"/>
  <c r="CR27" i="2"/>
  <c r="CQ27" i="2"/>
  <c r="CP27" i="2"/>
  <c r="CO27" i="2"/>
  <c r="CJ27" i="2"/>
  <c r="CI27" i="2"/>
  <c r="CH27" i="2"/>
  <c r="CG27" i="2"/>
  <c r="CF27" i="2"/>
  <c r="BW27" i="2"/>
  <c r="BV27" i="2"/>
  <c r="BU27" i="2"/>
  <c r="BT27" i="2"/>
  <c r="BO27" i="2"/>
  <c r="BN27" i="2"/>
  <c r="BM27" i="2"/>
  <c r="BL27" i="2"/>
  <c r="BK27" i="2"/>
  <c r="BB27" i="2"/>
  <c r="BA27" i="2"/>
  <c r="AZ27" i="2"/>
  <c r="AY27" i="2"/>
  <c r="AT27" i="2"/>
  <c r="AS27" i="2"/>
  <c r="AR27" i="2"/>
  <c r="AQ27" i="2"/>
  <c r="AP27" i="2"/>
  <c r="AG27" i="2"/>
  <c r="AF27" i="2"/>
  <c r="AE27" i="2"/>
  <c r="AD27" i="2"/>
  <c r="Y27" i="2"/>
  <c r="X27" i="2"/>
  <c r="W27" i="2"/>
  <c r="V27" i="2"/>
  <c r="U27" i="2"/>
  <c r="L27" i="2"/>
  <c r="K27" i="2"/>
  <c r="J27" i="2"/>
  <c r="I27" i="2"/>
  <c r="F27" i="2"/>
  <c r="E27" i="2"/>
  <c r="B27" i="2"/>
  <c r="A27" i="2"/>
  <c r="HJ26" i="2"/>
  <c r="HI26" i="2"/>
  <c r="HH26" i="2"/>
  <c r="HG26" i="2"/>
  <c r="HF26" i="2"/>
  <c r="HE26" i="2"/>
  <c r="HD26" i="2"/>
  <c r="HC26" i="2"/>
  <c r="HB26" i="2"/>
  <c r="GX26" i="2"/>
  <c r="GW26" i="2"/>
  <c r="GV26" i="2"/>
  <c r="GU26" i="2"/>
  <c r="GT26" i="2"/>
  <c r="GT26" i="2" a="1"/>
  <c r="GS26" i="2"/>
  <c r="GR26" i="2"/>
  <c r="GQ26" i="2"/>
  <c r="GP26" i="2"/>
  <c r="GO26" i="2"/>
  <c r="GN26" i="2"/>
  <c r="GM26" i="2"/>
  <c r="GL26" i="2"/>
  <c r="GK26" i="2"/>
  <c r="GJ26" i="2"/>
  <c r="GI26" i="2"/>
  <c r="GH26" i="2"/>
  <c r="GG26" i="2"/>
  <c r="GC26" i="2"/>
  <c r="GB26" i="2"/>
  <c r="GA26" i="2"/>
  <c r="FZ26" i="2"/>
  <c r="FY26" i="2"/>
  <c r="FY26" i="2" a="1"/>
  <c r="FX26" i="2"/>
  <c r="FW26" i="2"/>
  <c r="FV26" i="2"/>
  <c r="FU26" i="2"/>
  <c r="FT26" i="2"/>
  <c r="FS26" i="2"/>
  <c r="FR26" i="2"/>
  <c r="FQ26" i="2"/>
  <c r="FP26" i="2"/>
  <c r="FO26" i="2"/>
  <c r="FN26" i="2"/>
  <c r="FM26" i="2"/>
  <c r="FL26" i="2"/>
  <c r="FH26" i="2"/>
  <c r="FG26" i="2"/>
  <c r="FF26" i="2"/>
  <c r="FE26" i="2"/>
  <c r="FD26" i="2"/>
  <c r="FD26" i="2" a="1"/>
  <c r="FC26" i="2"/>
  <c r="FB26" i="2"/>
  <c r="FA26" i="2"/>
  <c r="EZ26" i="2"/>
  <c r="EY26" i="2"/>
  <c r="EX26" i="2"/>
  <c r="EW26" i="2"/>
  <c r="EV26" i="2"/>
  <c r="EU26" i="2"/>
  <c r="ET26" i="2"/>
  <c r="ES26" i="2"/>
  <c r="ER26" i="2"/>
  <c r="EQ26" i="2"/>
  <c r="EM26" i="2"/>
  <c r="EL26" i="2"/>
  <c r="EK26" i="2"/>
  <c r="EJ26" i="2"/>
  <c r="EI26" i="2"/>
  <c r="EI26" i="2" a="1"/>
  <c r="EH26" i="2"/>
  <c r="EG26" i="2"/>
  <c r="EF26" i="2"/>
  <c r="EE26" i="2"/>
  <c r="EN26" i="2" s="1"/>
  <c r="ED26" i="2"/>
  <c r="EC26" i="2"/>
  <c r="EB26" i="2"/>
  <c r="EA26" i="2"/>
  <c r="DZ26" i="2"/>
  <c r="DY26" i="2"/>
  <c r="DX26" i="2"/>
  <c r="DW26" i="2"/>
  <c r="DV26" i="2"/>
  <c r="DR26" i="2"/>
  <c r="DQ26" i="2"/>
  <c r="DP26" i="2"/>
  <c r="DO26" i="2"/>
  <c r="DN26" i="2"/>
  <c r="DN26" i="2" a="1"/>
  <c r="DM26" i="2"/>
  <c r="DL26" i="2"/>
  <c r="DK26" i="2"/>
  <c r="DJ26" i="2"/>
  <c r="DS26" i="2" s="1"/>
  <c r="DE26" i="2"/>
  <c r="DD26" i="2"/>
  <c r="DC26" i="2"/>
  <c r="DB26" i="2"/>
  <c r="DA26" i="2"/>
  <c r="CR26" i="2"/>
  <c r="CQ26" i="2"/>
  <c r="CP26" i="2"/>
  <c r="CO26" i="2"/>
  <c r="CJ26" i="2"/>
  <c r="CI26" i="2"/>
  <c r="CH26" i="2"/>
  <c r="CG26" i="2"/>
  <c r="CF26" i="2"/>
  <c r="BW26" i="2"/>
  <c r="BV26" i="2"/>
  <c r="BU26" i="2"/>
  <c r="BT26" i="2"/>
  <c r="BO26" i="2"/>
  <c r="BN26" i="2"/>
  <c r="BM26" i="2"/>
  <c r="BL26" i="2"/>
  <c r="BK26" i="2"/>
  <c r="BA26" i="2"/>
  <c r="AZ26" i="2"/>
  <c r="AY26" i="2"/>
  <c r="AT26" i="2"/>
  <c r="AS26" i="2"/>
  <c r="AR26" i="2"/>
  <c r="AQ26" i="2"/>
  <c r="AP26" i="2"/>
  <c r="AG26" i="2"/>
  <c r="AF26" i="2"/>
  <c r="AE26" i="2"/>
  <c r="AD26" i="2"/>
  <c r="Y26" i="2"/>
  <c r="X26" i="2"/>
  <c r="W26" i="2"/>
  <c r="V26" i="2"/>
  <c r="U26" i="2"/>
  <c r="L26" i="2"/>
  <c r="K26" i="2"/>
  <c r="J26" i="2"/>
  <c r="I26" i="2"/>
  <c r="F26" i="2"/>
  <c r="E26" i="2"/>
  <c r="B26" i="2"/>
  <c r="A26" i="2"/>
  <c r="HJ25" i="2"/>
  <c r="HI25" i="2"/>
  <c r="HH25" i="2"/>
  <c r="HG25" i="2"/>
  <c r="HF25" i="2"/>
  <c r="HE25" i="2"/>
  <c r="HD25" i="2"/>
  <c r="HC25" i="2"/>
  <c r="HB25" i="2"/>
  <c r="GX25" i="2"/>
  <c r="GW25" i="2"/>
  <c r="GV25" i="2"/>
  <c r="GU25" i="2"/>
  <c r="GT25" i="2"/>
  <c r="GT25" i="2" a="1"/>
  <c r="GS25" i="2"/>
  <c r="GR25" i="2"/>
  <c r="GQ25" i="2"/>
  <c r="GP25" i="2"/>
  <c r="GO25" i="2"/>
  <c r="GN25" i="2"/>
  <c r="GM25" i="2"/>
  <c r="GL25" i="2"/>
  <c r="GK25" i="2"/>
  <c r="GJ25" i="2"/>
  <c r="GI25" i="2"/>
  <c r="GH25" i="2"/>
  <c r="GG25" i="2"/>
  <c r="GC25" i="2"/>
  <c r="GB25" i="2"/>
  <c r="GA25" i="2"/>
  <c r="FZ25" i="2"/>
  <c r="FY25" i="2"/>
  <c r="FY25" i="2" a="1"/>
  <c r="FX25" i="2"/>
  <c r="FW25" i="2"/>
  <c r="FV25" i="2"/>
  <c r="FU25" i="2"/>
  <c r="FT25" i="2"/>
  <c r="FS25" i="2"/>
  <c r="FR25" i="2"/>
  <c r="FQ25" i="2"/>
  <c r="FP25" i="2"/>
  <c r="FO25" i="2"/>
  <c r="FN25" i="2"/>
  <c r="FM25" i="2"/>
  <c r="FL25" i="2"/>
  <c r="FH25" i="2"/>
  <c r="FG25" i="2"/>
  <c r="FF25" i="2"/>
  <c r="FE25" i="2"/>
  <c r="FD25" i="2"/>
  <c r="FD25" i="2" a="1"/>
  <c r="FC25" i="2"/>
  <c r="FB25" i="2"/>
  <c r="FA25" i="2"/>
  <c r="EZ25" i="2"/>
  <c r="EY25" i="2"/>
  <c r="EX25" i="2"/>
  <c r="EW25" i="2"/>
  <c r="EV25" i="2"/>
  <c r="EU25" i="2"/>
  <c r="ET25" i="2"/>
  <c r="ES25" i="2"/>
  <c r="ER25" i="2"/>
  <c r="EQ25" i="2"/>
  <c r="EM25" i="2"/>
  <c r="EL25" i="2"/>
  <c r="EK25" i="2"/>
  <c r="EJ25" i="2"/>
  <c r="EI25" i="2"/>
  <c r="EI25" i="2" a="1"/>
  <c r="EH25" i="2"/>
  <c r="EG25" i="2"/>
  <c r="EF25" i="2"/>
  <c r="EE25" i="2"/>
  <c r="ED25" i="2"/>
  <c r="EC25" i="2"/>
  <c r="EB25" i="2"/>
  <c r="EA25" i="2"/>
  <c r="DZ25" i="2"/>
  <c r="DY25" i="2"/>
  <c r="DX25" i="2"/>
  <c r="DW25" i="2"/>
  <c r="DV25" i="2"/>
  <c r="DR25" i="2"/>
  <c r="DQ25" i="2"/>
  <c r="DP25" i="2"/>
  <c r="DO25" i="2"/>
  <c r="DN25" i="2"/>
  <c r="DN25" i="2" a="1"/>
  <c r="DM25" i="2"/>
  <c r="DL25" i="2"/>
  <c r="DK25" i="2"/>
  <c r="DJ25" i="2"/>
  <c r="DS25" i="2" s="1"/>
  <c r="DE25" i="2"/>
  <c r="DD25" i="2"/>
  <c r="DC25" i="2"/>
  <c r="DB25" i="2"/>
  <c r="DA25" i="2"/>
  <c r="CR25" i="2"/>
  <c r="CQ25" i="2"/>
  <c r="CP25" i="2"/>
  <c r="CO25" i="2"/>
  <c r="CJ25" i="2"/>
  <c r="CI25" i="2"/>
  <c r="CH25" i="2"/>
  <c r="CG25" i="2"/>
  <c r="CF25" i="2"/>
  <c r="BW25" i="2"/>
  <c r="BV25" i="2"/>
  <c r="BU25" i="2"/>
  <c r="BT25" i="2"/>
  <c r="BO25" i="2"/>
  <c r="BN25" i="2"/>
  <c r="BM25" i="2"/>
  <c r="BL25" i="2"/>
  <c r="BK25" i="2"/>
  <c r="BB25" i="2"/>
  <c r="BA25" i="2"/>
  <c r="AZ25" i="2"/>
  <c r="AY25" i="2"/>
  <c r="AT25" i="2"/>
  <c r="AS25" i="2"/>
  <c r="AR25" i="2"/>
  <c r="AQ25" i="2"/>
  <c r="AP25" i="2"/>
  <c r="AG25" i="2"/>
  <c r="AF25" i="2"/>
  <c r="AE25" i="2"/>
  <c r="AD25" i="2"/>
  <c r="Y25" i="2"/>
  <c r="X25" i="2"/>
  <c r="W25" i="2"/>
  <c r="V25" i="2"/>
  <c r="U25" i="2"/>
  <c r="L25" i="2"/>
  <c r="K25" i="2"/>
  <c r="J25" i="2"/>
  <c r="I25" i="2"/>
  <c r="F25" i="2"/>
  <c r="E25" i="2"/>
  <c r="B25" i="2"/>
  <c r="A25" i="2"/>
  <c r="HJ24" i="2"/>
  <c r="HI24" i="2"/>
  <c r="HH24" i="2"/>
  <c r="HG24" i="2"/>
  <c r="HF24" i="2"/>
  <c r="HE24" i="2"/>
  <c r="HD24" i="2"/>
  <c r="HC24" i="2"/>
  <c r="HB24" i="2"/>
  <c r="GX24" i="2"/>
  <c r="GW24" i="2"/>
  <c r="GV24" i="2"/>
  <c r="GU24" i="2"/>
  <c r="GT24" i="2"/>
  <c r="GT24" i="2" a="1"/>
  <c r="GS24" i="2"/>
  <c r="GR24" i="2"/>
  <c r="GQ24" i="2"/>
  <c r="GP24" i="2"/>
  <c r="GY24" i="2" s="1"/>
  <c r="GO24" i="2"/>
  <c r="GN24" i="2"/>
  <c r="GM24" i="2"/>
  <c r="GL24" i="2"/>
  <c r="GK24" i="2"/>
  <c r="GJ24" i="2"/>
  <c r="GI24" i="2"/>
  <c r="GH24" i="2"/>
  <c r="GG24" i="2"/>
  <c r="GC24" i="2"/>
  <c r="GB24" i="2"/>
  <c r="GA24" i="2"/>
  <c r="FZ24" i="2"/>
  <c r="FY24" i="2"/>
  <c r="FY24" i="2" a="1"/>
  <c r="FX24" i="2"/>
  <c r="FW24" i="2"/>
  <c r="FV24" i="2"/>
  <c r="FU24" i="2"/>
  <c r="FT24" i="2"/>
  <c r="FS24" i="2"/>
  <c r="FR24" i="2"/>
  <c r="FQ24" i="2"/>
  <c r="FP24" i="2"/>
  <c r="FO24" i="2"/>
  <c r="FN24" i="2"/>
  <c r="FM24" i="2"/>
  <c r="FL24" i="2"/>
  <c r="FH24" i="2"/>
  <c r="FG24" i="2"/>
  <c r="FF24" i="2"/>
  <c r="FE24" i="2"/>
  <c r="FD24" i="2"/>
  <c r="FD24" i="2" a="1"/>
  <c r="FC24" i="2"/>
  <c r="FB24" i="2"/>
  <c r="FA24" i="2"/>
  <c r="EZ24" i="2"/>
  <c r="EY24" i="2"/>
  <c r="EX24" i="2"/>
  <c r="EW24" i="2"/>
  <c r="EV24" i="2"/>
  <c r="EU24" i="2"/>
  <c r="ET24" i="2"/>
  <c r="ES24" i="2"/>
  <c r="ER24" i="2"/>
  <c r="EQ24" i="2"/>
  <c r="EM24" i="2"/>
  <c r="EL24" i="2"/>
  <c r="EK24" i="2"/>
  <c r="EJ24" i="2"/>
  <c r="EI24" i="2"/>
  <c r="EI24" i="2" a="1"/>
  <c r="EH24" i="2"/>
  <c r="EG24" i="2"/>
  <c r="EF24" i="2"/>
  <c r="EE24" i="2"/>
  <c r="ED24" i="2"/>
  <c r="EC24" i="2"/>
  <c r="EB24" i="2"/>
  <c r="EA24" i="2"/>
  <c r="DZ24" i="2"/>
  <c r="DY24" i="2"/>
  <c r="DX24" i="2"/>
  <c r="DW24" i="2"/>
  <c r="DV24" i="2"/>
  <c r="DR24" i="2"/>
  <c r="DQ24" i="2"/>
  <c r="DP24" i="2"/>
  <c r="DO24" i="2"/>
  <c r="DN24" i="2"/>
  <c r="DN24" i="2" a="1"/>
  <c r="DM24" i="2"/>
  <c r="DL24" i="2"/>
  <c r="DK24" i="2"/>
  <c r="DJ24" i="2"/>
  <c r="DE24" i="2"/>
  <c r="DD24" i="2"/>
  <c r="DC24" i="2"/>
  <c r="DB24" i="2"/>
  <c r="DA24" i="2"/>
  <c r="CR24" i="2"/>
  <c r="CQ24" i="2"/>
  <c r="CP24" i="2"/>
  <c r="CO24" i="2"/>
  <c r="CJ24" i="2"/>
  <c r="CI24" i="2"/>
  <c r="CH24" i="2"/>
  <c r="CG24" i="2"/>
  <c r="CF24" i="2"/>
  <c r="BW24" i="2"/>
  <c r="BV24" i="2"/>
  <c r="BU24" i="2"/>
  <c r="BT24" i="2"/>
  <c r="BO24" i="2"/>
  <c r="BN24" i="2"/>
  <c r="BM24" i="2"/>
  <c r="BL24" i="2"/>
  <c r="BK24" i="2"/>
  <c r="BB24" i="2"/>
  <c r="BA24" i="2"/>
  <c r="AZ24" i="2"/>
  <c r="AY24" i="2"/>
  <c r="AT24" i="2"/>
  <c r="AS24" i="2"/>
  <c r="AR24" i="2"/>
  <c r="AQ24" i="2"/>
  <c r="AP24" i="2"/>
  <c r="AG24" i="2"/>
  <c r="AF24" i="2"/>
  <c r="AE24" i="2"/>
  <c r="AD24" i="2"/>
  <c r="Y24" i="2"/>
  <c r="X24" i="2"/>
  <c r="W24" i="2"/>
  <c r="V24" i="2"/>
  <c r="U24" i="2"/>
  <c r="L24" i="2"/>
  <c r="K24" i="2"/>
  <c r="J24" i="2"/>
  <c r="I24" i="2"/>
  <c r="F24" i="2"/>
  <c r="E24" i="2"/>
  <c r="B24" i="2"/>
  <c r="A24" i="2"/>
  <c r="HJ23" i="2"/>
  <c r="HI23" i="2"/>
  <c r="HH23" i="2"/>
  <c r="HG23" i="2"/>
  <c r="HF23" i="2"/>
  <c r="HE23" i="2"/>
  <c r="HD23" i="2"/>
  <c r="HC23" i="2"/>
  <c r="HB23" i="2"/>
  <c r="GX23" i="2"/>
  <c r="GW23" i="2"/>
  <c r="GV23" i="2"/>
  <c r="GU23" i="2"/>
  <c r="GT23" i="2"/>
  <c r="GT23" i="2" a="1"/>
  <c r="GS23" i="2"/>
  <c r="GR23" i="2"/>
  <c r="GQ23" i="2"/>
  <c r="GP23" i="2"/>
  <c r="GO23" i="2"/>
  <c r="GN23" i="2"/>
  <c r="GM23" i="2"/>
  <c r="GL23" i="2"/>
  <c r="GK23" i="2"/>
  <c r="GJ23" i="2"/>
  <c r="GI23" i="2"/>
  <c r="GH23" i="2"/>
  <c r="GG23" i="2"/>
  <c r="GC23" i="2"/>
  <c r="GB23" i="2"/>
  <c r="GA23" i="2"/>
  <c r="FZ23" i="2"/>
  <c r="FY23" i="2"/>
  <c r="FY23" i="2" a="1"/>
  <c r="FX23" i="2"/>
  <c r="FW23" i="2"/>
  <c r="FV23" i="2"/>
  <c r="FU23" i="2"/>
  <c r="FT23" i="2"/>
  <c r="FS23" i="2"/>
  <c r="FR23" i="2"/>
  <c r="FQ23" i="2"/>
  <c r="FP23" i="2"/>
  <c r="FO23" i="2"/>
  <c r="FN23" i="2"/>
  <c r="FM23" i="2"/>
  <c r="FL23" i="2"/>
  <c r="FH23" i="2"/>
  <c r="FG23" i="2"/>
  <c r="FF23" i="2"/>
  <c r="FE23" i="2"/>
  <c r="FD23" i="2"/>
  <c r="FD23" i="2" a="1"/>
  <c r="FC23" i="2"/>
  <c r="FB23" i="2"/>
  <c r="FA23" i="2"/>
  <c r="EZ23" i="2"/>
  <c r="EY23" i="2"/>
  <c r="EX23" i="2"/>
  <c r="EW23" i="2"/>
  <c r="EV23" i="2"/>
  <c r="EU23" i="2"/>
  <c r="ET23" i="2"/>
  <c r="ES23" i="2"/>
  <c r="ER23" i="2"/>
  <c r="EQ23" i="2"/>
  <c r="EM23" i="2"/>
  <c r="EL23" i="2"/>
  <c r="EK23" i="2"/>
  <c r="EJ23" i="2"/>
  <c r="EI23" i="2"/>
  <c r="EI23" i="2" a="1"/>
  <c r="EH23" i="2"/>
  <c r="EG23" i="2"/>
  <c r="EF23" i="2"/>
  <c r="EE23" i="2"/>
  <c r="EN23" i="2" s="1"/>
  <c r="ED23" i="2"/>
  <c r="EC23" i="2"/>
  <c r="EB23" i="2"/>
  <c r="EA23" i="2"/>
  <c r="DZ23" i="2"/>
  <c r="DY23" i="2"/>
  <c r="DX23" i="2"/>
  <c r="DW23" i="2"/>
  <c r="DV23" i="2"/>
  <c r="DR23" i="2"/>
  <c r="DQ23" i="2"/>
  <c r="DP23" i="2"/>
  <c r="DO23" i="2"/>
  <c r="DN23" i="2"/>
  <c r="DN23" i="2" a="1"/>
  <c r="DM23" i="2"/>
  <c r="DL23" i="2"/>
  <c r="DK23" i="2"/>
  <c r="DJ23" i="2"/>
  <c r="DS23" i="2" s="1"/>
  <c r="DE23" i="2"/>
  <c r="DD23" i="2"/>
  <c r="DC23" i="2"/>
  <c r="DB23" i="2"/>
  <c r="DA23" i="2"/>
  <c r="CR23" i="2"/>
  <c r="CQ23" i="2"/>
  <c r="CP23" i="2"/>
  <c r="CO23" i="2"/>
  <c r="CJ23" i="2"/>
  <c r="CI23" i="2"/>
  <c r="CH23" i="2"/>
  <c r="CG23" i="2"/>
  <c r="CF23" i="2"/>
  <c r="BW23" i="2"/>
  <c r="BV23" i="2"/>
  <c r="BU23" i="2"/>
  <c r="BT23" i="2"/>
  <c r="BO23" i="2"/>
  <c r="BN23" i="2"/>
  <c r="BM23" i="2"/>
  <c r="BL23" i="2"/>
  <c r="BK23" i="2"/>
  <c r="BB23" i="2"/>
  <c r="BA23" i="2"/>
  <c r="AZ23" i="2"/>
  <c r="AY23" i="2"/>
  <c r="AT23" i="2"/>
  <c r="AS23" i="2"/>
  <c r="AR23" i="2"/>
  <c r="AQ23" i="2"/>
  <c r="AP23" i="2"/>
  <c r="AG23" i="2"/>
  <c r="AF23" i="2"/>
  <c r="AE23" i="2"/>
  <c r="AD23" i="2"/>
  <c r="Y23" i="2"/>
  <c r="X23" i="2"/>
  <c r="W23" i="2"/>
  <c r="V23" i="2"/>
  <c r="U23" i="2"/>
  <c r="N23" i="2"/>
  <c r="L23" i="2"/>
  <c r="K23" i="2"/>
  <c r="J23" i="2"/>
  <c r="I23" i="2"/>
  <c r="F23" i="2"/>
  <c r="E23" i="2"/>
  <c r="B23" i="2"/>
  <c r="A23" i="2"/>
  <c r="HJ22" i="2"/>
  <c r="HI22" i="2"/>
  <c r="HH22" i="2"/>
  <c r="HG22" i="2"/>
  <c r="HF22" i="2"/>
  <c r="HE22" i="2"/>
  <c r="HD22" i="2"/>
  <c r="HC22" i="2"/>
  <c r="HB22" i="2"/>
  <c r="GX22" i="2"/>
  <c r="GW22" i="2"/>
  <c r="GV22" i="2"/>
  <c r="GU22" i="2"/>
  <c r="GT22" i="2"/>
  <c r="GT22" i="2" a="1"/>
  <c r="GS22" i="2"/>
  <c r="GR22" i="2"/>
  <c r="GQ22" i="2"/>
  <c r="GP22" i="2"/>
  <c r="GO22" i="2"/>
  <c r="GN22" i="2"/>
  <c r="GM22" i="2"/>
  <c r="GL22" i="2"/>
  <c r="GK22" i="2"/>
  <c r="GJ22" i="2"/>
  <c r="GI22" i="2"/>
  <c r="GH22" i="2"/>
  <c r="GG22" i="2"/>
  <c r="GC22" i="2"/>
  <c r="GB22" i="2"/>
  <c r="GA22" i="2"/>
  <c r="FZ22" i="2"/>
  <c r="FY22" i="2"/>
  <c r="FY22" i="2" a="1"/>
  <c r="FX22" i="2"/>
  <c r="FW22" i="2"/>
  <c r="FV22" i="2"/>
  <c r="FU22" i="2"/>
  <c r="FT22" i="2"/>
  <c r="FS22" i="2"/>
  <c r="FR22" i="2"/>
  <c r="FQ22" i="2"/>
  <c r="FP22" i="2"/>
  <c r="FO22" i="2"/>
  <c r="FN22" i="2"/>
  <c r="FM22" i="2"/>
  <c r="FL22" i="2"/>
  <c r="FH22" i="2"/>
  <c r="FG22" i="2"/>
  <c r="FF22" i="2"/>
  <c r="FE22" i="2"/>
  <c r="FD22" i="2"/>
  <c r="FD22" i="2" a="1"/>
  <c r="FC22" i="2"/>
  <c r="FB22" i="2"/>
  <c r="FA22" i="2"/>
  <c r="EZ22" i="2"/>
  <c r="FI22" i="2" s="1"/>
  <c r="EY22" i="2"/>
  <c r="EX22" i="2"/>
  <c r="EW22" i="2"/>
  <c r="EV22" i="2"/>
  <c r="EU22" i="2"/>
  <c r="ET22" i="2"/>
  <c r="ES22" i="2"/>
  <c r="ER22" i="2"/>
  <c r="EQ22" i="2"/>
  <c r="EM22" i="2"/>
  <c r="EL22" i="2"/>
  <c r="EK22" i="2"/>
  <c r="EJ22" i="2"/>
  <c r="EI22" i="2"/>
  <c r="EI22" i="2" a="1"/>
  <c r="EH22" i="2"/>
  <c r="EG22" i="2"/>
  <c r="EF22" i="2"/>
  <c r="EE22" i="2"/>
  <c r="ED22" i="2"/>
  <c r="EC22" i="2"/>
  <c r="EB22" i="2"/>
  <c r="EA22" i="2"/>
  <c r="DZ22" i="2"/>
  <c r="DY22" i="2"/>
  <c r="DX22" i="2"/>
  <c r="DW22" i="2"/>
  <c r="DV22" i="2"/>
  <c r="DR22" i="2"/>
  <c r="DQ22" i="2"/>
  <c r="DP22" i="2"/>
  <c r="DO22" i="2"/>
  <c r="DN22" i="2"/>
  <c r="DN22" i="2" a="1"/>
  <c r="DM22" i="2"/>
  <c r="DL22" i="2"/>
  <c r="DK22" i="2"/>
  <c r="DJ22" i="2"/>
  <c r="DS22" i="2" s="1"/>
  <c r="DE22" i="2"/>
  <c r="DD22" i="2"/>
  <c r="DC22" i="2"/>
  <c r="DB22" i="2"/>
  <c r="DA22" i="2"/>
  <c r="CR22" i="2"/>
  <c r="CQ22" i="2"/>
  <c r="CP22" i="2"/>
  <c r="CO22" i="2"/>
  <c r="CJ22" i="2"/>
  <c r="CI22" i="2"/>
  <c r="CH22" i="2"/>
  <c r="CG22" i="2"/>
  <c r="CF22" i="2"/>
  <c r="BW22" i="2"/>
  <c r="BV22" i="2"/>
  <c r="BU22" i="2"/>
  <c r="BT22" i="2"/>
  <c r="BO22" i="2"/>
  <c r="BN22" i="2"/>
  <c r="BM22" i="2"/>
  <c r="BL22" i="2"/>
  <c r="BK22" i="2"/>
  <c r="BB22" i="2"/>
  <c r="BA22" i="2"/>
  <c r="AZ22" i="2"/>
  <c r="AY22" i="2"/>
  <c r="AT22" i="2"/>
  <c r="AS22" i="2"/>
  <c r="AR22" i="2"/>
  <c r="AQ22" i="2"/>
  <c r="AP22" i="2"/>
  <c r="AG22" i="2"/>
  <c r="AF22" i="2"/>
  <c r="AE22" i="2"/>
  <c r="AD22" i="2"/>
  <c r="Y22" i="2"/>
  <c r="X22" i="2"/>
  <c r="W22" i="2"/>
  <c r="V22" i="2"/>
  <c r="U22" i="2"/>
  <c r="L22" i="2"/>
  <c r="K22" i="2"/>
  <c r="J22" i="2"/>
  <c r="I22" i="2"/>
  <c r="F22" i="2"/>
  <c r="E22" i="2"/>
  <c r="B22" i="2"/>
  <c r="A22" i="2"/>
  <c r="HJ21" i="2"/>
  <c r="HI21" i="2"/>
  <c r="HH21" i="2"/>
  <c r="HG21" i="2"/>
  <c r="HF21" i="2"/>
  <c r="HE21" i="2"/>
  <c r="HD21" i="2"/>
  <c r="HC21" i="2"/>
  <c r="HB21" i="2"/>
  <c r="GX21" i="2"/>
  <c r="GW21" i="2"/>
  <c r="GV21" i="2"/>
  <c r="GU21" i="2"/>
  <c r="GT21" i="2"/>
  <c r="GT21" i="2" a="1"/>
  <c r="GS21" i="2"/>
  <c r="GR21" i="2"/>
  <c r="GQ21" i="2"/>
  <c r="GP21" i="2"/>
  <c r="GO21" i="2"/>
  <c r="GN21" i="2"/>
  <c r="GM21" i="2"/>
  <c r="GL21" i="2"/>
  <c r="GK21" i="2"/>
  <c r="GJ21" i="2"/>
  <c r="GI21" i="2"/>
  <c r="GH21" i="2"/>
  <c r="GG21" i="2"/>
  <c r="GC21" i="2"/>
  <c r="GB21" i="2"/>
  <c r="GA21" i="2"/>
  <c r="FZ21" i="2"/>
  <c r="FY21" i="2"/>
  <c r="FY21" i="2" a="1"/>
  <c r="FX21" i="2"/>
  <c r="FW21" i="2"/>
  <c r="FV21" i="2"/>
  <c r="FU21" i="2"/>
  <c r="GD21" i="2" s="1"/>
  <c r="FT21" i="2"/>
  <c r="FS21" i="2"/>
  <c r="FR21" i="2"/>
  <c r="FQ21" i="2"/>
  <c r="FP21" i="2"/>
  <c r="FO21" i="2"/>
  <c r="FN21" i="2"/>
  <c r="FM21" i="2"/>
  <c r="FL21" i="2"/>
  <c r="FH21" i="2"/>
  <c r="FG21" i="2"/>
  <c r="FF21" i="2"/>
  <c r="FE21" i="2"/>
  <c r="FD21" i="2"/>
  <c r="FD21" i="2" a="1"/>
  <c r="FC21" i="2"/>
  <c r="FB21" i="2"/>
  <c r="FA21" i="2"/>
  <c r="EZ21" i="2"/>
  <c r="EY21" i="2"/>
  <c r="EX21" i="2"/>
  <c r="EW21" i="2"/>
  <c r="EV21" i="2"/>
  <c r="EU21" i="2"/>
  <c r="ET21" i="2"/>
  <c r="ES21" i="2"/>
  <c r="ER21" i="2"/>
  <c r="EQ21" i="2"/>
  <c r="EM21" i="2"/>
  <c r="EL21" i="2"/>
  <c r="EK21" i="2"/>
  <c r="EJ21" i="2"/>
  <c r="EI21" i="2"/>
  <c r="EI21" i="2" a="1"/>
  <c r="EH21" i="2"/>
  <c r="EG21" i="2"/>
  <c r="EF21" i="2"/>
  <c r="EE21" i="2"/>
  <c r="ED21" i="2"/>
  <c r="EC21" i="2"/>
  <c r="EB21" i="2"/>
  <c r="EA21" i="2"/>
  <c r="DZ21" i="2"/>
  <c r="DY21" i="2"/>
  <c r="DX21" i="2"/>
  <c r="DW21" i="2"/>
  <c r="DV21" i="2"/>
  <c r="DR21" i="2"/>
  <c r="DQ21" i="2"/>
  <c r="DP21" i="2"/>
  <c r="DO21" i="2"/>
  <c r="DN21" i="2"/>
  <c r="DN21" i="2" a="1"/>
  <c r="DM21" i="2"/>
  <c r="DL21" i="2"/>
  <c r="DK21" i="2"/>
  <c r="DJ21" i="2"/>
  <c r="DE21" i="2"/>
  <c r="DD21" i="2"/>
  <c r="DC21" i="2"/>
  <c r="DB21" i="2"/>
  <c r="DA21" i="2"/>
  <c r="CR21" i="2"/>
  <c r="CQ21" i="2"/>
  <c r="CP21" i="2"/>
  <c r="CO21" i="2"/>
  <c r="CJ21" i="2"/>
  <c r="CI21" i="2"/>
  <c r="CH21" i="2"/>
  <c r="CG21" i="2"/>
  <c r="CF21" i="2"/>
  <c r="BW21" i="2"/>
  <c r="BV21" i="2"/>
  <c r="BU21" i="2"/>
  <c r="BT21" i="2"/>
  <c r="BO21" i="2"/>
  <c r="BN21" i="2"/>
  <c r="BM21" i="2"/>
  <c r="BL21" i="2"/>
  <c r="BK21" i="2"/>
  <c r="BB21" i="2"/>
  <c r="BA21" i="2"/>
  <c r="AZ21" i="2"/>
  <c r="AY21" i="2"/>
  <c r="AT21" i="2"/>
  <c r="AS21" i="2"/>
  <c r="AR21" i="2"/>
  <c r="AQ21" i="2"/>
  <c r="AP21" i="2"/>
  <c r="AG21" i="2"/>
  <c r="AF21" i="2"/>
  <c r="AE21" i="2"/>
  <c r="AD21" i="2"/>
  <c r="Y21" i="2"/>
  <c r="X21" i="2"/>
  <c r="W21" i="2"/>
  <c r="V21" i="2"/>
  <c r="U21" i="2"/>
  <c r="N21" i="2"/>
  <c r="O21" i="2" s="1"/>
  <c r="L21" i="2"/>
  <c r="K21" i="2"/>
  <c r="J21" i="2"/>
  <c r="I21" i="2"/>
  <c r="F21" i="2"/>
  <c r="E21" i="2"/>
  <c r="B21" i="2"/>
  <c r="A21" i="2"/>
  <c r="HJ20" i="2"/>
  <c r="HI20" i="2"/>
  <c r="HH20" i="2"/>
  <c r="HG20" i="2"/>
  <c r="HF20" i="2"/>
  <c r="HE20" i="2"/>
  <c r="HD20" i="2"/>
  <c r="HC20" i="2"/>
  <c r="HB20" i="2"/>
  <c r="GX20" i="2"/>
  <c r="GW20" i="2"/>
  <c r="GV20" i="2"/>
  <c r="GU20" i="2"/>
  <c r="GT20" i="2"/>
  <c r="GT20" i="2" a="1"/>
  <c r="GS20" i="2"/>
  <c r="GR20" i="2"/>
  <c r="GQ20" i="2"/>
  <c r="GP20" i="2"/>
  <c r="GO20" i="2"/>
  <c r="GN20" i="2"/>
  <c r="GM20" i="2"/>
  <c r="GL20" i="2"/>
  <c r="GK20" i="2"/>
  <c r="GJ20" i="2"/>
  <c r="GI20" i="2"/>
  <c r="GH20" i="2"/>
  <c r="GG20" i="2"/>
  <c r="GC20" i="2"/>
  <c r="GB20" i="2"/>
  <c r="GA20" i="2"/>
  <c r="FZ20" i="2"/>
  <c r="FY20" i="2"/>
  <c r="FY20" i="2" a="1"/>
  <c r="FX20" i="2"/>
  <c r="FW20" i="2"/>
  <c r="FV20" i="2"/>
  <c r="FU20" i="2"/>
  <c r="FT20" i="2"/>
  <c r="FS20" i="2"/>
  <c r="FR20" i="2"/>
  <c r="FQ20" i="2"/>
  <c r="FP20" i="2"/>
  <c r="FO20" i="2"/>
  <c r="FN20" i="2"/>
  <c r="FM20" i="2"/>
  <c r="FL20" i="2"/>
  <c r="FH20" i="2"/>
  <c r="FG20" i="2"/>
  <c r="FF20" i="2"/>
  <c r="FE20" i="2"/>
  <c r="FD20" i="2"/>
  <c r="FD20" i="2" a="1"/>
  <c r="FC20" i="2"/>
  <c r="FB20" i="2"/>
  <c r="FA20" i="2"/>
  <c r="EZ20" i="2"/>
  <c r="EY20" i="2"/>
  <c r="EX20" i="2"/>
  <c r="EW20" i="2"/>
  <c r="EV20" i="2"/>
  <c r="EU20" i="2"/>
  <c r="ET20" i="2"/>
  <c r="ES20" i="2"/>
  <c r="ER20" i="2"/>
  <c r="EQ20" i="2"/>
  <c r="EN20" i="2"/>
  <c r="EM20" i="2"/>
  <c r="EL20" i="2"/>
  <c r="EK20" i="2"/>
  <c r="EJ20" i="2"/>
  <c r="EI20" i="2"/>
  <c r="EI20" i="2" a="1"/>
  <c r="EH20" i="2"/>
  <c r="EG20" i="2"/>
  <c r="EF20" i="2"/>
  <c r="EE20" i="2"/>
  <c r="ED20" i="2"/>
  <c r="EC20" i="2"/>
  <c r="EB20" i="2"/>
  <c r="EA20" i="2"/>
  <c r="DZ20" i="2"/>
  <c r="DY20" i="2"/>
  <c r="DX20" i="2"/>
  <c r="DW20" i="2"/>
  <c r="DV20" i="2"/>
  <c r="DR20" i="2"/>
  <c r="DQ20" i="2"/>
  <c r="DP20" i="2"/>
  <c r="DO20" i="2"/>
  <c r="DN20" i="2"/>
  <c r="DN20" i="2" a="1"/>
  <c r="DM20" i="2"/>
  <c r="DL20" i="2"/>
  <c r="DK20" i="2"/>
  <c r="DJ20" i="2"/>
  <c r="DS20" i="2" s="1"/>
  <c r="DE20" i="2"/>
  <c r="DD20" i="2"/>
  <c r="DC20" i="2"/>
  <c r="DB20" i="2"/>
  <c r="DA20" i="2"/>
  <c r="CR20" i="2"/>
  <c r="CQ20" i="2"/>
  <c r="CP20" i="2"/>
  <c r="CO20" i="2"/>
  <c r="CJ20" i="2"/>
  <c r="CI20" i="2"/>
  <c r="CH20" i="2"/>
  <c r="CG20" i="2"/>
  <c r="CF20" i="2"/>
  <c r="BW20" i="2"/>
  <c r="BV20" i="2"/>
  <c r="BU20" i="2"/>
  <c r="BT20" i="2"/>
  <c r="BO20" i="2"/>
  <c r="BN20" i="2"/>
  <c r="BM20" i="2"/>
  <c r="BL20" i="2"/>
  <c r="BK20" i="2"/>
  <c r="BA20" i="2"/>
  <c r="AZ20" i="2"/>
  <c r="AY20" i="2"/>
  <c r="AT20" i="2"/>
  <c r="AS20" i="2"/>
  <c r="AR20" i="2"/>
  <c r="AQ20" i="2"/>
  <c r="AP20" i="2"/>
  <c r="AG20" i="2"/>
  <c r="AF20" i="2"/>
  <c r="AE20" i="2"/>
  <c r="AD20" i="2"/>
  <c r="Y20" i="2"/>
  <c r="X20" i="2"/>
  <c r="W20" i="2"/>
  <c r="V20" i="2"/>
  <c r="U20" i="2"/>
  <c r="N20" i="2"/>
  <c r="O20" i="2" s="1"/>
  <c r="L20" i="2"/>
  <c r="K20" i="2"/>
  <c r="J20" i="2"/>
  <c r="I20" i="2"/>
  <c r="F20" i="2"/>
  <c r="E20" i="2"/>
  <c r="B20" i="2"/>
  <c r="A20" i="2"/>
  <c r="HJ19" i="2"/>
  <c r="HI19" i="2"/>
  <c r="HH19" i="2"/>
  <c r="HG19" i="2"/>
  <c r="HF19" i="2"/>
  <c r="HE19" i="2"/>
  <c r="HD19" i="2"/>
  <c r="HC19" i="2"/>
  <c r="HB19" i="2"/>
  <c r="GX19" i="2"/>
  <c r="GW19" i="2"/>
  <c r="GV19" i="2"/>
  <c r="GU19" i="2"/>
  <c r="GT19" i="2"/>
  <c r="GT19" i="2" a="1"/>
  <c r="GS19" i="2"/>
  <c r="GR19" i="2"/>
  <c r="GQ19" i="2"/>
  <c r="GP19" i="2"/>
  <c r="GO19" i="2"/>
  <c r="GN19" i="2"/>
  <c r="GM19" i="2"/>
  <c r="GL19" i="2"/>
  <c r="GK19" i="2"/>
  <c r="GJ19" i="2"/>
  <c r="GI19" i="2"/>
  <c r="GH19" i="2"/>
  <c r="GG19" i="2"/>
  <c r="GC19" i="2"/>
  <c r="GB19" i="2"/>
  <c r="GA19" i="2"/>
  <c r="FZ19" i="2"/>
  <c r="FY19" i="2"/>
  <c r="FY19" i="2" a="1"/>
  <c r="FX19" i="2"/>
  <c r="FW19" i="2"/>
  <c r="FV19" i="2"/>
  <c r="FU19" i="2"/>
  <c r="FT19" i="2"/>
  <c r="FS19" i="2"/>
  <c r="FR19" i="2"/>
  <c r="FQ19" i="2"/>
  <c r="FP19" i="2"/>
  <c r="FO19" i="2"/>
  <c r="FN19" i="2"/>
  <c r="FM19" i="2"/>
  <c r="FL19" i="2"/>
  <c r="FH19" i="2"/>
  <c r="FG19" i="2"/>
  <c r="FF19" i="2"/>
  <c r="FE19" i="2"/>
  <c r="FD19" i="2"/>
  <c r="FD19" i="2" a="1"/>
  <c r="FC19" i="2"/>
  <c r="FB19" i="2"/>
  <c r="FA19" i="2"/>
  <c r="EZ19" i="2"/>
  <c r="FI19" i="2" s="1"/>
  <c r="EY19" i="2"/>
  <c r="EX19" i="2"/>
  <c r="EW19" i="2"/>
  <c r="EV19" i="2"/>
  <c r="EU19" i="2"/>
  <c r="ET19" i="2"/>
  <c r="ES19" i="2"/>
  <c r="ER19" i="2"/>
  <c r="EQ19" i="2"/>
  <c r="EM19" i="2"/>
  <c r="EL19" i="2"/>
  <c r="EK19" i="2"/>
  <c r="EJ19" i="2"/>
  <c r="EI19" i="2"/>
  <c r="EI19" i="2" a="1"/>
  <c r="EH19" i="2"/>
  <c r="EG19" i="2"/>
  <c r="EF19" i="2"/>
  <c r="EE19" i="2"/>
  <c r="ED19" i="2"/>
  <c r="EC19" i="2"/>
  <c r="EB19" i="2"/>
  <c r="EA19" i="2"/>
  <c r="DZ19" i="2"/>
  <c r="DY19" i="2"/>
  <c r="DX19" i="2"/>
  <c r="DW19" i="2"/>
  <c r="DV19" i="2"/>
  <c r="DR19" i="2"/>
  <c r="DQ19" i="2"/>
  <c r="DP19" i="2"/>
  <c r="DO19" i="2"/>
  <c r="DN19" i="2"/>
  <c r="DN19" i="2" a="1"/>
  <c r="DM19" i="2"/>
  <c r="DL19" i="2"/>
  <c r="DK19" i="2"/>
  <c r="DJ19" i="2"/>
  <c r="DS19" i="2" s="1"/>
  <c r="DE19" i="2"/>
  <c r="DD19" i="2"/>
  <c r="DC19" i="2"/>
  <c r="DB19" i="2"/>
  <c r="DA19" i="2"/>
  <c r="CR19" i="2"/>
  <c r="CQ19" i="2"/>
  <c r="CP19" i="2"/>
  <c r="CO19" i="2"/>
  <c r="CJ19" i="2"/>
  <c r="CI19" i="2"/>
  <c r="CH19" i="2"/>
  <c r="CG19" i="2"/>
  <c r="CF19" i="2"/>
  <c r="BW19" i="2"/>
  <c r="BV19" i="2"/>
  <c r="BU19" i="2"/>
  <c r="BT19" i="2"/>
  <c r="BO19" i="2"/>
  <c r="BN19" i="2"/>
  <c r="BM19" i="2"/>
  <c r="BL19" i="2"/>
  <c r="BK19" i="2"/>
  <c r="BB19" i="2"/>
  <c r="BA19" i="2"/>
  <c r="AZ19" i="2"/>
  <c r="AY19" i="2"/>
  <c r="AT19" i="2"/>
  <c r="AS19" i="2"/>
  <c r="AR19" i="2"/>
  <c r="AQ19" i="2"/>
  <c r="AP19" i="2"/>
  <c r="AG19" i="2"/>
  <c r="AF19" i="2"/>
  <c r="AE19" i="2"/>
  <c r="AD19" i="2"/>
  <c r="Y19" i="2"/>
  <c r="X19" i="2"/>
  <c r="W19" i="2"/>
  <c r="V19" i="2"/>
  <c r="U19" i="2"/>
  <c r="N19" i="2"/>
  <c r="O19" i="2" s="1"/>
  <c r="L19" i="2"/>
  <c r="K19" i="2"/>
  <c r="J19" i="2"/>
  <c r="I19" i="2"/>
  <c r="F19" i="2"/>
  <c r="E19" i="2"/>
  <c r="B19" i="2"/>
  <c r="A19" i="2"/>
  <c r="HJ18" i="2"/>
  <c r="HI18" i="2"/>
  <c r="HH18" i="2"/>
  <c r="HG18" i="2"/>
  <c r="HF18" i="2"/>
  <c r="HE18" i="2"/>
  <c r="HD18" i="2"/>
  <c r="HC18" i="2"/>
  <c r="HB18" i="2"/>
  <c r="GX18" i="2"/>
  <c r="GW18" i="2"/>
  <c r="GV18" i="2"/>
  <c r="GU18" i="2"/>
  <c r="GT18" i="2"/>
  <c r="GT18" i="2" a="1"/>
  <c r="GS18" i="2"/>
  <c r="GR18" i="2"/>
  <c r="GQ18" i="2"/>
  <c r="GP18" i="2"/>
  <c r="GY18" i="2" s="1"/>
  <c r="GO18" i="2"/>
  <c r="GN18" i="2"/>
  <c r="GM18" i="2"/>
  <c r="GL18" i="2"/>
  <c r="GK18" i="2"/>
  <c r="GJ18" i="2"/>
  <c r="GI18" i="2"/>
  <c r="GH18" i="2"/>
  <c r="GG18" i="2"/>
  <c r="GD18" i="2"/>
  <c r="GC18" i="2"/>
  <c r="GB18" i="2"/>
  <c r="GA18" i="2"/>
  <c r="FZ18" i="2"/>
  <c r="FY18" i="2"/>
  <c r="FY18" i="2" a="1"/>
  <c r="FX18" i="2"/>
  <c r="FW18" i="2"/>
  <c r="FV18" i="2"/>
  <c r="FU18" i="2"/>
  <c r="FT18" i="2"/>
  <c r="FS18" i="2"/>
  <c r="FR18" i="2"/>
  <c r="FQ18" i="2"/>
  <c r="FP18" i="2"/>
  <c r="FO18" i="2"/>
  <c r="FN18" i="2"/>
  <c r="FM18" i="2"/>
  <c r="FL18" i="2"/>
  <c r="FH18" i="2"/>
  <c r="FG18" i="2"/>
  <c r="FF18" i="2"/>
  <c r="FE18" i="2"/>
  <c r="FD18" i="2"/>
  <c r="FD18" i="2" a="1"/>
  <c r="FC18" i="2"/>
  <c r="FB18" i="2"/>
  <c r="FA18" i="2"/>
  <c r="EZ18" i="2"/>
  <c r="FI18" i="2" s="1"/>
  <c r="EY18" i="2"/>
  <c r="EX18" i="2"/>
  <c r="EW18" i="2"/>
  <c r="EV18" i="2"/>
  <c r="EU18" i="2"/>
  <c r="ET18" i="2"/>
  <c r="ES18" i="2"/>
  <c r="ER18" i="2"/>
  <c r="EQ18" i="2"/>
  <c r="EM18" i="2"/>
  <c r="EL18" i="2"/>
  <c r="EK18" i="2"/>
  <c r="EJ18" i="2"/>
  <c r="EI18" i="2"/>
  <c r="EI18" i="2" a="1"/>
  <c r="EH18" i="2"/>
  <c r="EG18" i="2"/>
  <c r="EF18" i="2"/>
  <c r="EE18" i="2"/>
  <c r="EN18" i="2" s="1"/>
  <c r="ED18" i="2"/>
  <c r="EC18" i="2"/>
  <c r="EB18" i="2"/>
  <c r="EA18" i="2"/>
  <c r="DZ18" i="2"/>
  <c r="DY18" i="2"/>
  <c r="DX18" i="2"/>
  <c r="DW18" i="2"/>
  <c r="DV18" i="2"/>
  <c r="DR18" i="2"/>
  <c r="DQ18" i="2"/>
  <c r="DP18" i="2"/>
  <c r="DO18" i="2"/>
  <c r="DN18" i="2"/>
  <c r="DN18" i="2" a="1"/>
  <c r="DM18" i="2"/>
  <c r="DL18" i="2"/>
  <c r="DK18" i="2"/>
  <c r="DJ18" i="2"/>
  <c r="DS18" i="2" s="1"/>
  <c r="DE18" i="2"/>
  <c r="DD18" i="2"/>
  <c r="DC18" i="2"/>
  <c r="DB18" i="2"/>
  <c r="DA18" i="2"/>
  <c r="CT18" i="2"/>
  <c r="CU18" i="2" s="1"/>
  <c r="CV18" i="2" s="1"/>
  <c r="CW18" i="2" s="1"/>
  <c r="CR18" i="2"/>
  <c r="CQ18" i="2"/>
  <c r="CP18" i="2"/>
  <c r="CO18" i="2"/>
  <c r="CJ18" i="2"/>
  <c r="CI18" i="2"/>
  <c r="CH18" i="2"/>
  <c r="CG18" i="2"/>
  <c r="CF18" i="2"/>
  <c r="BW18" i="2"/>
  <c r="BV18" i="2"/>
  <c r="BU18" i="2"/>
  <c r="BT18" i="2"/>
  <c r="BO18" i="2"/>
  <c r="BN18" i="2"/>
  <c r="BM18" i="2"/>
  <c r="BL18" i="2"/>
  <c r="BK18" i="2"/>
  <c r="BB18" i="2"/>
  <c r="BA18" i="2"/>
  <c r="AZ18" i="2"/>
  <c r="AY18" i="2"/>
  <c r="AT18" i="2"/>
  <c r="AS18" i="2"/>
  <c r="AR18" i="2"/>
  <c r="AQ18" i="2"/>
  <c r="AP18" i="2"/>
  <c r="AG18" i="2"/>
  <c r="AF18" i="2"/>
  <c r="AE18" i="2"/>
  <c r="AD18" i="2"/>
  <c r="Y18" i="2"/>
  <c r="X18" i="2"/>
  <c r="W18" i="2"/>
  <c r="V18" i="2"/>
  <c r="U18" i="2"/>
  <c r="N18" i="2"/>
  <c r="O18" i="2" s="1"/>
  <c r="P18" i="2" s="1"/>
  <c r="Q18" i="2" s="1"/>
  <c r="L18" i="2"/>
  <c r="K18" i="2"/>
  <c r="J18" i="2"/>
  <c r="I18" i="2"/>
  <c r="F18" i="2"/>
  <c r="E18" i="2"/>
  <c r="B18" i="2"/>
  <c r="A18" i="2"/>
  <c r="HJ17" i="2"/>
  <c r="HI17" i="2"/>
  <c r="HH17" i="2"/>
  <c r="HG17" i="2"/>
  <c r="HF17" i="2"/>
  <c r="HE17" i="2"/>
  <c r="HD17" i="2"/>
  <c r="HC17" i="2"/>
  <c r="HB17" i="2"/>
  <c r="GX17" i="2"/>
  <c r="GW17" i="2"/>
  <c r="GV17" i="2"/>
  <c r="GU17" i="2"/>
  <c r="GT17" i="2"/>
  <c r="GT17" i="2" a="1"/>
  <c r="GS17" i="2"/>
  <c r="GR17" i="2"/>
  <c r="GQ17" i="2"/>
  <c r="GP17" i="2"/>
  <c r="GO17" i="2"/>
  <c r="GN17" i="2"/>
  <c r="GM17" i="2"/>
  <c r="GL17" i="2"/>
  <c r="GK17" i="2"/>
  <c r="GJ17" i="2"/>
  <c r="GI17" i="2"/>
  <c r="GH17" i="2"/>
  <c r="GG17" i="2"/>
  <c r="GC17" i="2"/>
  <c r="GB17" i="2"/>
  <c r="GA17" i="2"/>
  <c r="FZ17" i="2"/>
  <c r="FY17" i="2"/>
  <c r="FY17" i="2" a="1"/>
  <c r="FX17" i="2"/>
  <c r="FW17" i="2"/>
  <c r="FV17" i="2"/>
  <c r="FU17" i="2"/>
  <c r="GD17" i="2" s="1"/>
  <c r="FT17" i="2"/>
  <c r="FS17" i="2"/>
  <c r="FR17" i="2"/>
  <c r="FQ17" i="2"/>
  <c r="FP17" i="2"/>
  <c r="FO17" i="2"/>
  <c r="FN17" i="2"/>
  <c r="FM17" i="2"/>
  <c r="FL17" i="2"/>
  <c r="FH17" i="2"/>
  <c r="FG17" i="2"/>
  <c r="FF17" i="2"/>
  <c r="FE17" i="2"/>
  <c r="FD17" i="2"/>
  <c r="FD17" i="2" a="1"/>
  <c r="FC17" i="2"/>
  <c r="FB17" i="2"/>
  <c r="FA17" i="2"/>
  <c r="EZ17" i="2"/>
  <c r="FI17" i="2" s="1"/>
  <c r="EY17" i="2"/>
  <c r="EX17" i="2"/>
  <c r="EW17" i="2"/>
  <c r="EV17" i="2"/>
  <c r="EU17" i="2"/>
  <c r="ET17" i="2"/>
  <c r="ES17" i="2"/>
  <c r="ER17" i="2"/>
  <c r="EQ17" i="2"/>
  <c r="EM17" i="2"/>
  <c r="EL17" i="2"/>
  <c r="EK17" i="2"/>
  <c r="EJ17" i="2"/>
  <c r="EI17" i="2"/>
  <c r="EI17" i="2" a="1"/>
  <c r="EH17" i="2"/>
  <c r="EG17" i="2"/>
  <c r="EF17" i="2"/>
  <c r="EE17" i="2"/>
  <c r="ED17" i="2"/>
  <c r="EC17" i="2"/>
  <c r="EB17" i="2"/>
  <c r="EA17" i="2"/>
  <c r="DZ17" i="2"/>
  <c r="DY17" i="2"/>
  <c r="DX17" i="2"/>
  <c r="DW17" i="2"/>
  <c r="DV17" i="2"/>
  <c r="DR17" i="2"/>
  <c r="DQ17" i="2"/>
  <c r="DP17" i="2"/>
  <c r="DO17" i="2"/>
  <c r="DN17" i="2"/>
  <c r="DN17" i="2" a="1"/>
  <c r="DM17" i="2"/>
  <c r="DL17" i="2"/>
  <c r="DK17" i="2"/>
  <c r="DJ17" i="2"/>
  <c r="DE17" i="2"/>
  <c r="DD17" i="2"/>
  <c r="DC17" i="2"/>
  <c r="DB17" i="2"/>
  <c r="DA17" i="2"/>
  <c r="CT17" i="2"/>
  <c r="CU17" i="2" s="1"/>
  <c r="CV17" i="2" s="1"/>
  <c r="CW17" i="2" s="1"/>
  <c r="CR17" i="2"/>
  <c r="CQ17" i="2"/>
  <c r="CP17" i="2"/>
  <c r="CO17" i="2"/>
  <c r="CJ17" i="2"/>
  <c r="CI17" i="2"/>
  <c r="CH17" i="2"/>
  <c r="CG17" i="2"/>
  <c r="CF17" i="2"/>
  <c r="BW17" i="2"/>
  <c r="BV17" i="2"/>
  <c r="BU17" i="2"/>
  <c r="BT17" i="2"/>
  <c r="BO17" i="2"/>
  <c r="BN17" i="2"/>
  <c r="BM17" i="2"/>
  <c r="BL17" i="2"/>
  <c r="BK17" i="2"/>
  <c r="BB17" i="2"/>
  <c r="BA17" i="2"/>
  <c r="AZ17" i="2"/>
  <c r="AY17" i="2"/>
  <c r="AT17" i="2"/>
  <c r="AS17" i="2"/>
  <c r="AR17" i="2"/>
  <c r="AQ17" i="2"/>
  <c r="AP17" i="2"/>
  <c r="AG17" i="2"/>
  <c r="AF17" i="2"/>
  <c r="AE17" i="2"/>
  <c r="AD17" i="2"/>
  <c r="Y17" i="2"/>
  <c r="X17" i="2"/>
  <c r="W17" i="2"/>
  <c r="V17" i="2"/>
  <c r="U17" i="2"/>
  <c r="L17" i="2"/>
  <c r="K17" i="2"/>
  <c r="J17" i="2"/>
  <c r="I17" i="2"/>
  <c r="F17" i="2"/>
  <c r="E17" i="2"/>
  <c r="B17" i="2"/>
  <c r="A17" i="2"/>
  <c r="HJ16" i="2"/>
  <c r="HI16" i="2"/>
  <c r="HH16" i="2"/>
  <c r="HG16" i="2"/>
  <c r="HF16" i="2"/>
  <c r="HE16" i="2"/>
  <c r="HD16" i="2"/>
  <c r="HC16" i="2"/>
  <c r="HB16" i="2"/>
  <c r="GX16" i="2"/>
  <c r="GW16" i="2"/>
  <c r="GV16" i="2"/>
  <c r="GU16" i="2"/>
  <c r="GT16" i="2"/>
  <c r="GT16" i="2" a="1"/>
  <c r="GS16" i="2"/>
  <c r="GR16" i="2"/>
  <c r="GQ16" i="2"/>
  <c r="GP16" i="2"/>
  <c r="GY16" i="2" s="1"/>
  <c r="GO16" i="2"/>
  <c r="GN16" i="2"/>
  <c r="GM16" i="2"/>
  <c r="GL16" i="2"/>
  <c r="GK16" i="2"/>
  <c r="GJ16" i="2"/>
  <c r="GI16" i="2"/>
  <c r="GH16" i="2"/>
  <c r="GG16" i="2"/>
  <c r="GD16" i="2"/>
  <c r="GC16" i="2"/>
  <c r="GB16" i="2"/>
  <c r="GA16" i="2"/>
  <c r="FZ16" i="2"/>
  <c r="FY16" i="2"/>
  <c r="FY16" i="2" a="1"/>
  <c r="FX16" i="2"/>
  <c r="FW16" i="2"/>
  <c r="FV16" i="2"/>
  <c r="FU16" i="2"/>
  <c r="FT16" i="2"/>
  <c r="FS16" i="2"/>
  <c r="FR16" i="2"/>
  <c r="FQ16" i="2"/>
  <c r="FP16" i="2"/>
  <c r="FO16" i="2"/>
  <c r="FN16" i="2"/>
  <c r="FM16" i="2"/>
  <c r="FL16" i="2"/>
  <c r="FH16" i="2"/>
  <c r="FG16" i="2"/>
  <c r="FF16" i="2"/>
  <c r="FE16" i="2"/>
  <c r="FD16" i="2"/>
  <c r="FD16" i="2" a="1"/>
  <c r="FC16" i="2"/>
  <c r="FB16" i="2"/>
  <c r="FA16" i="2"/>
  <c r="EZ16" i="2"/>
  <c r="EY16" i="2"/>
  <c r="EX16" i="2"/>
  <c r="EW16" i="2"/>
  <c r="EV16" i="2"/>
  <c r="EU16" i="2"/>
  <c r="ET16" i="2"/>
  <c r="ES16" i="2"/>
  <c r="ER16" i="2"/>
  <c r="EQ16" i="2"/>
  <c r="EM16" i="2"/>
  <c r="EL16" i="2"/>
  <c r="EK16" i="2"/>
  <c r="EJ16" i="2"/>
  <c r="EI16" i="2"/>
  <c r="EI16" i="2" a="1"/>
  <c r="EH16" i="2"/>
  <c r="EG16" i="2"/>
  <c r="EF16" i="2"/>
  <c r="EE16" i="2"/>
  <c r="EN16" i="2" s="1"/>
  <c r="ED16" i="2"/>
  <c r="EC16" i="2"/>
  <c r="EB16" i="2"/>
  <c r="EA16" i="2"/>
  <c r="DZ16" i="2"/>
  <c r="DY16" i="2"/>
  <c r="DX16" i="2"/>
  <c r="DW16" i="2"/>
  <c r="DV16" i="2"/>
  <c r="DR16" i="2"/>
  <c r="DQ16" i="2"/>
  <c r="DP16" i="2"/>
  <c r="DO16" i="2"/>
  <c r="DN16" i="2"/>
  <c r="DN16" i="2" a="1"/>
  <c r="DM16" i="2"/>
  <c r="DL16" i="2"/>
  <c r="DK16" i="2"/>
  <c r="DJ16" i="2"/>
  <c r="DE16" i="2"/>
  <c r="DD16" i="2"/>
  <c r="DC16" i="2"/>
  <c r="DB16" i="2"/>
  <c r="DA16" i="2"/>
  <c r="CT16" i="2"/>
  <c r="CU16" i="2" s="1"/>
  <c r="CV16" i="2" s="1"/>
  <c r="CW16" i="2" s="1"/>
  <c r="CR16" i="2"/>
  <c r="CQ16" i="2"/>
  <c r="CP16" i="2"/>
  <c r="CO16" i="2"/>
  <c r="CJ16" i="2"/>
  <c r="CI16" i="2"/>
  <c r="CH16" i="2"/>
  <c r="CG16" i="2"/>
  <c r="CF16" i="2"/>
  <c r="BW16" i="2"/>
  <c r="BV16" i="2"/>
  <c r="BU16" i="2"/>
  <c r="BT16" i="2"/>
  <c r="BO16" i="2"/>
  <c r="BN16" i="2"/>
  <c r="BM16" i="2"/>
  <c r="BL16" i="2"/>
  <c r="BK16" i="2"/>
  <c r="BB16" i="2"/>
  <c r="BA16" i="2"/>
  <c r="AZ16" i="2"/>
  <c r="AY16" i="2"/>
  <c r="AT16" i="2"/>
  <c r="AS16" i="2"/>
  <c r="AR16" i="2"/>
  <c r="AQ16" i="2"/>
  <c r="AP16" i="2"/>
  <c r="AG16" i="2"/>
  <c r="AF16" i="2"/>
  <c r="AE16" i="2"/>
  <c r="AD16" i="2"/>
  <c r="Y16" i="2"/>
  <c r="X16" i="2"/>
  <c r="W16" i="2"/>
  <c r="V16" i="2"/>
  <c r="U16" i="2"/>
  <c r="N16" i="2"/>
  <c r="O16" i="2" s="1"/>
  <c r="L16" i="2"/>
  <c r="K16" i="2"/>
  <c r="J16" i="2"/>
  <c r="I16" i="2"/>
  <c r="F16" i="2"/>
  <c r="E16" i="2"/>
  <c r="B16" i="2"/>
  <c r="A16" i="2"/>
  <c r="HJ15" i="2"/>
  <c r="HI15" i="2"/>
  <c r="HH15" i="2"/>
  <c r="HG15" i="2"/>
  <c r="HF15" i="2"/>
  <c r="HE15" i="2"/>
  <c r="HD15" i="2"/>
  <c r="HC15" i="2"/>
  <c r="HB15" i="2"/>
  <c r="GX15" i="2"/>
  <c r="GW15" i="2"/>
  <c r="GV15" i="2"/>
  <c r="GU15" i="2"/>
  <c r="GT15" i="2"/>
  <c r="GT15" i="2" a="1"/>
  <c r="GS15" i="2"/>
  <c r="GR15" i="2"/>
  <c r="GQ15" i="2"/>
  <c r="GP15" i="2"/>
  <c r="GO15" i="2"/>
  <c r="GN15" i="2"/>
  <c r="GM15" i="2"/>
  <c r="GL15" i="2"/>
  <c r="GK15" i="2"/>
  <c r="GJ15" i="2"/>
  <c r="GI15" i="2"/>
  <c r="GH15" i="2"/>
  <c r="GG15" i="2"/>
  <c r="GC15" i="2"/>
  <c r="GB15" i="2"/>
  <c r="GA15" i="2"/>
  <c r="FZ15" i="2"/>
  <c r="FY15" i="2"/>
  <c r="FY15" i="2" a="1"/>
  <c r="FX15" i="2"/>
  <c r="FW15" i="2"/>
  <c r="FV15" i="2"/>
  <c r="FU15" i="2"/>
  <c r="GD15" i="2" s="1"/>
  <c r="FT15" i="2"/>
  <c r="FS15" i="2"/>
  <c r="FR15" i="2"/>
  <c r="FQ15" i="2"/>
  <c r="FP15" i="2"/>
  <c r="FO15" i="2"/>
  <c r="FN15" i="2"/>
  <c r="FM15" i="2"/>
  <c r="FL15" i="2"/>
  <c r="FH15" i="2"/>
  <c r="FG15" i="2"/>
  <c r="FF15" i="2"/>
  <c r="FE15" i="2"/>
  <c r="FD15" i="2"/>
  <c r="FD15" i="2" a="1"/>
  <c r="FC15" i="2"/>
  <c r="FB15" i="2"/>
  <c r="FA15" i="2"/>
  <c r="EZ15" i="2"/>
  <c r="EY15" i="2"/>
  <c r="EX15" i="2"/>
  <c r="EW15" i="2"/>
  <c r="EV15" i="2"/>
  <c r="EU15" i="2"/>
  <c r="ET15" i="2"/>
  <c r="ES15" i="2"/>
  <c r="ER15" i="2"/>
  <c r="EQ15" i="2"/>
  <c r="EM15" i="2"/>
  <c r="EL15" i="2"/>
  <c r="EK15" i="2"/>
  <c r="EJ15" i="2"/>
  <c r="EI15" i="2"/>
  <c r="EI15" i="2" a="1"/>
  <c r="EH15" i="2"/>
  <c r="EG15" i="2"/>
  <c r="EF15" i="2"/>
  <c r="EE15" i="2"/>
  <c r="ED15" i="2"/>
  <c r="EC15" i="2"/>
  <c r="EB15" i="2"/>
  <c r="EA15" i="2"/>
  <c r="DZ15" i="2"/>
  <c r="DY15" i="2"/>
  <c r="DX15" i="2"/>
  <c r="DW15" i="2"/>
  <c r="DV15" i="2"/>
  <c r="DR15" i="2"/>
  <c r="DQ15" i="2"/>
  <c r="DP15" i="2"/>
  <c r="DO15" i="2"/>
  <c r="DN15" i="2"/>
  <c r="DN15" i="2" a="1"/>
  <c r="DM15" i="2"/>
  <c r="DL15" i="2"/>
  <c r="DK15" i="2"/>
  <c r="DJ15" i="2"/>
  <c r="DS15" i="2" s="1"/>
  <c r="DE15" i="2"/>
  <c r="DD15" i="2"/>
  <c r="DC15" i="2"/>
  <c r="DB15" i="2"/>
  <c r="DA15" i="2"/>
  <c r="CR15" i="2"/>
  <c r="CQ15" i="2"/>
  <c r="CP15" i="2"/>
  <c r="CO15" i="2"/>
  <c r="CJ15" i="2"/>
  <c r="CI15" i="2"/>
  <c r="CH15" i="2"/>
  <c r="CG15" i="2"/>
  <c r="CF15" i="2"/>
  <c r="BW15" i="2"/>
  <c r="BV15" i="2"/>
  <c r="BU15" i="2"/>
  <c r="BT15" i="2"/>
  <c r="BO15" i="2"/>
  <c r="BN15" i="2"/>
  <c r="BM15" i="2"/>
  <c r="BL15" i="2"/>
  <c r="BK15" i="2"/>
  <c r="BB15" i="2"/>
  <c r="BA15" i="2"/>
  <c r="AZ15" i="2"/>
  <c r="AY15" i="2"/>
  <c r="AT15" i="2"/>
  <c r="AS15" i="2"/>
  <c r="AR15" i="2"/>
  <c r="AQ15" i="2"/>
  <c r="AP15" i="2"/>
  <c r="AG15" i="2"/>
  <c r="AF15" i="2"/>
  <c r="AE15" i="2"/>
  <c r="AD15" i="2"/>
  <c r="Y15" i="2"/>
  <c r="X15" i="2"/>
  <c r="W15" i="2"/>
  <c r="V15" i="2"/>
  <c r="U15" i="2"/>
  <c r="L15" i="2"/>
  <c r="K15" i="2"/>
  <c r="J15" i="2"/>
  <c r="I15" i="2"/>
  <c r="F15" i="2"/>
  <c r="E15" i="2"/>
  <c r="B15" i="2"/>
  <c r="A15" i="2"/>
  <c r="HJ14" i="2"/>
  <c r="HI14" i="2"/>
  <c r="HH14" i="2"/>
  <c r="HG14" i="2"/>
  <c r="HF14" i="2"/>
  <c r="HE14" i="2"/>
  <c r="HD14" i="2"/>
  <c r="HC14" i="2"/>
  <c r="HB14" i="2"/>
  <c r="GX14" i="2"/>
  <c r="GW14" i="2"/>
  <c r="GV14" i="2"/>
  <c r="GU14" i="2"/>
  <c r="GT14" i="2"/>
  <c r="GT14" i="2" a="1"/>
  <c r="GS14" i="2"/>
  <c r="GR14" i="2"/>
  <c r="GQ14" i="2"/>
  <c r="GP14" i="2"/>
  <c r="GO14" i="2"/>
  <c r="GN14" i="2"/>
  <c r="GM14" i="2"/>
  <c r="GL14" i="2"/>
  <c r="GK14" i="2"/>
  <c r="GJ14" i="2"/>
  <c r="GI14" i="2"/>
  <c r="GH14" i="2"/>
  <c r="GG14" i="2"/>
  <c r="GC14" i="2"/>
  <c r="GB14" i="2"/>
  <c r="GA14" i="2"/>
  <c r="FZ14" i="2"/>
  <c r="FY14" i="2"/>
  <c r="FY14" i="2" a="1"/>
  <c r="FX14" i="2"/>
  <c r="FW14" i="2"/>
  <c r="FV14" i="2"/>
  <c r="FU14" i="2"/>
  <c r="GD14" i="2" s="1"/>
  <c r="FT14" i="2"/>
  <c r="FS14" i="2"/>
  <c r="FR14" i="2"/>
  <c r="FQ14" i="2"/>
  <c r="FP14" i="2"/>
  <c r="FO14" i="2"/>
  <c r="FN14" i="2"/>
  <c r="FM14" i="2"/>
  <c r="FL14" i="2"/>
  <c r="FH14" i="2"/>
  <c r="FG14" i="2"/>
  <c r="FF14" i="2"/>
  <c r="FE14" i="2"/>
  <c r="FD14" i="2"/>
  <c r="FD14" i="2" a="1"/>
  <c r="FC14" i="2"/>
  <c r="FB14" i="2"/>
  <c r="FA14" i="2"/>
  <c r="EZ14" i="2"/>
  <c r="EY14" i="2"/>
  <c r="EX14" i="2"/>
  <c r="EW14" i="2"/>
  <c r="EV14" i="2"/>
  <c r="EU14" i="2"/>
  <c r="ET14" i="2"/>
  <c r="ES14" i="2"/>
  <c r="ER14" i="2"/>
  <c r="EQ14" i="2"/>
  <c r="EM14" i="2"/>
  <c r="EL14" i="2"/>
  <c r="EK14" i="2"/>
  <c r="EJ14" i="2"/>
  <c r="EI14" i="2"/>
  <c r="EI14" i="2" a="1"/>
  <c r="EH14" i="2"/>
  <c r="EG14" i="2"/>
  <c r="EF14" i="2"/>
  <c r="EE14" i="2"/>
  <c r="EN14" i="2" s="1"/>
  <c r="ED14" i="2"/>
  <c r="EC14" i="2"/>
  <c r="EB14" i="2"/>
  <c r="EA14" i="2"/>
  <c r="DZ14" i="2"/>
  <c r="DY14" i="2"/>
  <c r="DX14" i="2"/>
  <c r="DW14" i="2"/>
  <c r="DV14" i="2"/>
  <c r="DR14" i="2"/>
  <c r="DQ14" i="2"/>
  <c r="DP14" i="2"/>
  <c r="DO14" i="2"/>
  <c r="DN14" i="2"/>
  <c r="DN14" i="2" a="1"/>
  <c r="DM14" i="2"/>
  <c r="DL14" i="2"/>
  <c r="DK14" i="2"/>
  <c r="DJ14" i="2"/>
  <c r="DS14" i="2" s="1"/>
  <c r="DE14" i="2"/>
  <c r="DD14" i="2"/>
  <c r="DC14" i="2"/>
  <c r="DB14" i="2"/>
  <c r="DA14" i="2"/>
  <c r="CT14" i="2"/>
  <c r="CU14" i="2" s="1"/>
  <c r="CR14" i="2"/>
  <c r="CQ14" i="2"/>
  <c r="CP14" i="2"/>
  <c r="CO14" i="2"/>
  <c r="CJ14" i="2"/>
  <c r="CI14" i="2"/>
  <c r="CH14" i="2"/>
  <c r="CG14" i="2"/>
  <c r="CF14" i="2"/>
  <c r="BW14" i="2"/>
  <c r="BX9" i="2" s="1" a="1"/>
  <c r="BX9" i="2" s="1"/>
  <c r="BV14" i="2"/>
  <c r="BU14" i="2"/>
  <c r="BT14" i="2"/>
  <c r="BO14" i="2"/>
  <c r="BN14" i="2"/>
  <c r="BM14" i="2"/>
  <c r="BL14" i="2"/>
  <c r="BK14" i="2"/>
  <c r="BB14" i="2"/>
  <c r="BA14" i="2"/>
  <c r="AZ14" i="2"/>
  <c r="AY14" i="2"/>
  <c r="AT14" i="2"/>
  <c r="AS14" i="2"/>
  <c r="AR14" i="2"/>
  <c r="AQ14" i="2"/>
  <c r="AP14" i="2"/>
  <c r="AG14" i="2"/>
  <c r="AF14" i="2"/>
  <c r="AE14" i="2"/>
  <c r="AD14" i="2"/>
  <c r="Y14" i="2"/>
  <c r="X14" i="2"/>
  <c r="W14" i="2"/>
  <c r="V14" i="2"/>
  <c r="U14" i="2"/>
  <c r="L14" i="2"/>
  <c r="K14" i="2"/>
  <c r="J14" i="2"/>
  <c r="I14" i="2"/>
  <c r="F14" i="2"/>
  <c r="E14" i="2"/>
  <c r="B14" i="2"/>
  <c r="A14" i="2"/>
  <c r="HJ13" i="2"/>
  <c r="HI13" i="2"/>
  <c r="HH13" i="2"/>
  <c r="HG13" i="2"/>
  <c r="HF13" i="2"/>
  <c r="HE13" i="2"/>
  <c r="HD13" i="2"/>
  <c r="HC13" i="2"/>
  <c r="HB13" i="2"/>
  <c r="GX13" i="2"/>
  <c r="GW13" i="2"/>
  <c r="GV13" i="2"/>
  <c r="GU13" i="2"/>
  <c r="GT13" i="2"/>
  <c r="GT13" i="2" a="1"/>
  <c r="GS13" i="2"/>
  <c r="GR13" i="2"/>
  <c r="GQ13" i="2"/>
  <c r="GP13" i="2"/>
  <c r="GO13" i="2"/>
  <c r="GN13" i="2"/>
  <c r="GM13" i="2"/>
  <c r="GL13" i="2"/>
  <c r="GK13" i="2"/>
  <c r="GJ13" i="2"/>
  <c r="GI13" i="2"/>
  <c r="GH13" i="2"/>
  <c r="GG13" i="2"/>
  <c r="GC13" i="2"/>
  <c r="GB13" i="2"/>
  <c r="GA13" i="2"/>
  <c r="FZ13" i="2"/>
  <c r="FY13" i="2"/>
  <c r="FY13" i="2" a="1"/>
  <c r="FX13" i="2"/>
  <c r="FW13" i="2"/>
  <c r="FV13" i="2"/>
  <c r="FU13" i="2"/>
  <c r="GD13" i="2" s="1"/>
  <c r="FT13" i="2"/>
  <c r="FS13" i="2"/>
  <c r="FR13" i="2"/>
  <c r="FQ13" i="2"/>
  <c r="FP13" i="2"/>
  <c r="FO13" i="2"/>
  <c r="FN13" i="2"/>
  <c r="FM13" i="2"/>
  <c r="FL13" i="2"/>
  <c r="FH13" i="2"/>
  <c r="FG13" i="2"/>
  <c r="FF13" i="2"/>
  <c r="FE13" i="2"/>
  <c r="FD13" i="2"/>
  <c r="FD13" i="2" a="1"/>
  <c r="FC13" i="2"/>
  <c r="FB13" i="2"/>
  <c r="FA13" i="2"/>
  <c r="EZ13" i="2"/>
  <c r="FI13" i="2" s="1"/>
  <c r="EY13" i="2"/>
  <c r="EX13" i="2"/>
  <c r="EW13" i="2"/>
  <c r="EV13" i="2"/>
  <c r="EU13" i="2"/>
  <c r="ET13" i="2"/>
  <c r="ES13" i="2"/>
  <c r="ER13" i="2"/>
  <c r="EQ13" i="2"/>
  <c r="EM13" i="2"/>
  <c r="EL13" i="2"/>
  <c r="EK13" i="2"/>
  <c r="EJ13" i="2"/>
  <c r="EI13" i="2"/>
  <c r="EI13" i="2" a="1"/>
  <c r="EH13" i="2"/>
  <c r="EG13" i="2"/>
  <c r="EF13" i="2"/>
  <c r="EE13" i="2"/>
  <c r="ED13" i="2"/>
  <c r="EC13" i="2"/>
  <c r="EB13" i="2"/>
  <c r="EA13" i="2"/>
  <c r="DZ13" i="2"/>
  <c r="DY13" i="2"/>
  <c r="DX13" i="2"/>
  <c r="DW13" i="2"/>
  <c r="DV13" i="2"/>
  <c r="DR13" i="2"/>
  <c r="DQ13" i="2"/>
  <c r="DP13" i="2"/>
  <c r="DO13" i="2"/>
  <c r="DN13" i="2"/>
  <c r="DN13" i="2" a="1"/>
  <c r="DM13" i="2"/>
  <c r="DL13" i="2"/>
  <c r="DK13" i="2"/>
  <c r="DJ13" i="2"/>
  <c r="DE13" i="2"/>
  <c r="DD13" i="2"/>
  <c r="DC13" i="2"/>
  <c r="DB13" i="2"/>
  <c r="DA13" i="2"/>
  <c r="CT13" i="2"/>
  <c r="CU13" i="2" s="1"/>
  <c r="CR13" i="2"/>
  <c r="CQ13" i="2"/>
  <c r="CP13" i="2"/>
  <c r="CO13" i="2"/>
  <c r="CJ13" i="2"/>
  <c r="CI13" i="2"/>
  <c r="CH13" i="2"/>
  <c r="CG13" i="2"/>
  <c r="CF13" i="2"/>
  <c r="BW13" i="2"/>
  <c r="BV13" i="2"/>
  <c r="BU13" i="2"/>
  <c r="BT13" i="2"/>
  <c r="BO13" i="2"/>
  <c r="BN13" i="2"/>
  <c r="BM13" i="2"/>
  <c r="BL13" i="2"/>
  <c r="BK13" i="2"/>
  <c r="BB13" i="2"/>
  <c r="BA13" i="2"/>
  <c r="AZ13" i="2"/>
  <c r="AY13" i="2"/>
  <c r="AT13" i="2"/>
  <c r="AS13" i="2"/>
  <c r="AR13" i="2"/>
  <c r="AQ13" i="2"/>
  <c r="AP13" i="2"/>
  <c r="AG13" i="2"/>
  <c r="AF13" i="2"/>
  <c r="AE13" i="2"/>
  <c r="AD13" i="2"/>
  <c r="Y13" i="2"/>
  <c r="X13" i="2"/>
  <c r="W13" i="2"/>
  <c r="V13" i="2"/>
  <c r="U13" i="2"/>
  <c r="N13" i="2"/>
  <c r="O13" i="2" s="1"/>
  <c r="L13" i="2"/>
  <c r="K13" i="2"/>
  <c r="J13" i="2"/>
  <c r="I13" i="2"/>
  <c r="F13" i="2"/>
  <c r="E13" i="2"/>
  <c r="B13" i="2"/>
  <c r="A13" i="2"/>
  <c r="HJ12" i="2"/>
  <c r="HI12" i="2"/>
  <c r="HH12" i="2"/>
  <c r="HG12" i="2"/>
  <c r="HF12" i="2"/>
  <c r="HE12" i="2"/>
  <c r="HD12" i="2"/>
  <c r="HC12" i="2"/>
  <c r="HB12" i="2"/>
  <c r="GX12" i="2"/>
  <c r="GW12" i="2"/>
  <c r="GV12" i="2"/>
  <c r="GU12" i="2"/>
  <c r="GT12" i="2"/>
  <c r="GT12" i="2" a="1"/>
  <c r="GS12" i="2"/>
  <c r="GR12" i="2"/>
  <c r="GQ12" i="2"/>
  <c r="GP12" i="2"/>
  <c r="GO12" i="2"/>
  <c r="GN12" i="2"/>
  <c r="GM12" i="2"/>
  <c r="GL12" i="2"/>
  <c r="GK12" i="2"/>
  <c r="GJ12" i="2"/>
  <c r="GI12" i="2"/>
  <c r="GH12" i="2"/>
  <c r="GG12" i="2"/>
  <c r="GC12" i="2"/>
  <c r="GB12" i="2"/>
  <c r="GA12" i="2"/>
  <c r="FZ12" i="2"/>
  <c r="FY12" i="2"/>
  <c r="FY12" i="2" a="1"/>
  <c r="FX12" i="2"/>
  <c r="FW12" i="2"/>
  <c r="FV12" i="2"/>
  <c r="FU12" i="2"/>
  <c r="FT12" i="2"/>
  <c r="FS12" i="2"/>
  <c r="FR12" i="2"/>
  <c r="FQ12" i="2"/>
  <c r="FP12" i="2"/>
  <c r="FO12" i="2"/>
  <c r="FN12" i="2"/>
  <c r="FM12" i="2"/>
  <c r="FL12" i="2"/>
  <c r="FH12" i="2"/>
  <c r="FG12" i="2"/>
  <c r="FF12" i="2"/>
  <c r="FE12" i="2"/>
  <c r="FD12" i="2"/>
  <c r="FD12" i="2" a="1"/>
  <c r="FC12" i="2"/>
  <c r="FB12" i="2"/>
  <c r="FA12" i="2"/>
  <c r="EZ12" i="2"/>
  <c r="EY12" i="2"/>
  <c r="EX12" i="2"/>
  <c r="EW12" i="2"/>
  <c r="EV12" i="2"/>
  <c r="EU12" i="2"/>
  <c r="ET12" i="2"/>
  <c r="ES12" i="2"/>
  <c r="ER12" i="2"/>
  <c r="EQ12" i="2"/>
  <c r="EM12" i="2"/>
  <c r="EL12" i="2"/>
  <c r="EK12" i="2"/>
  <c r="EJ12" i="2"/>
  <c r="EI12" i="2"/>
  <c r="EI12" i="2" a="1"/>
  <c r="EH12" i="2"/>
  <c r="EG12" i="2"/>
  <c r="EF12" i="2"/>
  <c r="EE12" i="2"/>
  <c r="ED12" i="2"/>
  <c r="EC12" i="2"/>
  <c r="EB12" i="2"/>
  <c r="EA12" i="2"/>
  <c r="DZ12" i="2"/>
  <c r="DY12" i="2"/>
  <c r="DX12" i="2"/>
  <c r="DW12" i="2"/>
  <c r="DV12" i="2"/>
  <c r="DR12" i="2"/>
  <c r="DQ12" i="2"/>
  <c r="DP12" i="2"/>
  <c r="DO12" i="2"/>
  <c r="DN12" i="2"/>
  <c r="DN12" i="2" a="1"/>
  <c r="DM12" i="2"/>
  <c r="DL12" i="2"/>
  <c r="DK12" i="2"/>
  <c r="DJ12" i="2"/>
  <c r="DE12" i="2"/>
  <c r="DD12" i="2"/>
  <c r="DC12" i="2"/>
  <c r="DB12" i="2"/>
  <c r="DA12" i="2"/>
  <c r="CT12" i="2"/>
  <c r="CU12" i="2" s="1"/>
  <c r="CR12" i="2"/>
  <c r="CQ12" i="2"/>
  <c r="CP12" i="2"/>
  <c r="CO12" i="2"/>
  <c r="CJ12" i="2"/>
  <c r="CI12" i="2"/>
  <c r="CH12" i="2"/>
  <c r="CG12" i="2"/>
  <c r="CF12" i="2"/>
  <c r="BW12" i="2"/>
  <c r="BV12" i="2"/>
  <c r="BU12" i="2"/>
  <c r="BT12" i="2"/>
  <c r="BO12" i="2"/>
  <c r="BN12" i="2"/>
  <c r="BM12" i="2"/>
  <c r="BL12" i="2"/>
  <c r="BK12" i="2"/>
  <c r="BB12" i="2"/>
  <c r="BA12" i="2"/>
  <c r="AZ12" i="2"/>
  <c r="AY12" i="2"/>
  <c r="AT12" i="2"/>
  <c r="AS12" i="2"/>
  <c r="AR12" i="2"/>
  <c r="AQ12" i="2"/>
  <c r="AP12" i="2"/>
  <c r="AG12" i="2"/>
  <c r="AF12" i="2"/>
  <c r="AE12" i="2"/>
  <c r="AD12" i="2"/>
  <c r="Y12" i="2"/>
  <c r="X12" i="2"/>
  <c r="W12" i="2"/>
  <c r="V12" i="2"/>
  <c r="U12" i="2"/>
  <c r="N12" i="2"/>
  <c r="O12" i="2" s="1"/>
  <c r="P12" i="2" s="1"/>
  <c r="L12" i="2"/>
  <c r="K12" i="2"/>
  <c r="J12" i="2"/>
  <c r="I12" i="2"/>
  <c r="F12" i="2"/>
  <c r="E12" i="2"/>
  <c r="B12" i="2"/>
  <c r="A12" i="2"/>
  <c r="HJ11" i="2"/>
  <c r="HI11" i="2"/>
  <c r="HH11" i="2"/>
  <c r="HG11" i="2"/>
  <c r="HF11" i="2"/>
  <c r="HE11" i="2"/>
  <c r="HD11" i="2"/>
  <c r="HC11" i="2"/>
  <c r="HB11" i="2"/>
  <c r="GX11" i="2"/>
  <c r="GW11" i="2"/>
  <c r="GV11" i="2"/>
  <c r="GU11" i="2"/>
  <c r="GT11" i="2"/>
  <c r="GT11" i="2" a="1"/>
  <c r="GS11" i="2"/>
  <c r="GR11" i="2"/>
  <c r="GQ11" i="2"/>
  <c r="GP11" i="2"/>
  <c r="GY11" i="2" s="1"/>
  <c r="GO11" i="2"/>
  <c r="GN11" i="2"/>
  <c r="GM11" i="2"/>
  <c r="GL11" i="2"/>
  <c r="GK11" i="2"/>
  <c r="GJ11" i="2"/>
  <c r="GI11" i="2"/>
  <c r="GH11" i="2"/>
  <c r="GG11" i="2"/>
  <c r="GC11" i="2"/>
  <c r="GB11" i="2"/>
  <c r="GA11" i="2"/>
  <c r="FZ11" i="2"/>
  <c r="FY11" i="2"/>
  <c r="FY11" i="2" a="1"/>
  <c r="FX11" i="2"/>
  <c r="FW11" i="2"/>
  <c r="FV11" i="2"/>
  <c r="FU11" i="2"/>
  <c r="FT11" i="2"/>
  <c r="FS11" i="2"/>
  <c r="FR11" i="2"/>
  <c r="FQ11" i="2"/>
  <c r="FP11" i="2"/>
  <c r="FO11" i="2"/>
  <c r="FN11" i="2"/>
  <c r="FM11" i="2"/>
  <c r="FL11" i="2"/>
  <c r="FH11" i="2"/>
  <c r="FG11" i="2"/>
  <c r="FF11" i="2"/>
  <c r="FE11" i="2"/>
  <c r="FD11" i="2"/>
  <c r="FD11" i="2" a="1"/>
  <c r="FC11" i="2"/>
  <c r="FB11" i="2"/>
  <c r="FA11" i="2"/>
  <c r="EZ11" i="2"/>
  <c r="EY11" i="2"/>
  <c r="EX11" i="2"/>
  <c r="EW11" i="2"/>
  <c r="EV11" i="2"/>
  <c r="EU11" i="2"/>
  <c r="ET11" i="2"/>
  <c r="ES11" i="2"/>
  <c r="ER11" i="2"/>
  <c r="EQ11" i="2"/>
  <c r="EM11" i="2"/>
  <c r="EL11" i="2"/>
  <c r="EK11" i="2"/>
  <c r="EJ11" i="2"/>
  <c r="EI11" i="2"/>
  <c r="EI11" i="2" a="1"/>
  <c r="EH11" i="2"/>
  <c r="EG11" i="2"/>
  <c r="EF11" i="2"/>
  <c r="EE11" i="2"/>
  <c r="ED11" i="2"/>
  <c r="EC11" i="2"/>
  <c r="EB11" i="2"/>
  <c r="EA11" i="2"/>
  <c r="DZ11" i="2"/>
  <c r="DY11" i="2"/>
  <c r="DX11" i="2"/>
  <c r="DW11" i="2"/>
  <c r="DV11" i="2"/>
  <c r="DR11" i="2"/>
  <c r="DQ11" i="2"/>
  <c r="DP11" i="2"/>
  <c r="DO11" i="2"/>
  <c r="DN11" i="2"/>
  <c r="DN11" i="2" a="1"/>
  <c r="DM11" i="2"/>
  <c r="DL11" i="2"/>
  <c r="DK11" i="2"/>
  <c r="DJ11" i="2"/>
  <c r="DS11" i="2" s="1"/>
  <c r="DE11" i="2"/>
  <c r="DD11" i="2"/>
  <c r="DC11" i="2"/>
  <c r="DB11" i="2"/>
  <c r="DA11" i="2"/>
  <c r="CR11" i="2"/>
  <c r="CS11" i="2" s="1" a="1"/>
  <c r="CS11" i="2" s="1"/>
  <c r="CQ11" i="2"/>
  <c r="CP11" i="2"/>
  <c r="CO11" i="2"/>
  <c r="CJ11" i="2"/>
  <c r="CI11" i="2"/>
  <c r="CH11" i="2"/>
  <c r="CG11" i="2"/>
  <c r="CF11" i="2"/>
  <c r="BW11" i="2"/>
  <c r="BV11" i="2"/>
  <c r="BU11" i="2"/>
  <c r="BT11" i="2"/>
  <c r="BO11" i="2"/>
  <c r="BN11" i="2"/>
  <c r="BM11" i="2"/>
  <c r="BL11" i="2"/>
  <c r="BK11" i="2"/>
  <c r="BB11" i="2"/>
  <c r="BA11" i="2"/>
  <c r="AZ11" i="2"/>
  <c r="AY11" i="2"/>
  <c r="AT11" i="2"/>
  <c r="AS11" i="2"/>
  <c r="AR11" i="2"/>
  <c r="AQ11" i="2"/>
  <c r="AP11" i="2"/>
  <c r="AG11" i="2"/>
  <c r="AF11" i="2"/>
  <c r="AE11" i="2"/>
  <c r="AD11" i="2"/>
  <c r="Y11" i="2"/>
  <c r="X11" i="2"/>
  <c r="W11" i="2"/>
  <c r="V11" i="2"/>
  <c r="U11" i="2"/>
  <c r="L11" i="2"/>
  <c r="K11" i="2"/>
  <c r="J11" i="2"/>
  <c r="I11" i="2"/>
  <c r="F11" i="2"/>
  <c r="E11" i="2"/>
  <c r="B11" i="2"/>
  <c r="A11" i="2"/>
  <c r="HJ10" i="2"/>
  <c r="HI10" i="2"/>
  <c r="HH10" i="2"/>
  <c r="HG10" i="2"/>
  <c r="HF10" i="2"/>
  <c r="HE10" i="2"/>
  <c r="HD10" i="2"/>
  <c r="HC10" i="2"/>
  <c r="HB10" i="2"/>
  <c r="GX10" i="2"/>
  <c r="GW10" i="2"/>
  <c r="GV10" i="2"/>
  <c r="GU10" i="2"/>
  <c r="GT10" i="2"/>
  <c r="GT10" i="2" a="1"/>
  <c r="GS10" i="2"/>
  <c r="GR10" i="2"/>
  <c r="GQ10" i="2"/>
  <c r="GP10" i="2"/>
  <c r="GO10" i="2"/>
  <c r="GN10" i="2"/>
  <c r="GM10" i="2"/>
  <c r="GL10" i="2"/>
  <c r="GK10" i="2"/>
  <c r="GJ10" i="2"/>
  <c r="GI10" i="2"/>
  <c r="GH10" i="2"/>
  <c r="GG10" i="2"/>
  <c r="GC10" i="2"/>
  <c r="GB10" i="2"/>
  <c r="GA10" i="2"/>
  <c r="FZ10" i="2"/>
  <c r="FY10" i="2"/>
  <c r="FY10" i="2" a="1"/>
  <c r="FX10" i="2"/>
  <c r="FW10" i="2"/>
  <c r="FV10" i="2"/>
  <c r="FU10" i="2"/>
  <c r="GD10" i="2" s="1"/>
  <c r="FT10" i="2"/>
  <c r="FS10" i="2"/>
  <c r="FR10" i="2"/>
  <c r="FQ10" i="2"/>
  <c r="FP10" i="2"/>
  <c r="FO10" i="2"/>
  <c r="FN10" i="2"/>
  <c r="FM10" i="2"/>
  <c r="FL10" i="2"/>
  <c r="FH10" i="2"/>
  <c r="FG10" i="2"/>
  <c r="FF10" i="2"/>
  <c r="FE10" i="2"/>
  <c r="FD10" i="2"/>
  <c r="FD10" i="2" a="1"/>
  <c r="FC10" i="2"/>
  <c r="FB10" i="2"/>
  <c r="FA10" i="2"/>
  <c r="EZ10" i="2"/>
  <c r="EY10" i="2"/>
  <c r="EX10" i="2"/>
  <c r="EW10" i="2"/>
  <c r="EV10" i="2"/>
  <c r="EU10" i="2"/>
  <c r="ET10" i="2"/>
  <c r="ES10" i="2"/>
  <c r="ER10" i="2"/>
  <c r="EQ10" i="2"/>
  <c r="EM10" i="2"/>
  <c r="EL10" i="2"/>
  <c r="EK10" i="2"/>
  <c r="EJ10" i="2"/>
  <c r="EI10" i="2"/>
  <c r="EI10" i="2" a="1"/>
  <c r="EH10" i="2"/>
  <c r="EG10" i="2"/>
  <c r="EF10" i="2"/>
  <c r="EE10" i="2"/>
  <c r="ED10" i="2"/>
  <c r="EC10" i="2"/>
  <c r="EB10" i="2"/>
  <c r="EA10" i="2"/>
  <c r="DZ10" i="2"/>
  <c r="DY10" i="2"/>
  <c r="DX10" i="2"/>
  <c r="DW10" i="2"/>
  <c r="DV10" i="2"/>
  <c r="DR10" i="2"/>
  <c r="DQ10" i="2"/>
  <c r="DP10" i="2"/>
  <c r="DO10" i="2"/>
  <c r="DN10" i="2"/>
  <c r="DN10" i="2" a="1"/>
  <c r="DM10" i="2"/>
  <c r="DL10" i="2"/>
  <c r="DK10" i="2"/>
  <c r="DJ10" i="2"/>
  <c r="DS10" i="2" s="1"/>
  <c r="DE10" i="2"/>
  <c r="DD10" i="2"/>
  <c r="DC10" i="2"/>
  <c r="DB10" i="2"/>
  <c r="DA10" i="2"/>
  <c r="CU10" i="2"/>
  <c r="CT10" i="2"/>
  <c r="CR10" i="2"/>
  <c r="CQ10" i="2"/>
  <c r="CP10" i="2"/>
  <c r="CO10" i="2"/>
  <c r="CJ10" i="2"/>
  <c r="CI10" i="2"/>
  <c r="CH10" i="2"/>
  <c r="CG10" i="2"/>
  <c r="CF10" i="2"/>
  <c r="BW10" i="2"/>
  <c r="BV10" i="2"/>
  <c r="BU10" i="2"/>
  <c r="BT10" i="2"/>
  <c r="BO10" i="2"/>
  <c r="BN10" i="2"/>
  <c r="BM10" i="2"/>
  <c r="BL10" i="2"/>
  <c r="BK10" i="2"/>
  <c r="BB10" i="2"/>
  <c r="BA10" i="2"/>
  <c r="AZ10" i="2"/>
  <c r="AY10" i="2"/>
  <c r="AT10" i="2"/>
  <c r="AS10" i="2"/>
  <c r="AR10" i="2"/>
  <c r="AQ10" i="2"/>
  <c r="AP10" i="2"/>
  <c r="AG10" i="2"/>
  <c r="AF10" i="2"/>
  <c r="AE10" i="2"/>
  <c r="AD10" i="2"/>
  <c r="Y10" i="2"/>
  <c r="X10" i="2"/>
  <c r="W10" i="2"/>
  <c r="V10" i="2"/>
  <c r="U10" i="2"/>
  <c r="N10" i="2"/>
  <c r="O10" i="2" s="1"/>
  <c r="L10" i="2"/>
  <c r="K10" i="2"/>
  <c r="J10" i="2"/>
  <c r="I10" i="2"/>
  <c r="F10" i="2"/>
  <c r="E10" i="2"/>
  <c r="B10" i="2"/>
  <c r="A10" i="2"/>
  <c r="HJ9" i="2"/>
  <c r="HI9" i="2"/>
  <c r="HH9" i="2"/>
  <c r="HG9" i="2"/>
  <c r="HF9" i="2"/>
  <c r="HE9" i="2"/>
  <c r="HD9" i="2"/>
  <c r="HC9" i="2"/>
  <c r="HB9" i="2"/>
  <c r="GX9" i="2"/>
  <c r="GW9" i="2"/>
  <c r="GV9" i="2"/>
  <c r="GU9" i="2"/>
  <c r="GT9" i="2"/>
  <c r="GT9" i="2" a="1"/>
  <c r="GS9" i="2"/>
  <c r="GR9" i="2"/>
  <c r="GQ9" i="2"/>
  <c r="GP9" i="2"/>
  <c r="GY9" i="2" s="1"/>
  <c r="GO9" i="2"/>
  <c r="GN9" i="2"/>
  <c r="GM9" i="2"/>
  <c r="GL9" i="2"/>
  <c r="GK9" i="2"/>
  <c r="GJ9" i="2"/>
  <c r="GI9" i="2"/>
  <c r="GH9" i="2"/>
  <c r="GG9" i="2"/>
  <c r="GC9" i="2"/>
  <c r="GB9" i="2"/>
  <c r="GA9" i="2"/>
  <c r="FZ9" i="2"/>
  <c r="FY9" i="2"/>
  <c r="FY9" i="2" a="1"/>
  <c r="FX9" i="2"/>
  <c r="FW9" i="2"/>
  <c r="FV9" i="2"/>
  <c r="FU9" i="2"/>
  <c r="GD9" i="2" s="1"/>
  <c r="FT9" i="2"/>
  <c r="FS9" i="2"/>
  <c r="FR9" i="2"/>
  <c r="FQ9" i="2"/>
  <c r="FP9" i="2"/>
  <c r="FO9" i="2"/>
  <c r="FN9" i="2"/>
  <c r="FM9" i="2"/>
  <c r="FL9" i="2"/>
  <c r="FH9" i="2"/>
  <c r="FG9" i="2"/>
  <c r="FF9" i="2"/>
  <c r="FE9" i="2"/>
  <c r="FD9" i="2"/>
  <c r="FD9" i="2" a="1"/>
  <c r="FC9" i="2"/>
  <c r="FB9" i="2"/>
  <c r="FA9" i="2"/>
  <c r="EZ9" i="2"/>
  <c r="EY9" i="2"/>
  <c r="EX9" i="2"/>
  <c r="EW9" i="2"/>
  <c r="EV9" i="2"/>
  <c r="EU9" i="2"/>
  <c r="ET9" i="2"/>
  <c r="ES9" i="2"/>
  <c r="ER9" i="2"/>
  <c r="EQ9" i="2"/>
  <c r="EM9" i="2"/>
  <c r="EL9" i="2"/>
  <c r="EK9" i="2"/>
  <c r="EJ9" i="2"/>
  <c r="EI9" i="2"/>
  <c r="EI9" i="2" a="1"/>
  <c r="EH9" i="2"/>
  <c r="EG9" i="2"/>
  <c r="EF9" i="2"/>
  <c r="EE9" i="2"/>
  <c r="ED9" i="2"/>
  <c r="EC9" i="2"/>
  <c r="EB9" i="2"/>
  <c r="EA9" i="2"/>
  <c r="DZ9" i="2"/>
  <c r="DY9" i="2"/>
  <c r="DX9" i="2"/>
  <c r="DW9" i="2"/>
  <c r="DV9" i="2"/>
  <c r="DR9" i="2"/>
  <c r="DQ9" i="2"/>
  <c r="DP9" i="2"/>
  <c r="DO9" i="2"/>
  <c r="DN9" i="2"/>
  <c r="DN9" i="2" a="1"/>
  <c r="DM9" i="2"/>
  <c r="DL9" i="2"/>
  <c r="DK9" i="2"/>
  <c r="DJ9" i="2"/>
  <c r="DE9" i="2"/>
  <c r="DD9" i="2"/>
  <c r="DC9" i="2"/>
  <c r="DB9" i="2"/>
  <c r="DA9" i="2"/>
  <c r="CT9" i="2"/>
  <c r="CU9" i="2" s="1"/>
  <c r="CR9" i="2"/>
  <c r="CQ9" i="2"/>
  <c r="CP9" i="2"/>
  <c r="CO9" i="2"/>
  <c r="CJ9" i="2"/>
  <c r="CI9" i="2"/>
  <c r="CH9" i="2"/>
  <c r="CG9" i="2"/>
  <c r="CF9" i="2"/>
  <c r="BW9" i="2"/>
  <c r="BV9" i="2"/>
  <c r="BU9" i="2"/>
  <c r="BT9" i="2"/>
  <c r="BO9" i="2"/>
  <c r="BN9" i="2"/>
  <c r="BM9" i="2"/>
  <c r="BL9" i="2"/>
  <c r="BK9" i="2"/>
  <c r="BB9" i="2"/>
  <c r="BA9" i="2"/>
  <c r="AZ9" i="2"/>
  <c r="AY9" i="2"/>
  <c r="AT9" i="2"/>
  <c r="AS9" i="2"/>
  <c r="AR9" i="2"/>
  <c r="AQ9" i="2"/>
  <c r="AP9" i="2"/>
  <c r="AG9" i="2"/>
  <c r="AF9" i="2"/>
  <c r="AE9" i="2"/>
  <c r="AD9" i="2"/>
  <c r="Y9" i="2"/>
  <c r="X9" i="2"/>
  <c r="W9" i="2"/>
  <c r="V9" i="2"/>
  <c r="U9" i="2"/>
  <c r="N9" i="2"/>
  <c r="O9" i="2" s="1"/>
  <c r="L9" i="2"/>
  <c r="K9" i="2"/>
  <c r="J9" i="2"/>
  <c r="I9" i="2"/>
  <c r="F9" i="2"/>
  <c r="E9" i="2"/>
  <c r="B9" i="2"/>
  <c r="A9" i="2"/>
  <c r="HJ8" i="2"/>
  <c r="HI8" i="2"/>
  <c r="HH8" i="2"/>
  <c r="HG8" i="2"/>
  <c r="HF8" i="2"/>
  <c r="HE8" i="2"/>
  <c r="HD8" i="2"/>
  <c r="HC8" i="2"/>
  <c r="HB8" i="2"/>
  <c r="GX8" i="2"/>
  <c r="GW8" i="2"/>
  <c r="GV8" i="2"/>
  <c r="GU8" i="2"/>
  <c r="GT8" i="2"/>
  <c r="GT8" i="2" a="1"/>
  <c r="GS8" i="2"/>
  <c r="GR8" i="2"/>
  <c r="GQ8" i="2"/>
  <c r="GP8" i="2"/>
  <c r="GO8" i="2"/>
  <c r="GN8" i="2"/>
  <c r="GM8" i="2"/>
  <c r="GL8" i="2"/>
  <c r="GK8" i="2"/>
  <c r="GJ8" i="2"/>
  <c r="GI8" i="2"/>
  <c r="GH8" i="2"/>
  <c r="GG8" i="2"/>
  <c r="GC8" i="2"/>
  <c r="GB8" i="2"/>
  <c r="GA8" i="2"/>
  <c r="FZ8" i="2"/>
  <c r="FY8" i="2"/>
  <c r="FY8" i="2" a="1"/>
  <c r="FX8" i="2"/>
  <c r="FW8" i="2"/>
  <c r="FV8" i="2"/>
  <c r="FU8" i="2"/>
  <c r="GD8" i="2" s="1"/>
  <c r="FT8" i="2"/>
  <c r="FS8" i="2"/>
  <c r="FR8" i="2"/>
  <c r="FQ8" i="2"/>
  <c r="FP8" i="2"/>
  <c r="FO8" i="2"/>
  <c r="FN8" i="2"/>
  <c r="FM8" i="2"/>
  <c r="FL8" i="2"/>
  <c r="FH8" i="2"/>
  <c r="FG8" i="2"/>
  <c r="FF8" i="2"/>
  <c r="FE8" i="2"/>
  <c r="FD8" i="2"/>
  <c r="FD8" i="2" a="1"/>
  <c r="FC8" i="2"/>
  <c r="FB8" i="2"/>
  <c r="FA8" i="2"/>
  <c r="EZ8" i="2"/>
  <c r="EY8" i="2"/>
  <c r="EX8" i="2"/>
  <c r="EW8" i="2"/>
  <c r="EV8" i="2"/>
  <c r="EU8" i="2"/>
  <c r="ET8" i="2"/>
  <c r="ES8" i="2"/>
  <c r="ER8" i="2"/>
  <c r="EQ8" i="2"/>
  <c r="EM8" i="2"/>
  <c r="EL8" i="2"/>
  <c r="EK8" i="2"/>
  <c r="EJ8" i="2"/>
  <c r="EI8" i="2"/>
  <c r="EI8" i="2" a="1"/>
  <c r="EH8" i="2"/>
  <c r="EG8" i="2"/>
  <c r="EF8" i="2"/>
  <c r="EE8" i="2"/>
  <c r="ED8" i="2"/>
  <c r="EC8" i="2"/>
  <c r="EB8" i="2"/>
  <c r="EA8" i="2"/>
  <c r="DZ8" i="2"/>
  <c r="DY8" i="2"/>
  <c r="DX8" i="2"/>
  <c r="DW8" i="2"/>
  <c r="DV8" i="2"/>
  <c r="DR8" i="2"/>
  <c r="DQ8" i="2"/>
  <c r="DP8" i="2"/>
  <c r="DO8" i="2"/>
  <c r="DN8" i="2"/>
  <c r="DN8" i="2" a="1"/>
  <c r="DM8" i="2"/>
  <c r="DL8" i="2"/>
  <c r="DK8" i="2"/>
  <c r="DJ8" i="2"/>
  <c r="DE8" i="2"/>
  <c r="DD8" i="2"/>
  <c r="DC8" i="2"/>
  <c r="DB8" i="2"/>
  <c r="DA8" i="2"/>
  <c r="CR8" i="2"/>
  <c r="CQ8" i="2"/>
  <c r="CP8" i="2"/>
  <c r="CO8" i="2"/>
  <c r="CJ8" i="2"/>
  <c r="CI8" i="2"/>
  <c r="CH8" i="2"/>
  <c r="CG8" i="2"/>
  <c r="CF8" i="2"/>
  <c r="BW8" i="2"/>
  <c r="BV8" i="2"/>
  <c r="BU8" i="2"/>
  <c r="BT8" i="2"/>
  <c r="BO8" i="2"/>
  <c r="BN8" i="2"/>
  <c r="BM8" i="2"/>
  <c r="BL8" i="2"/>
  <c r="BK8" i="2"/>
  <c r="BB8" i="2"/>
  <c r="BA8" i="2"/>
  <c r="AZ8" i="2"/>
  <c r="AY8" i="2"/>
  <c r="AT8" i="2"/>
  <c r="AS8" i="2"/>
  <c r="AR8" i="2"/>
  <c r="AQ8" i="2"/>
  <c r="AP8" i="2"/>
  <c r="AG8" i="2"/>
  <c r="AF8" i="2"/>
  <c r="AE8" i="2"/>
  <c r="AD8" i="2"/>
  <c r="Y8" i="2"/>
  <c r="X8" i="2"/>
  <c r="W8" i="2"/>
  <c r="V8" i="2"/>
  <c r="U8" i="2"/>
  <c r="N8" i="2"/>
  <c r="O8" i="2" s="1"/>
  <c r="P8" i="2" s="1"/>
  <c r="Q8" i="2" s="1"/>
  <c r="L8" i="2"/>
  <c r="K8" i="2"/>
  <c r="J8" i="2"/>
  <c r="I8" i="2"/>
  <c r="F8" i="2"/>
  <c r="E8" i="2"/>
  <c r="B8" i="2"/>
  <c r="A8" i="2"/>
  <c r="HJ7" i="2"/>
  <c r="HI7" i="2"/>
  <c r="HH7" i="2"/>
  <c r="HG7" i="2"/>
  <c r="HF7" i="2"/>
  <c r="HE7" i="2"/>
  <c r="HD7" i="2"/>
  <c r="HC7" i="2"/>
  <c r="HB7" i="2"/>
  <c r="GX7" i="2"/>
  <c r="GW7" i="2"/>
  <c r="GV7" i="2"/>
  <c r="GU7" i="2"/>
  <c r="GT7" i="2"/>
  <c r="GT7" i="2" a="1"/>
  <c r="GS7" i="2"/>
  <c r="GR7" i="2"/>
  <c r="GQ7" i="2"/>
  <c r="GP7" i="2"/>
  <c r="GO7" i="2"/>
  <c r="GN7" i="2"/>
  <c r="GM7" i="2"/>
  <c r="GL7" i="2"/>
  <c r="GK7" i="2"/>
  <c r="GJ7" i="2"/>
  <c r="GI7" i="2"/>
  <c r="GH7" i="2"/>
  <c r="GG7" i="2"/>
  <c r="GC7" i="2"/>
  <c r="GB7" i="2"/>
  <c r="GA7" i="2"/>
  <c r="FZ7" i="2"/>
  <c r="FY7" i="2"/>
  <c r="FY7" i="2" a="1"/>
  <c r="FX7" i="2"/>
  <c r="FW7" i="2"/>
  <c r="FV7" i="2"/>
  <c r="FU7" i="2"/>
  <c r="GD7" i="2" s="1"/>
  <c r="FT7" i="2"/>
  <c r="FS7" i="2"/>
  <c r="FR7" i="2"/>
  <c r="FQ7" i="2"/>
  <c r="FP7" i="2"/>
  <c r="FO7" i="2"/>
  <c r="FN7" i="2"/>
  <c r="FM7" i="2"/>
  <c r="FL7" i="2"/>
  <c r="FH7" i="2"/>
  <c r="FG7" i="2"/>
  <c r="FF7" i="2"/>
  <c r="FE7" i="2"/>
  <c r="FD7" i="2"/>
  <c r="FD7" i="2" a="1"/>
  <c r="FC7" i="2"/>
  <c r="FB7" i="2"/>
  <c r="FA7" i="2"/>
  <c r="EZ7" i="2"/>
  <c r="EY7" i="2"/>
  <c r="EX7" i="2"/>
  <c r="EW7" i="2"/>
  <c r="EV7" i="2"/>
  <c r="EU7" i="2"/>
  <c r="ET7" i="2"/>
  <c r="ES7" i="2"/>
  <c r="ER7" i="2"/>
  <c r="EQ7" i="2"/>
  <c r="EM7" i="2"/>
  <c r="EL7" i="2"/>
  <c r="EK7" i="2"/>
  <c r="EJ7" i="2"/>
  <c r="EI7" i="2"/>
  <c r="EI7" i="2" a="1"/>
  <c r="EH7" i="2"/>
  <c r="EG7" i="2"/>
  <c r="EF7" i="2"/>
  <c r="EE7" i="2"/>
  <c r="EN7" i="2" s="1"/>
  <c r="ED7" i="2"/>
  <c r="EC7" i="2"/>
  <c r="EB7" i="2"/>
  <c r="EA7" i="2"/>
  <c r="DZ7" i="2"/>
  <c r="DY7" i="2"/>
  <c r="DX7" i="2"/>
  <c r="DW7" i="2"/>
  <c r="DV7" i="2"/>
  <c r="DR7" i="2"/>
  <c r="DQ7" i="2"/>
  <c r="DP7" i="2"/>
  <c r="DO7" i="2"/>
  <c r="DN7" i="2"/>
  <c r="DN7" i="2" a="1"/>
  <c r="DM7" i="2"/>
  <c r="DL7" i="2"/>
  <c r="DK7" i="2"/>
  <c r="DJ7" i="2"/>
  <c r="DE7" i="2"/>
  <c r="DD7" i="2"/>
  <c r="DC7" i="2"/>
  <c r="DB7" i="2"/>
  <c r="DA7" i="2"/>
  <c r="CT7" i="2"/>
  <c r="CU7" i="2" s="1"/>
  <c r="CV7" i="2" s="1"/>
  <c r="CW7" i="2" s="1"/>
  <c r="CR7" i="2"/>
  <c r="CQ7" i="2"/>
  <c r="CP7" i="2"/>
  <c r="CO7" i="2"/>
  <c r="CJ7" i="2"/>
  <c r="CI7" i="2"/>
  <c r="CH7" i="2"/>
  <c r="CG7" i="2"/>
  <c r="CF7" i="2"/>
  <c r="BW7" i="2"/>
  <c r="BV7" i="2"/>
  <c r="BU7" i="2"/>
  <c r="BT7" i="2"/>
  <c r="BO7" i="2"/>
  <c r="BN7" i="2"/>
  <c r="BM7" i="2"/>
  <c r="BL7" i="2"/>
  <c r="BK7" i="2"/>
  <c r="BB7" i="2"/>
  <c r="BA7" i="2"/>
  <c r="AZ7" i="2"/>
  <c r="AY7" i="2"/>
  <c r="AT7" i="2"/>
  <c r="AS7" i="2"/>
  <c r="AR7" i="2"/>
  <c r="AQ7" i="2"/>
  <c r="AP7" i="2"/>
  <c r="AG7" i="2"/>
  <c r="AF7" i="2"/>
  <c r="AE7" i="2"/>
  <c r="AD7" i="2"/>
  <c r="Y7" i="2"/>
  <c r="X7" i="2"/>
  <c r="W7" i="2"/>
  <c r="V7" i="2"/>
  <c r="U7" i="2"/>
  <c r="N7" i="2"/>
  <c r="O7" i="2" s="1"/>
  <c r="L7" i="2"/>
  <c r="K7" i="2"/>
  <c r="J7" i="2"/>
  <c r="I7" i="2"/>
  <c r="F7" i="2"/>
  <c r="E7" i="2"/>
  <c r="B7" i="2"/>
  <c r="A7" i="2"/>
  <c r="HJ6" i="2"/>
  <c r="HI6" i="2"/>
  <c r="HH6" i="2"/>
  <c r="HG6" i="2"/>
  <c r="HF6" i="2"/>
  <c r="HE6" i="2"/>
  <c r="HD6" i="2"/>
  <c r="HC6" i="2"/>
  <c r="HB6" i="2"/>
  <c r="GX6" i="2"/>
  <c r="GW6" i="2"/>
  <c r="GV6" i="2"/>
  <c r="GU6" i="2"/>
  <c r="GT6" i="2"/>
  <c r="GT6" i="2" a="1"/>
  <c r="GS6" i="2"/>
  <c r="GR6" i="2"/>
  <c r="GQ6" i="2"/>
  <c r="GP6" i="2"/>
  <c r="GO6" i="2"/>
  <c r="GN6" i="2"/>
  <c r="GM6" i="2"/>
  <c r="GL6" i="2"/>
  <c r="GK6" i="2"/>
  <c r="GJ6" i="2"/>
  <c r="GI6" i="2"/>
  <c r="GH6" i="2"/>
  <c r="GG6" i="2"/>
  <c r="GC6" i="2"/>
  <c r="GB6" i="2"/>
  <c r="GA6" i="2"/>
  <c r="FZ6" i="2"/>
  <c r="FY6" i="2"/>
  <c r="FY6" i="2" a="1"/>
  <c r="FX6" i="2"/>
  <c r="FW6" i="2"/>
  <c r="FV6" i="2"/>
  <c r="FU6" i="2"/>
  <c r="GD6" i="2" s="1"/>
  <c r="FT6" i="2"/>
  <c r="FS6" i="2"/>
  <c r="FR6" i="2"/>
  <c r="FQ6" i="2"/>
  <c r="FP6" i="2"/>
  <c r="FO6" i="2"/>
  <c r="FN6" i="2"/>
  <c r="FM6" i="2"/>
  <c r="FL6" i="2"/>
  <c r="FH6" i="2"/>
  <c r="FG6" i="2"/>
  <c r="FF6" i="2"/>
  <c r="FE6" i="2"/>
  <c r="FD6" i="2"/>
  <c r="FD6" i="2" a="1"/>
  <c r="FC6" i="2"/>
  <c r="FB6" i="2"/>
  <c r="FA6" i="2"/>
  <c r="EZ6" i="2"/>
  <c r="EY6" i="2"/>
  <c r="EX6" i="2"/>
  <c r="EW6" i="2"/>
  <c r="EV6" i="2"/>
  <c r="EU6" i="2"/>
  <c r="ET6" i="2"/>
  <c r="ES6" i="2"/>
  <c r="ER6" i="2"/>
  <c r="EQ6" i="2"/>
  <c r="EM6" i="2"/>
  <c r="EL6" i="2"/>
  <c r="EK6" i="2"/>
  <c r="EJ6" i="2"/>
  <c r="EI6" i="2"/>
  <c r="EI6" i="2" a="1"/>
  <c r="EH6" i="2"/>
  <c r="EG6" i="2"/>
  <c r="EF6" i="2"/>
  <c r="EE6" i="2"/>
  <c r="ED6" i="2"/>
  <c r="EC6" i="2"/>
  <c r="EB6" i="2"/>
  <c r="EA6" i="2"/>
  <c r="DZ6" i="2"/>
  <c r="DY6" i="2"/>
  <c r="DX6" i="2"/>
  <c r="DW6" i="2"/>
  <c r="DV6" i="2"/>
  <c r="DR6" i="2"/>
  <c r="DQ6" i="2"/>
  <c r="DP6" i="2"/>
  <c r="DO6" i="2"/>
  <c r="DN6" i="2"/>
  <c r="DN6" i="2" a="1"/>
  <c r="DM6" i="2"/>
  <c r="DL6" i="2"/>
  <c r="DK6" i="2"/>
  <c r="DJ6" i="2"/>
  <c r="DS6" i="2" s="1"/>
  <c r="DE6" i="2"/>
  <c r="DD6" i="2"/>
  <c r="DC6" i="2"/>
  <c r="DB6" i="2"/>
  <c r="DA6" i="2"/>
  <c r="CT6" i="2"/>
  <c r="CU6" i="2" s="1"/>
  <c r="CV6" i="2" s="1"/>
  <c r="CW6" i="2" s="1"/>
  <c r="CR6" i="2"/>
  <c r="CS6" i="2" s="1" a="1"/>
  <c r="CS6" i="2" s="1"/>
  <c r="CQ6" i="2"/>
  <c r="CP6" i="2"/>
  <c r="CO6" i="2"/>
  <c r="CJ6" i="2"/>
  <c r="CI6" i="2"/>
  <c r="CH6" i="2"/>
  <c r="CG6" i="2"/>
  <c r="CF6" i="2"/>
  <c r="BW6" i="2"/>
  <c r="BV6" i="2"/>
  <c r="BU6" i="2"/>
  <c r="BT6" i="2"/>
  <c r="BO6" i="2"/>
  <c r="BN6" i="2"/>
  <c r="BM6" i="2"/>
  <c r="BL6" i="2"/>
  <c r="BK6" i="2"/>
  <c r="BB6" i="2"/>
  <c r="BA6" i="2"/>
  <c r="AZ6" i="2"/>
  <c r="AY6" i="2"/>
  <c r="AT6" i="2"/>
  <c r="AS6" i="2"/>
  <c r="AR6" i="2"/>
  <c r="AQ6" i="2"/>
  <c r="AP6" i="2"/>
  <c r="AG6" i="2"/>
  <c r="AF6" i="2"/>
  <c r="AE6" i="2"/>
  <c r="AD6" i="2"/>
  <c r="Y6" i="2"/>
  <c r="X6" i="2"/>
  <c r="W6" i="2"/>
  <c r="V6" i="2"/>
  <c r="U6" i="2"/>
  <c r="N6" i="2"/>
  <c r="O6" i="2" s="1"/>
  <c r="P6" i="2" s="1"/>
  <c r="L6" i="2"/>
  <c r="K6" i="2"/>
  <c r="J6" i="2"/>
  <c r="I6" i="2"/>
  <c r="F6" i="2"/>
  <c r="E6" i="2"/>
  <c r="B6" i="2"/>
  <c r="A6" i="2"/>
  <c r="HJ5" i="2"/>
  <c r="HI5" i="2"/>
  <c r="HH5" i="2"/>
  <c r="HG5" i="2"/>
  <c r="HF5" i="2"/>
  <c r="HE5" i="2"/>
  <c r="HD5" i="2"/>
  <c r="HC5" i="2"/>
  <c r="HB5" i="2"/>
  <c r="GX5" i="2"/>
  <c r="GW5" i="2"/>
  <c r="GV5" i="2"/>
  <c r="GU5" i="2"/>
  <c r="GT5" i="2"/>
  <c r="GT5" i="2" a="1"/>
  <c r="GS5" i="2"/>
  <c r="GR5" i="2"/>
  <c r="GQ5" i="2"/>
  <c r="GP5" i="2"/>
  <c r="GO5" i="2"/>
  <c r="GN5" i="2"/>
  <c r="GM5" i="2"/>
  <c r="GL5" i="2"/>
  <c r="GK5" i="2"/>
  <c r="GJ5" i="2"/>
  <c r="GI5" i="2"/>
  <c r="GH5" i="2"/>
  <c r="GG5" i="2"/>
  <c r="GC5" i="2"/>
  <c r="GB5" i="2"/>
  <c r="GA5" i="2"/>
  <c r="FZ5" i="2"/>
  <c r="FY5" i="2"/>
  <c r="FY5" i="2" a="1"/>
  <c r="FX5" i="2"/>
  <c r="FW5" i="2"/>
  <c r="FV5" i="2"/>
  <c r="FU5" i="2"/>
  <c r="GD5" i="2" s="1"/>
  <c r="FT5" i="2"/>
  <c r="FS5" i="2"/>
  <c r="FR5" i="2"/>
  <c r="FQ5" i="2"/>
  <c r="FP5" i="2"/>
  <c r="FO5" i="2"/>
  <c r="FN5" i="2"/>
  <c r="FM5" i="2"/>
  <c r="FL5" i="2"/>
  <c r="FH5" i="2"/>
  <c r="FG5" i="2"/>
  <c r="FF5" i="2"/>
  <c r="FE5" i="2"/>
  <c r="FD5" i="2"/>
  <c r="FD5" i="2" a="1"/>
  <c r="FC5" i="2"/>
  <c r="FB5" i="2"/>
  <c r="FA5" i="2"/>
  <c r="EZ5" i="2"/>
  <c r="FI5" i="2" s="1"/>
  <c r="EY5" i="2"/>
  <c r="EX5" i="2"/>
  <c r="EW5" i="2"/>
  <c r="EV5" i="2"/>
  <c r="EU5" i="2"/>
  <c r="ET5" i="2"/>
  <c r="ES5" i="2"/>
  <c r="ER5" i="2"/>
  <c r="EQ5" i="2"/>
  <c r="EM5" i="2"/>
  <c r="EL5" i="2"/>
  <c r="EK5" i="2"/>
  <c r="EJ5" i="2"/>
  <c r="EI5" i="2"/>
  <c r="EI5" i="2" a="1"/>
  <c r="EH5" i="2"/>
  <c r="EG5" i="2"/>
  <c r="EF5" i="2"/>
  <c r="EE5" i="2"/>
  <c r="EN5" i="2" s="1"/>
  <c r="ED5" i="2"/>
  <c r="EC5" i="2"/>
  <c r="EB5" i="2"/>
  <c r="EA5" i="2"/>
  <c r="DZ5" i="2"/>
  <c r="DY5" i="2"/>
  <c r="DX5" i="2"/>
  <c r="DW5" i="2"/>
  <c r="DV5" i="2"/>
  <c r="DR5" i="2"/>
  <c r="DQ5" i="2"/>
  <c r="DP5" i="2"/>
  <c r="DO5" i="2"/>
  <c r="DN5" i="2"/>
  <c r="DN5" i="2" a="1"/>
  <c r="DM5" i="2"/>
  <c r="DL5" i="2"/>
  <c r="DK5" i="2"/>
  <c r="DJ5" i="2"/>
  <c r="DE5" i="2"/>
  <c r="DD5" i="2"/>
  <c r="DC5" i="2"/>
  <c r="DB5" i="2"/>
  <c r="DA5" i="2"/>
  <c r="CR5" i="2"/>
  <c r="CQ5" i="2"/>
  <c r="CP5" i="2"/>
  <c r="CO5" i="2"/>
  <c r="CJ5" i="2"/>
  <c r="CI5" i="2"/>
  <c r="CH5" i="2"/>
  <c r="CG5" i="2"/>
  <c r="CF5" i="2"/>
  <c r="BW5" i="2"/>
  <c r="BV5" i="2"/>
  <c r="BU5" i="2"/>
  <c r="BT5" i="2"/>
  <c r="BO5" i="2"/>
  <c r="BN5" i="2"/>
  <c r="BM5" i="2"/>
  <c r="BL5" i="2"/>
  <c r="BK5" i="2"/>
  <c r="BB5" i="2"/>
  <c r="BA5" i="2"/>
  <c r="AZ5" i="2"/>
  <c r="AY5" i="2"/>
  <c r="AT5" i="2"/>
  <c r="AS5" i="2"/>
  <c r="AR5" i="2"/>
  <c r="AQ5" i="2"/>
  <c r="AP5" i="2"/>
  <c r="AG5" i="2"/>
  <c r="AF5" i="2"/>
  <c r="AE5" i="2"/>
  <c r="AD5" i="2"/>
  <c r="Y5" i="2"/>
  <c r="X5" i="2"/>
  <c r="W5" i="2"/>
  <c r="V5" i="2"/>
  <c r="U5" i="2"/>
  <c r="L5" i="2"/>
  <c r="K5" i="2"/>
  <c r="J5" i="2"/>
  <c r="I5" i="2"/>
  <c r="F5" i="2"/>
  <c r="E5" i="2"/>
  <c r="B5" i="2"/>
  <c r="A5" i="2"/>
  <c r="HJ4" i="2"/>
  <c r="HI4" i="2"/>
  <c r="HH4" i="2"/>
  <c r="HG4" i="2"/>
  <c r="HF4" i="2"/>
  <c r="HE4" i="2"/>
  <c r="HD4" i="2"/>
  <c r="HC4" i="2"/>
  <c r="HB4" i="2"/>
  <c r="GX4" i="2"/>
  <c r="GW4" i="2"/>
  <c r="GV4" i="2"/>
  <c r="GU4" i="2"/>
  <c r="GT4" i="2"/>
  <c r="GT4" i="2" a="1"/>
  <c r="GS4" i="2"/>
  <c r="GR4" i="2"/>
  <c r="GQ4" i="2"/>
  <c r="GP4" i="2"/>
  <c r="GO4" i="2"/>
  <c r="GN4" i="2"/>
  <c r="GM4" i="2"/>
  <c r="GL4" i="2"/>
  <c r="GK4" i="2"/>
  <c r="GJ4" i="2"/>
  <c r="GI4" i="2"/>
  <c r="GH4" i="2"/>
  <c r="GG4" i="2"/>
  <c r="GC4" i="2"/>
  <c r="GB4" i="2"/>
  <c r="GA4" i="2"/>
  <c r="FZ4" i="2"/>
  <c r="FY4" i="2"/>
  <c r="FY4" i="2" a="1"/>
  <c r="FX4" i="2"/>
  <c r="FW4" i="2"/>
  <c r="FV4" i="2"/>
  <c r="FU4" i="2"/>
  <c r="FT4" i="2"/>
  <c r="FS4" i="2"/>
  <c r="FR4" i="2"/>
  <c r="FQ4" i="2"/>
  <c r="FP4" i="2"/>
  <c r="FO4" i="2"/>
  <c r="FN4" i="2"/>
  <c r="FM4" i="2"/>
  <c r="FL4" i="2"/>
  <c r="FH4" i="2"/>
  <c r="FG4" i="2"/>
  <c r="FF4" i="2"/>
  <c r="FE4" i="2"/>
  <c r="FD4" i="2"/>
  <c r="FD4" i="2" a="1"/>
  <c r="FC4" i="2"/>
  <c r="FB4" i="2"/>
  <c r="FA4" i="2"/>
  <c r="EZ4" i="2"/>
  <c r="EY4" i="2"/>
  <c r="EX4" i="2"/>
  <c r="EW4" i="2"/>
  <c r="EV4" i="2"/>
  <c r="EU4" i="2"/>
  <c r="ET4" i="2"/>
  <c r="ES4" i="2"/>
  <c r="ER4" i="2"/>
  <c r="EQ4" i="2"/>
  <c r="EM4" i="2"/>
  <c r="EL4" i="2"/>
  <c r="EK4" i="2"/>
  <c r="EJ4" i="2"/>
  <c r="EI4" i="2"/>
  <c r="EI4" i="2" a="1"/>
  <c r="EH4" i="2"/>
  <c r="EG4" i="2"/>
  <c r="EF4" i="2"/>
  <c r="EE4" i="2"/>
  <c r="ED4" i="2"/>
  <c r="EC4" i="2"/>
  <c r="EB4" i="2"/>
  <c r="EA4" i="2"/>
  <c r="DZ4" i="2"/>
  <c r="DY4" i="2"/>
  <c r="DX4" i="2"/>
  <c r="DW4" i="2"/>
  <c r="DV4" i="2"/>
  <c r="DR4" i="2"/>
  <c r="DQ4" i="2"/>
  <c r="DP4" i="2"/>
  <c r="DO4" i="2"/>
  <c r="DN4" i="2"/>
  <c r="DN4" i="2" a="1"/>
  <c r="DM4" i="2"/>
  <c r="DL4" i="2"/>
  <c r="DK4" i="2"/>
  <c r="DJ4" i="2"/>
  <c r="DS4" i="2" s="1"/>
  <c r="DH4" i="2"/>
  <c r="DE4" i="2"/>
  <c r="DD4" i="2"/>
  <c r="DC4" i="2"/>
  <c r="DB4" i="2"/>
  <c r="DA4" i="2"/>
  <c r="CT4" i="2"/>
  <c r="CU4" i="2" s="1"/>
  <c r="CR4" i="2"/>
  <c r="CQ4" i="2"/>
  <c r="CP4" i="2"/>
  <c r="CO4" i="2"/>
  <c r="CJ4" i="2"/>
  <c r="CI4" i="2"/>
  <c r="CH4" i="2"/>
  <c r="CG4" i="2"/>
  <c r="CF4" i="2"/>
  <c r="BW4" i="2"/>
  <c r="BV4" i="2"/>
  <c r="BU4" i="2"/>
  <c r="BT4" i="2"/>
  <c r="BO4" i="2"/>
  <c r="BN4" i="2"/>
  <c r="BM4" i="2"/>
  <c r="BL4" i="2"/>
  <c r="BK4" i="2"/>
  <c r="BB4" i="2"/>
  <c r="BA4" i="2"/>
  <c r="AZ4" i="2"/>
  <c r="AY4" i="2"/>
  <c r="AT4" i="2"/>
  <c r="AS4" i="2"/>
  <c r="AR4" i="2"/>
  <c r="AQ4" i="2"/>
  <c r="AW4" i="2" s="1"/>
  <c r="AP4" i="2"/>
  <c r="AG4" i="2"/>
  <c r="AF4" i="2"/>
  <c r="AE4" i="2"/>
  <c r="AD4" i="2"/>
  <c r="Y4" i="2"/>
  <c r="X4" i="2"/>
  <c r="W4" i="2"/>
  <c r="V4" i="2"/>
  <c r="Z4" i="2" s="1"/>
  <c r="U4" i="2"/>
  <c r="N4" i="2"/>
  <c r="O4" i="2" s="1"/>
  <c r="L4" i="2"/>
  <c r="K4" i="2"/>
  <c r="J4" i="2"/>
  <c r="I4" i="2"/>
  <c r="F4" i="2"/>
  <c r="E4" i="2"/>
  <c r="C4" i="2"/>
  <c r="C5" i="2" s="1"/>
  <c r="B4" i="2"/>
  <c r="A4" i="2"/>
  <c r="HJ3" i="2"/>
  <c r="HF3" i="2"/>
  <c r="HE3" i="2"/>
  <c r="HD3" i="2"/>
  <c r="HC3" i="2"/>
  <c r="HB3" i="2"/>
  <c r="GX3" i="2"/>
  <c r="GV3" i="2"/>
  <c r="GS3" i="2"/>
  <c r="GQ3" i="2"/>
  <c r="GP3" i="2"/>
  <c r="GY3" i="2" s="1"/>
  <c r="GO3" i="2"/>
  <c r="GK3" i="2"/>
  <c r="GJ3" i="2"/>
  <c r="GI3" i="2"/>
  <c r="GH3" i="2"/>
  <c r="GG3" i="2"/>
  <c r="GC3" i="2"/>
  <c r="GA3" i="2"/>
  <c r="FX3" i="2"/>
  <c r="FV3" i="2"/>
  <c r="FU3" i="2"/>
  <c r="FT3" i="2"/>
  <c r="FP3" i="2"/>
  <c r="FO3" i="2"/>
  <c r="FN3" i="2"/>
  <c r="FM3" i="2"/>
  <c r="FL3" i="2"/>
  <c r="FH3" i="2"/>
  <c r="FF3" i="2"/>
  <c r="FC3" i="2"/>
  <c r="FA3" i="2"/>
  <c r="EZ3" i="2"/>
  <c r="EY3" i="2"/>
  <c r="EU3" i="2"/>
  <c r="ET3" i="2"/>
  <c r="ES3" i="2"/>
  <c r="ER3" i="2"/>
  <c r="EQ3" i="2"/>
  <c r="EM3" i="2"/>
  <c r="EK3" i="2"/>
  <c r="EH3" i="2"/>
  <c r="EF3" i="2"/>
  <c r="EE3" i="2"/>
  <c r="EN3" i="2" s="1"/>
  <c r="ED3" i="2"/>
  <c r="DZ3" i="2"/>
  <c r="DY3" i="2"/>
  <c r="DX3" i="2"/>
  <c r="DW3" i="2"/>
  <c r="DV3" i="2"/>
  <c r="DR3" i="2"/>
  <c r="DP3" i="2"/>
  <c r="DM3" i="2"/>
  <c r="DK3" i="2"/>
  <c r="DJ3" i="2"/>
  <c r="DI3" i="2"/>
  <c r="DE3" i="2"/>
  <c r="DD3" i="2"/>
  <c r="DC3" i="2"/>
  <c r="DB3" i="2"/>
  <c r="DA3" i="2"/>
  <c r="CW3" i="2"/>
  <c r="CU3" i="2"/>
  <c r="CR3" i="2"/>
  <c r="CP3" i="2"/>
  <c r="CO3" i="2"/>
  <c r="CX3" i="2" s="1"/>
  <c r="CN3" i="2"/>
  <c r="CJ3" i="2"/>
  <c r="CI3" i="2"/>
  <c r="CH3" i="2"/>
  <c r="CG3" i="2"/>
  <c r="CF3" i="2"/>
  <c r="BZ3" i="2"/>
  <c r="CB3" i="2" s="1"/>
  <c r="BW3" i="2"/>
  <c r="BU3" i="2"/>
  <c r="BT3" i="2"/>
  <c r="BS3" i="2"/>
  <c r="BO3" i="2"/>
  <c r="BN3" i="2"/>
  <c r="BM3" i="2"/>
  <c r="BL3" i="2"/>
  <c r="BK3" i="2"/>
  <c r="BE3" i="2"/>
  <c r="BG3" i="2" s="1"/>
  <c r="BB3" i="2"/>
  <c r="AZ3" i="2"/>
  <c r="AY3" i="2"/>
  <c r="AX3" i="2"/>
  <c r="AT3" i="2"/>
  <c r="AS3" i="2"/>
  <c r="AR3" i="2"/>
  <c r="AQ3" i="2"/>
  <c r="AP3" i="2"/>
  <c r="AJ3" i="2"/>
  <c r="AL3" i="2" s="1"/>
  <c r="AG3" i="2"/>
  <c r="AE3" i="2"/>
  <c r="AD3" i="2"/>
  <c r="AC3" i="2"/>
  <c r="Y3" i="2"/>
  <c r="X3" i="2"/>
  <c r="W3" i="2"/>
  <c r="V3" i="2"/>
  <c r="U3" i="2"/>
  <c r="O3" i="2"/>
  <c r="Q3" i="2" s="1"/>
  <c r="L3" i="2"/>
  <c r="J3" i="2"/>
  <c r="I3" i="2"/>
  <c r="F3" i="2"/>
  <c r="E3" i="2"/>
  <c r="B3" i="2"/>
  <c r="GP1" i="2"/>
  <c r="FU1" i="2"/>
  <c r="EZ1" i="2"/>
  <c r="EE1" i="2"/>
  <c r="DJ1" i="2"/>
  <c r="CO1" i="2"/>
  <c r="BT1" i="2"/>
  <c r="AY1" i="2"/>
  <c r="AD1" i="2"/>
  <c r="I1" i="2"/>
  <c r="C19" i="7"/>
  <c r="B19" i="7"/>
  <c r="C11" i="7"/>
  <c r="G10" i="7"/>
  <c r="F10" i="7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B266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B240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B214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B188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B162" i="1"/>
  <c r="I159" i="1"/>
  <c r="I158" i="1"/>
  <c r="I157" i="1"/>
  <c r="I156" i="1"/>
  <c r="I155" i="1"/>
  <c r="I154" i="1"/>
  <c r="I153" i="1"/>
  <c r="I152" i="1"/>
  <c r="I151" i="1"/>
  <c r="CR73" i="2" s="1"/>
  <c r="I150" i="1"/>
  <c r="I149" i="1"/>
  <c r="I148" i="1"/>
  <c r="I147" i="1"/>
  <c r="CR53" i="2" s="1"/>
  <c r="CS53" i="2" s="1" a="1"/>
  <c r="CS53" i="2" s="1"/>
  <c r="I146" i="1"/>
  <c r="CR48" i="2" s="1"/>
  <c r="I145" i="1"/>
  <c r="CR43" i="2" s="1"/>
  <c r="I144" i="1"/>
  <c r="I143" i="1"/>
  <c r="I142" i="1"/>
  <c r="I141" i="1"/>
  <c r="I140" i="1"/>
  <c r="B136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BW134" i="2" s="1"/>
  <c r="I120" i="1"/>
  <c r="BW124" i="2" s="1"/>
  <c r="I119" i="1"/>
  <c r="I118" i="1"/>
  <c r="BW100" i="2" s="1"/>
  <c r="I117" i="1"/>
  <c r="BW88" i="2" s="1"/>
  <c r="I116" i="1"/>
  <c r="BW76" i="2" s="1"/>
  <c r="I115" i="1"/>
  <c r="BW64" i="2" s="1"/>
  <c r="I114" i="1"/>
  <c r="BW54" i="2" s="1"/>
  <c r="B110" i="1"/>
  <c r="I107" i="1"/>
  <c r="I106" i="1"/>
  <c r="I105" i="1"/>
  <c r="I104" i="1"/>
  <c r="I103" i="1"/>
  <c r="I102" i="1"/>
  <c r="BB164" i="2" s="1"/>
  <c r="I101" i="1"/>
  <c r="BB160" i="2" s="1"/>
  <c r="I100" i="1"/>
  <c r="BB156" i="2" s="1"/>
  <c r="I99" i="1"/>
  <c r="I98" i="1"/>
  <c r="I97" i="1"/>
  <c r="I96" i="1"/>
  <c r="I95" i="1"/>
  <c r="I94" i="1"/>
  <c r="BB63" i="2" s="1"/>
  <c r="I93" i="1"/>
  <c r="BB55" i="2" s="1"/>
  <c r="I92" i="1"/>
  <c r="I91" i="1"/>
  <c r="BB39" i="2" s="1"/>
  <c r="I90" i="1"/>
  <c r="BB32" i="2" s="1"/>
  <c r="I89" i="1"/>
  <c r="BB26" i="2" s="1"/>
  <c r="I88" i="1"/>
  <c r="BB20" i="2" s="1"/>
  <c r="B84" i="1"/>
  <c r="I81" i="1"/>
  <c r="I80" i="1"/>
  <c r="I79" i="1"/>
  <c r="I78" i="1"/>
  <c r="I77" i="1"/>
  <c r="I76" i="1"/>
  <c r="I75" i="1"/>
  <c r="AG133" i="2" s="1"/>
  <c r="I74" i="1"/>
  <c r="I73" i="1"/>
  <c r="I72" i="1"/>
  <c r="AG126" i="2" s="1"/>
  <c r="I71" i="1"/>
  <c r="I70" i="1"/>
  <c r="AG106" i="2" s="1"/>
  <c r="I69" i="1"/>
  <c r="AG134" i="2" s="1"/>
  <c r="I68" i="1"/>
  <c r="AG124" i="2" s="1"/>
  <c r="I67" i="1"/>
  <c r="AG112" i="2" s="1"/>
  <c r="I66" i="1"/>
  <c r="AG100" i="2" s="1"/>
  <c r="I65" i="1"/>
  <c r="AG88" i="2" s="1"/>
  <c r="I64" i="1"/>
  <c r="AG55" i="2" s="1"/>
  <c r="I63" i="1"/>
  <c r="AG64" i="2" s="1"/>
  <c r="I62" i="1"/>
  <c r="AG54" i="2" s="1"/>
  <c r="B58" i="1"/>
  <c r="I55" i="1"/>
  <c r="I54" i="1"/>
  <c r="I53" i="1"/>
  <c r="I52" i="1"/>
  <c r="L103" i="2" s="1"/>
  <c r="I51" i="1"/>
  <c r="L98" i="2" s="1"/>
  <c r="I50" i="1"/>
  <c r="L156" i="2" s="1"/>
  <c r="I49" i="1"/>
  <c r="L88" i="2" s="1"/>
  <c r="I48" i="1"/>
  <c r="L143" i="2" s="1"/>
  <c r="I47" i="1"/>
  <c r="L133" i="2" s="1"/>
  <c r="I46" i="1"/>
  <c r="I45" i="1"/>
  <c r="L113" i="2" s="1"/>
  <c r="I44" i="1"/>
  <c r="L63" i="2" s="1"/>
  <c r="I43" i="1"/>
  <c r="L58" i="2" s="1"/>
  <c r="I42" i="1"/>
  <c r="L85" i="2" s="1"/>
  <c r="I41" i="1"/>
  <c r="L48" i="2" s="1"/>
  <c r="I40" i="1"/>
  <c r="L43" i="2" s="1"/>
  <c r="I39" i="1"/>
  <c r="I38" i="1"/>
  <c r="L33" i="2" s="1"/>
  <c r="I37" i="1"/>
  <c r="L28" i="2" s="1"/>
  <c r="I36" i="1"/>
  <c r="L37" i="2" s="1"/>
  <c r="B32" i="1"/>
  <c r="C19" i="1"/>
  <c r="C20" i="1" s="1"/>
  <c r="F18" i="1" a="1"/>
  <c r="F18" i="1" s="1"/>
  <c r="D18" i="1"/>
  <c r="B15" i="4" s="1"/>
  <c r="F17" i="1" a="1"/>
  <c r="F17" i="1" s="1"/>
  <c r="D17" i="1"/>
  <c r="U18" i="6" s="1"/>
  <c r="V18" i="6" s="1"/>
  <c r="F16" i="1" a="1"/>
  <c r="F16" i="1" s="1"/>
  <c r="D16" i="1"/>
  <c r="B13" i="4" s="1"/>
  <c r="F15" i="1" a="1"/>
  <c r="F15" i="1" s="1"/>
  <c r="D15" i="1"/>
  <c r="U16" i="6" s="1"/>
  <c r="V16" i="6" s="1"/>
  <c r="F14" i="1" a="1"/>
  <c r="F14" i="1" s="1"/>
  <c r="D14" i="1"/>
  <c r="B11" i="4" s="1"/>
  <c r="F13" i="1" a="1"/>
  <c r="F13" i="1" s="1"/>
  <c r="D13" i="1"/>
  <c r="U14" i="6" s="1"/>
  <c r="F12" i="1" a="1"/>
  <c r="F12" i="1" s="1"/>
  <c r="D12" i="1"/>
  <c r="B9" i="4" s="1"/>
  <c r="F11" i="1" a="1"/>
  <c r="F11" i="1" s="1"/>
  <c r="D11" i="1"/>
  <c r="B8" i="4" s="1"/>
  <c r="F10" i="1" a="1"/>
  <c r="F10" i="1" s="1"/>
  <c r="D10" i="1"/>
  <c r="U11" i="6" s="1"/>
  <c r="F9" i="1" a="1"/>
  <c r="F9" i="1" s="1"/>
  <c r="D9" i="1"/>
  <c r="U10" i="6" s="1"/>
  <c r="CS49" i="2" l="1" a="1"/>
  <c r="CS49" i="2" s="1"/>
  <c r="CS50" i="2" a="1"/>
  <c r="CS50" i="2" s="1"/>
  <c r="CS28" i="2" a="1"/>
  <c r="CS28" i="2" s="1"/>
  <c r="CS5" i="2" a="1"/>
  <c r="CS5" i="2" s="1"/>
  <c r="CS29" i="2" a="1"/>
  <c r="CS29" i="2" s="1"/>
  <c r="CS27" i="2" a="1"/>
  <c r="CS27" i="2" s="1"/>
  <c r="CS44" i="2" a="1"/>
  <c r="CS44" i="2" s="1"/>
  <c r="CS7" i="2" a="1"/>
  <c r="CS7" i="2" s="1"/>
  <c r="CS33" i="2" a="1"/>
  <c r="CS33" i="2" s="1"/>
  <c r="CS160" i="2" a="1"/>
  <c r="CS160" i="2" s="1"/>
  <c r="CS147" i="2" a="1"/>
  <c r="CS147" i="2" s="1"/>
  <c r="CS35" i="2" a="1"/>
  <c r="CS35" i="2" s="1"/>
  <c r="CS34" i="2" a="1"/>
  <c r="CS34" i="2" s="1"/>
  <c r="CS37" i="2" a="1"/>
  <c r="CS37" i="2" s="1"/>
  <c r="CS87" i="2" a="1"/>
  <c r="CS87" i="2" s="1"/>
  <c r="CS104" i="2" a="1"/>
  <c r="CS104" i="2" s="1"/>
  <c r="CS114" i="2" a="1"/>
  <c r="CS114" i="2" s="1"/>
  <c r="CS155" i="2" a="1"/>
  <c r="CS155" i="2" s="1"/>
  <c r="CS162" i="2" a="1"/>
  <c r="CS162" i="2" s="1"/>
  <c r="CS67" i="2" a="1"/>
  <c r="CS67" i="2" s="1"/>
  <c r="CS100" i="2" a="1"/>
  <c r="CS100" i="2" s="1"/>
  <c r="CS109" i="2" a="1"/>
  <c r="CS109" i="2" s="1"/>
  <c r="CS110" i="2" a="1"/>
  <c r="CS110" i="2" s="1"/>
  <c r="CS115" i="2" a="1"/>
  <c r="CS115" i="2" s="1"/>
  <c r="CS62" i="2" a="1"/>
  <c r="CS62" i="2" s="1"/>
  <c r="CS76" i="2" a="1"/>
  <c r="CS76" i="2" s="1"/>
  <c r="CS78" i="2" a="1"/>
  <c r="CS78" i="2" s="1"/>
  <c r="CS98" i="2" a="1"/>
  <c r="CS98" i="2" s="1"/>
  <c r="CS133" i="2" a="1"/>
  <c r="CS133" i="2" s="1"/>
  <c r="CS142" i="2" a="1"/>
  <c r="CS142" i="2" s="1"/>
  <c r="CS125" i="2" a="1"/>
  <c r="CS125" i="2" s="1"/>
  <c r="CS74" i="2" a="1"/>
  <c r="CS74" i="2" s="1"/>
  <c r="CS75" i="2" a="1"/>
  <c r="CS75" i="2" s="1"/>
  <c r="CS77" i="2" a="1"/>
  <c r="CS77" i="2" s="1"/>
  <c r="CS86" i="2" a="1"/>
  <c r="CS86" i="2" s="1"/>
  <c r="CS9" i="2" a="1"/>
  <c r="CS9" i="2" s="1"/>
  <c r="CS61" i="2" a="1"/>
  <c r="CS61" i="2" s="1"/>
  <c r="CS10" i="2" a="1"/>
  <c r="CS10" i="2" s="1"/>
  <c r="CS18" i="2" a="1"/>
  <c r="CS18" i="2" s="1"/>
  <c r="CS188" i="2" a="1"/>
  <c r="CS188" i="2" s="1"/>
  <c r="CS187" i="2" a="1"/>
  <c r="CS187" i="2" s="1"/>
  <c r="CS178" i="2" a="1"/>
  <c r="CS178" i="2" s="1"/>
  <c r="CS177" i="2" a="1"/>
  <c r="CS177" i="2" s="1"/>
  <c r="CS102" i="2" a="1"/>
  <c r="CS102" i="2" s="1"/>
  <c r="CS119" i="2" a="1"/>
  <c r="CS119" i="2" s="1"/>
  <c r="CS190" i="2" a="1"/>
  <c r="CS190" i="2" s="1"/>
  <c r="CS189" i="2" a="1"/>
  <c r="CS189" i="2" s="1"/>
  <c r="CS19" i="2" a="1"/>
  <c r="CS19" i="2" s="1"/>
  <c r="CT19" i="2" s="1"/>
  <c r="CS103" i="2" a="1"/>
  <c r="CS103" i="2" s="1"/>
  <c r="CS143" i="2" a="1"/>
  <c r="CS143" i="2" s="1"/>
  <c r="CS39" i="2" a="1"/>
  <c r="CS39" i="2" s="1"/>
  <c r="CS40" i="2" a="1"/>
  <c r="CS40" i="2" s="1"/>
  <c r="CS79" i="2" a="1"/>
  <c r="CS79" i="2" s="1"/>
  <c r="CS80" i="2" a="1"/>
  <c r="CS80" i="2" s="1"/>
  <c r="CS99" i="2" a="1"/>
  <c r="CS99" i="2" s="1"/>
  <c r="DH5" i="2"/>
  <c r="DH6" i="2" s="1"/>
  <c r="DH7" i="2" s="1"/>
  <c r="DH8" i="2" s="1"/>
  <c r="DH9" i="2" s="1"/>
  <c r="DH10" i="2" s="1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CS38" i="2" a="1"/>
  <c r="CS38" i="2" s="1"/>
  <c r="CS41" i="2" a="1"/>
  <c r="CS41" i="2" s="1"/>
  <c r="CS81" i="2" a="1"/>
  <c r="CS81" i="2" s="1"/>
  <c r="CS105" i="2" a="1"/>
  <c r="CS105" i="2" s="1"/>
  <c r="CS127" i="2" a="1"/>
  <c r="CS127" i="2" s="1"/>
  <c r="CS13" i="2" a="1"/>
  <c r="CS13" i="2" s="1"/>
  <c r="CS82" i="2" a="1"/>
  <c r="CS82" i="2" s="1"/>
  <c r="CS108" i="2" a="1"/>
  <c r="CS108" i="2" s="1"/>
  <c r="CS145" i="2" a="1"/>
  <c r="CS145" i="2" s="1"/>
  <c r="CS146" i="2" a="1"/>
  <c r="CS146" i="2" s="1"/>
  <c r="CS172" i="2" a="1"/>
  <c r="CS172" i="2" s="1"/>
  <c r="CS22" i="2" a="1"/>
  <c r="CS22" i="2" s="1"/>
  <c r="CS21" i="2" a="1"/>
  <c r="CS21" i="2" s="1"/>
  <c r="CS60" i="2" a="1"/>
  <c r="CS60" i="2" s="1"/>
  <c r="CS54" i="2" a="1"/>
  <c r="CS54" i="2" s="1"/>
  <c r="CS173" i="2" a="1"/>
  <c r="CS173" i="2" s="1"/>
  <c r="CS23" i="2" a="1"/>
  <c r="CS23" i="2" s="1"/>
  <c r="CS83" i="2" a="1"/>
  <c r="CS83" i="2" s="1"/>
  <c r="CS84" i="2" a="1"/>
  <c r="CS84" i="2" s="1"/>
  <c r="CS132" i="2" a="1"/>
  <c r="CS132" i="2" s="1"/>
  <c r="CS131" i="2" a="1"/>
  <c r="CS131" i="2" s="1"/>
  <c r="CS149" i="2" a="1"/>
  <c r="CS149" i="2" s="1"/>
  <c r="CS156" i="2" a="1"/>
  <c r="CS156" i="2" s="1"/>
  <c r="CS159" i="2" a="1"/>
  <c r="CS159" i="2" s="1"/>
  <c r="CS174" i="2" a="1"/>
  <c r="CS174" i="2" s="1"/>
  <c r="CS16" i="2" a="1"/>
  <c r="CS16" i="2" s="1"/>
  <c r="CS15" i="2" a="1"/>
  <c r="CS15" i="2" s="1"/>
  <c r="CS64" i="2" a="1"/>
  <c r="CS64" i="2" s="1"/>
  <c r="CS65" i="2" a="1"/>
  <c r="CS65" i="2" s="1"/>
  <c r="CS88" i="2" a="1"/>
  <c r="CS88" i="2" s="1"/>
  <c r="CS157" i="2" a="1"/>
  <c r="CS157" i="2" s="1"/>
  <c r="CS24" i="2" a="1"/>
  <c r="CS24" i="2" s="1"/>
  <c r="CS25" i="2" a="1"/>
  <c r="CS25" i="2" s="1"/>
  <c r="CS63" i="2" a="1"/>
  <c r="CS63" i="2" s="1"/>
  <c r="CS134" i="2" a="1"/>
  <c r="CS134" i="2" s="1"/>
  <c r="CS136" i="2" a="1"/>
  <c r="CS136" i="2" s="1"/>
  <c r="CS17" i="2" a="1"/>
  <c r="CS17" i="2" s="1"/>
  <c r="CS46" i="2" a="1"/>
  <c r="CS46" i="2" s="1"/>
  <c r="CS94" i="2" a="1"/>
  <c r="CS94" i="2" s="1"/>
  <c r="CS95" i="2" a="1"/>
  <c r="CS95" i="2" s="1"/>
  <c r="CS96" i="2" a="1"/>
  <c r="CS96" i="2" s="1"/>
  <c r="CS113" i="2" a="1"/>
  <c r="CS113" i="2" s="1"/>
  <c r="CS112" i="2" a="1"/>
  <c r="CS112" i="2" s="1"/>
  <c r="CS181" i="2" a="1"/>
  <c r="CS181" i="2" s="1"/>
  <c r="CS182" i="2" a="1"/>
  <c r="CS182" i="2" s="1"/>
  <c r="CS168" i="2" a="1"/>
  <c r="CS168" i="2" s="1"/>
  <c r="CS183" i="2" a="1"/>
  <c r="CS183" i="2" s="1"/>
  <c r="CS55" i="2" a="1"/>
  <c r="CS55" i="2" s="1"/>
  <c r="CS106" i="2" a="1"/>
  <c r="CS106" i="2" s="1"/>
  <c r="CS169" i="2" a="1"/>
  <c r="CS169" i="2" s="1"/>
  <c r="CS170" i="2" a="1"/>
  <c r="CS170" i="2" s="1"/>
  <c r="CS12" i="2" a="1"/>
  <c r="CS12" i="2" s="1"/>
  <c r="CS14" i="2" a="1"/>
  <c r="CS14" i="2" s="1"/>
  <c r="CS58" i="2" a="1"/>
  <c r="CS58" i="2" s="1"/>
  <c r="CS59" i="2" a="1"/>
  <c r="CS59" i="2" s="1"/>
  <c r="CS137" i="2" a="1"/>
  <c r="CS137" i="2" s="1"/>
  <c r="CS153" i="2" a="1"/>
  <c r="CS153" i="2" s="1"/>
  <c r="CS171" i="2" a="1"/>
  <c r="CS171" i="2" s="1"/>
  <c r="CS184" i="2" a="1"/>
  <c r="CS184" i="2" s="1"/>
  <c r="CS8" i="2" a="1"/>
  <c r="CS8" i="2" s="1"/>
  <c r="CS52" i="2" a="1"/>
  <c r="CS52" i="2" s="1"/>
  <c r="CS57" i="2" a="1"/>
  <c r="CS57" i="2" s="1"/>
  <c r="CS89" i="2" a="1"/>
  <c r="CS89" i="2" s="1"/>
  <c r="CS91" i="2" a="1"/>
  <c r="CS91" i="2" s="1"/>
  <c r="CS120" i="2" a="1"/>
  <c r="CS120" i="2" s="1"/>
  <c r="CS138" i="2" a="1"/>
  <c r="CS138" i="2" s="1"/>
  <c r="CS154" i="2" a="1"/>
  <c r="CS154" i="2" s="1"/>
  <c r="CS36" i="2" a="1"/>
  <c r="CS36" i="2" s="1"/>
  <c r="CS92" i="2" a="1"/>
  <c r="CS92" i="2" s="1"/>
  <c r="CS121" i="2" a="1"/>
  <c r="CS121" i="2" s="1"/>
  <c r="CS122" i="2" a="1"/>
  <c r="CS122" i="2" s="1"/>
  <c r="CS123" i="2" a="1"/>
  <c r="CS123" i="2" s="1"/>
  <c r="CS126" i="2" a="1"/>
  <c r="CS126" i="2" s="1"/>
  <c r="CS165" i="2" a="1"/>
  <c r="CS165" i="2" s="1"/>
  <c r="CS20" i="2" a="1"/>
  <c r="CS20" i="2" s="1"/>
  <c r="CS68" i="2" a="1"/>
  <c r="CS68" i="2" s="1"/>
  <c r="CS166" i="2" a="1"/>
  <c r="CS166" i="2" s="1"/>
  <c r="CS43" i="2" a="1"/>
  <c r="CS43" i="2" s="1"/>
  <c r="CS42" i="2" a="1"/>
  <c r="CS42" i="2" s="1"/>
  <c r="CS32" i="2" a="1"/>
  <c r="CS32" i="2" s="1"/>
  <c r="CS70" i="2" a="1"/>
  <c r="CS70" i="2" s="1"/>
  <c r="CS129" i="2" a="1"/>
  <c r="CS129" i="2" s="1"/>
  <c r="CS141" i="2" a="1"/>
  <c r="CS141" i="2" s="1"/>
  <c r="CS150" i="2" a="1"/>
  <c r="CS150" i="2" s="1"/>
  <c r="CS151" i="2" a="1"/>
  <c r="CS151" i="2" s="1"/>
  <c r="CS48" i="2" a="1"/>
  <c r="CS48" i="2" s="1"/>
  <c r="CS4" i="2" a="1"/>
  <c r="CS4" i="2" s="1"/>
  <c r="CS56" i="2" a="1"/>
  <c r="CS56" i="2" s="1"/>
  <c r="CS71" i="2" a="1"/>
  <c r="CS71" i="2" s="1"/>
  <c r="CS116" i="2" a="1"/>
  <c r="CS116" i="2" s="1"/>
  <c r="CS117" i="2" a="1"/>
  <c r="CS117" i="2" s="1"/>
  <c r="CS118" i="2" a="1"/>
  <c r="CS118" i="2" s="1"/>
  <c r="CS167" i="2" a="1"/>
  <c r="CS167" i="2" s="1"/>
  <c r="CS45" i="2" a="1"/>
  <c r="CS45" i="2" s="1"/>
  <c r="CS51" i="2" a="1"/>
  <c r="CS51" i="2" s="1"/>
  <c r="CS128" i="2" a="1"/>
  <c r="CS128" i="2" s="1"/>
  <c r="CS139" i="2" a="1"/>
  <c r="CS139" i="2" s="1"/>
  <c r="CS163" i="2" a="1"/>
  <c r="CS163" i="2" s="1"/>
  <c r="CS179" i="2" a="1"/>
  <c r="CS179" i="2" s="1"/>
  <c r="CS180" i="2" a="1"/>
  <c r="CS180" i="2" s="1"/>
  <c r="CS196" i="2" a="1"/>
  <c r="CS196" i="2" s="1"/>
  <c r="CS90" i="2" a="1"/>
  <c r="CS90" i="2" s="1"/>
  <c r="CS111" i="2" a="1"/>
  <c r="CS111" i="2" s="1"/>
  <c r="CS135" i="2" a="1"/>
  <c r="CS135" i="2" s="1"/>
  <c r="CS140" i="2" a="1"/>
  <c r="CS140" i="2" s="1"/>
  <c r="CS30" i="2" a="1"/>
  <c r="CS30" i="2" s="1"/>
  <c r="CS47" i="2" a="1"/>
  <c r="CS47" i="2" s="1"/>
  <c r="CS69" i="2" a="1"/>
  <c r="CS69" i="2" s="1"/>
  <c r="CS158" i="2" a="1"/>
  <c r="CS158" i="2" s="1"/>
  <c r="CS31" i="2" a="1"/>
  <c r="CS31" i="2" s="1"/>
  <c r="CS101" i="2" a="1"/>
  <c r="CS101" i="2" s="1"/>
  <c r="CS175" i="2" a="1"/>
  <c r="CS175" i="2" s="1"/>
  <c r="CS176" i="2" a="1"/>
  <c r="CS176" i="2" s="1"/>
  <c r="CS192" i="2" a="1"/>
  <c r="CS192" i="2" s="1"/>
  <c r="CT15" i="2"/>
  <c r="CU15" i="2" s="1"/>
  <c r="CV15" i="2" s="1"/>
  <c r="CW15" i="2" s="1"/>
  <c r="CX15" i="2" s="1"/>
  <c r="CT8" i="2"/>
  <c r="CU8" i="2" s="1"/>
  <c r="CV8" i="2" s="1"/>
  <c r="CW8" i="2" s="1"/>
  <c r="CX8" i="2" s="1"/>
  <c r="CT5" i="2"/>
  <c r="CU5" i="2" s="1"/>
  <c r="CV5" i="2" s="1"/>
  <c r="CW5" i="2" s="1"/>
  <c r="CX5" i="2" s="1"/>
  <c r="CT11" i="2"/>
  <c r="CU11" i="2" s="1"/>
  <c r="CV11" i="2" s="1"/>
  <c r="CW11" i="2" s="1"/>
  <c r="CS107" i="2" a="1"/>
  <c r="CS107" i="2" s="1"/>
  <c r="CS130" i="2" a="1"/>
  <c r="CS130" i="2" s="1"/>
  <c r="CS73" i="2" a="1"/>
  <c r="CS73" i="2" s="1"/>
  <c r="CS124" i="2" a="1"/>
  <c r="CS124" i="2" s="1"/>
  <c r="CS152" i="2" a="1"/>
  <c r="CS152" i="2" s="1"/>
  <c r="CS26" i="2" a="1"/>
  <c r="CS26" i="2" s="1"/>
  <c r="CS85" i="2" a="1"/>
  <c r="CS85" i="2" s="1"/>
  <c r="DF4" i="2"/>
  <c r="CS148" i="2" a="1"/>
  <c r="CS148" i="2" s="1"/>
  <c r="DG4" i="2"/>
  <c r="DG5" i="2" s="1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G68" i="2" s="1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DG88" i="2" s="1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CX16" i="2"/>
  <c r="CS144" i="2" a="1"/>
  <c r="CS144" i="2" s="1"/>
  <c r="BX65" i="2" a="1"/>
  <c r="BX65" i="2" s="1"/>
  <c r="BX69" i="2" a="1"/>
  <c r="BX69" i="2" s="1"/>
  <c r="BX97" i="2" a="1"/>
  <c r="BX97" i="2" s="1"/>
  <c r="BX68" i="2" a="1"/>
  <c r="BX68" i="2" s="1"/>
  <c r="BX72" i="2" a="1"/>
  <c r="BX72" i="2" s="1"/>
  <c r="BX21" i="2" a="1"/>
  <c r="BX21" i="2" s="1"/>
  <c r="BX4" i="2" a="1"/>
  <c r="BX4" i="2" s="1"/>
  <c r="BY4" i="2" s="1"/>
  <c r="BX114" i="2" a="1"/>
  <c r="BX114" i="2" s="1"/>
  <c r="BX14" i="2" a="1"/>
  <c r="BX14" i="2" s="1"/>
  <c r="BX12" i="2" a="1"/>
  <c r="BX12" i="2" s="1"/>
  <c r="BX13" i="2" a="1"/>
  <c r="BX13" i="2" s="1"/>
  <c r="BX42" i="2" a="1"/>
  <c r="BX42" i="2" s="1"/>
  <c r="BX41" i="2" a="1"/>
  <c r="BX41" i="2" s="1"/>
  <c r="BX7" i="2" a="1"/>
  <c r="BX7" i="2" s="1"/>
  <c r="BX29" i="2" a="1"/>
  <c r="BX29" i="2" s="1"/>
  <c r="BX94" i="2" a="1"/>
  <c r="BX94" i="2" s="1"/>
  <c r="BX93" i="2" a="1"/>
  <c r="BX93" i="2" s="1"/>
  <c r="BX66" i="2" a="1"/>
  <c r="BX66" i="2" s="1"/>
  <c r="BX51" i="2" a="1"/>
  <c r="BX51" i="2" s="1"/>
  <c r="BX121" i="2" a="1"/>
  <c r="BX121" i="2" s="1"/>
  <c r="BX6" i="2" a="1"/>
  <c r="BX6" i="2" s="1"/>
  <c r="BX177" i="2" a="1"/>
  <c r="BX177" i="2" s="1"/>
  <c r="BX183" i="2" a="1"/>
  <c r="BX183" i="2" s="1"/>
  <c r="BX129" i="2" a="1"/>
  <c r="BX129" i="2" s="1"/>
  <c r="BX165" i="2" a="1"/>
  <c r="BX165" i="2" s="1"/>
  <c r="BX122" i="2" a="1"/>
  <c r="BX122" i="2" s="1"/>
  <c r="BX158" i="2" a="1"/>
  <c r="BX158" i="2" s="1"/>
  <c r="BX180" i="2" a="1"/>
  <c r="BX180" i="2" s="1"/>
  <c r="BX20" i="2" a="1"/>
  <c r="BX20" i="2" s="1"/>
  <c r="BX46" i="2" a="1"/>
  <c r="BX46" i="2" s="1"/>
  <c r="BX73" i="2" a="1"/>
  <c r="BX73" i="2" s="1"/>
  <c r="BX40" i="2" a="1"/>
  <c r="BX40" i="2" s="1"/>
  <c r="BX55" i="2" a="1"/>
  <c r="BX55" i="2" s="1"/>
  <c r="BX95" i="2" a="1"/>
  <c r="BX95" i="2" s="1"/>
  <c r="BX54" i="2" a="1"/>
  <c r="BX54" i="2" s="1"/>
  <c r="BX111" i="2" a="1"/>
  <c r="BX111" i="2" s="1"/>
  <c r="BX123" i="2" a="1"/>
  <c r="BX123" i="2" s="1"/>
  <c r="BX136" i="2" a="1"/>
  <c r="BX136" i="2" s="1"/>
  <c r="BX142" i="2" a="1"/>
  <c r="BX142" i="2" s="1"/>
  <c r="BX146" i="2" a="1"/>
  <c r="BX146" i="2" s="1"/>
  <c r="BX145" i="2" a="1"/>
  <c r="BX145" i="2" s="1"/>
  <c r="BX143" i="2" a="1"/>
  <c r="BX143" i="2" s="1"/>
  <c r="BX163" i="2" a="1"/>
  <c r="BX163" i="2" s="1"/>
  <c r="BX175" i="2" a="1"/>
  <c r="BX175" i="2" s="1"/>
  <c r="BX64" i="2" a="1"/>
  <c r="BX64" i="2" s="1"/>
  <c r="BX17" i="2" a="1"/>
  <c r="BX17" i="2" s="1"/>
  <c r="BX18" i="2" a="1"/>
  <c r="BX18" i="2" s="1"/>
  <c r="BX37" i="2" a="1"/>
  <c r="BX37" i="2" s="1"/>
  <c r="BX43" i="2" a="1"/>
  <c r="BX43" i="2" s="1"/>
  <c r="BX70" i="2" a="1"/>
  <c r="BX70" i="2" s="1"/>
  <c r="BX104" i="2" a="1"/>
  <c r="BX104" i="2" s="1"/>
  <c r="BX130" i="2" a="1"/>
  <c r="BX130" i="2" s="1"/>
  <c r="BX152" i="2" a="1"/>
  <c r="BX152" i="2" s="1"/>
  <c r="BX172" i="2" a="1"/>
  <c r="BX172" i="2" s="1"/>
  <c r="BX181" i="2" a="1"/>
  <c r="BX181" i="2" s="1"/>
  <c r="BX106" i="2" a="1"/>
  <c r="BX106" i="2" s="1"/>
  <c r="BX138" i="2" a="1"/>
  <c r="BX138" i="2" s="1"/>
  <c r="BX168" i="2" a="1"/>
  <c r="BX168" i="2" s="1"/>
  <c r="BX78" i="2" a="1"/>
  <c r="BX78" i="2" s="1"/>
  <c r="BX119" i="2" a="1"/>
  <c r="BX119" i="2" s="1"/>
  <c r="BX135" i="2" a="1"/>
  <c r="BX135" i="2" s="1"/>
  <c r="BX174" i="2" a="1"/>
  <c r="BX174" i="2" s="1"/>
  <c r="BX79" i="2" a="1"/>
  <c r="BX79" i="2" s="1"/>
  <c r="BX76" i="2" a="1"/>
  <c r="BX76" i="2" s="1"/>
  <c r="BX77" i="2" a="1"/>
  <c r="BX77" i="2" s="1"/>
  <c r="BX80" i="2" a="1"/>
  <c r="BX80" i="2" s="1"/>
  <c r="BX108" i="2" a="1"/>
  <c r="BX108" i="2" s="1"/>
  <c r="BX87" i="2" a="1"/>
  <c r="BX87" i="2" s="1"/>
  <c r="BX88" i="2" a="1"/>
  <c r="BX88" i="2" s="1"/>
  <c r="BX23" i="2" a="1"/>
  <c r="BX23" i="2" s="1"/>
  <c r="BX102" i="2" a="1"/>
  <c r="BX102" i="2" s="1"/>
  <c r="BX160" i="2" a="1"/>
  <c r="BX160" i="2" s="1"/>
  <c r="BX190" i="2" a="1"/>
  <c r="BX190" i="2" s="1"/>
  <c r="BX100" i="2" a="1"/>
  <c r="BX100" i="2" s="1"/>
  <c r="BX11" i="2" a="1"/>
  <c r="BX11" i="2" s="1"/>
  <c r="BX15" i="2" a="1"/>
  <c r="BX15" i="2" s="1"/>
  <c r="BX86" i="2" a="1"/>
  <c r="BX86" i="2" s="1"/>
  <c r="BX33" i="2" a="1"/>
  <c r="BX33" i="2" s="1"/>
  <c r="BX50" i="2" a="1"/>
  <c r="BX50" i="2" s="1"/>
  <c r="BX56" i="2" a="1"/>
  <c r="BX56" i="2" s="1"/>
  <c r="BX71" i="2" a="1"/>
  <c r="BX71" i="2" s="1"/>
  <c r="BX90" i="2" a="1"/>
  <c r="BX90" i="2" s="1"/>
  <c r="BX153" i="2" a="1"/>
  <c r="BX153" i="2" s="1"/>
  <c r="BX52" i="2" a="1"/>
  <c r="BX52" i="2" s="1"/>
  <c r="BX62" i="2" a="1"/>
  <c r="BX62" i="2" s="1"/>
  <c r="BX59" i="2" a="1"/>
  <c r="BX59" i="2" s="1"/>
  <c r="BX131" i="2" a="1"/>
  <c r="BX131" i="2" s="1"/>
  <c r="BX157" i="2" a="1"/>
  <c r="BX157" i="2" s="1"/>
  <c r="BX167" i="2" a="1"/>
  <c r="BX167" i="2" s="1"/>
  <c r="BX170" i="2" a="1"/>
  <c r="BX170" i="2" s="1"/>
  <c r="BX173" i="2" a="1"/>
  <c r="BX173" i="2" s="1"/>
  <c r="BX185" i="2" a="1"/>
  <c r="BX185" i="2" s="1"/>
  <c r="BX16" i="2" a="1"/>
  <c r="BX16" i="2" s="1"/>
  <c r="BX134" i="2" a="1"/>
  <c r="BX134" i="2" s="1"/>
  <c r="BX19" i="2" a="1"/>
  <c r="BX19" i="2" s="1"/>
  <c r="BX48" i="2" a="1"/>
  <c r="BX48" i="2" s="1"/>
  <c r="BX53" i="2" a="1"/>
  <c r="BX53" i="2" s="1"/>
  <c r="BX63" i="2" a="1"/>
  <c r="BX63" i="2" s="1"/>
  <c r="BX83" i="2" a="1"/>
  <c r="BX83" i="2" s="1"/>
  <c r="BX144" i="2" a="1"/>
  <c r="BX144" i="2" s="1"/>
  <c r="BX159" i="2" a="1"/>
  <c r="BX159" i="2" s="1"/>
  <c r="BX176" i="2" a="1"/>
  <c r="BX176" i="2" s="1"/>
  <c r="BX171" i="2" a="1"/>
  <c r="BX171" i="2" s="1"/>
  <c r="BX10" i="2" a="1"/>
  <c r="BX10" i="2" s="1"/>
  <c r="BX74" i="2" a="1"/>
  <c r="BX74" i="2" s="1"/>
  <c r="BX105" i="2" a="1"/>
  <c r="BX105" i="2" s="1"/>
  <c r="BX139" i="2" a="1"/>
  <c r="BX139" i="2" s="1"/>
  <c r="BX8" i="2" a="1"/>
  <c r="BX8" i="2" s="1"/>
  <c r="BX49" i="2" a="1"/>
  <c r="BX49" i="2" s="1"/>
  <c r="BX75" i="2" a="1"/>
  <c r="BX75" i="2" s="1"/>
  <c r="BX128" i="2" a="1"/>
  <c r="BX128" i="2" s="1"/>
  <c r="BX140" i="2" a="1"/>
  <c r="BX140" i="2" s="1"/>
  <c r="BX178" i="2" a="1"/>
  <c r="BX178" i="2" s="1"/>
  <c r="BX26" i="2" a="1"/>
  <c r="BX26" i="2" s="1"/>
  <c r="BX113" i="2" a="1"/>
  <c r="BX113" i="2" s="1"/>
  <c r="CM4" i="2"/>
  <c r="CM5" i="2" s="1"/>
  <c r="CM6" i="2" s="1"/>
  <c r="CM7" i="2" s="1"/>
  <c r="CM8" i="2" s="1"/>
  <c r="CM9" i="2" s="1"/>
  <c r="CM10" i="2" s="1"/>
  <c r="CM11" i="2" s="1"/>
  <c r="CM12" i="2" s="1"/>
  <c r="CM13" i="2" s="1"/>
  <c r="CM14" i="2" s="1"/>
  <c r="CM15" i="2" s="1"/>
  <c r="CM16" i="2" s="1"/>
  <c r="CM17" i="2" s="1"/>
  <c r="CM18" i="2" s="1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CM115" i="2" s="1"/>
  <c r="CM116" i="2" s="1"/>
  <c r="CM117" i="2" s="1"/>
  <c r="CM118" i="2" s="1"/>
  <c r="CM119" i="2" s="1"/>
  <c r="CM120" i="2" s="1"/>
  <c r="CM121" i="2" s="1"/>
  <c r="CM122" i="2" s="1"/>
  <c r="CM123" i="2" s="1"/>
  <c r="CM124" i="2" s="1"/>
  <c r="CM125" i="2" s="1"/>
  <c r="CM126" i="2" s="1"/>
  <c r="CM127" i="2" s="1"/>
  <c r="CM128" i="2" s="1"/>
  <c r="CM129" i="2" s="1"/>
  <c r="CM130" i="2" s="1"/>
  <c r="CM131" i="2" s="1"/>
  <c r="CM132" i="2" s="1"/>
  <c r="CM133" i="2" s="1"/>
  <c r="CM134" i="2" s="1"/>
  <c r="CM135" i="2" s="1"/>
  <c r="CM136" i="2" s="1"/>
  <c r="CM137" i="2" s="1"/>
  <c r="CM138" i="2" s="1"/>
  <c r="CM139" i="2" s="1"/>
  <c r="CM140" i="2" s="1"/>
  <c r="CM141" i="2" s="1"/>
  <c r="CM142" i="2" s="1"/>
  <c r="CM143" i="2" s="1"/>
  <c r="CM144" i="2" s="1"/>
  <c r="CM145" i="2" s="1"/>
  <c r="CM146" i="2" s="1"/>
  <c r="CM147" i="2" s="1"/>
  <c r="CM148" i="2" s="1"/>
  <c r="CM149" i="2" s="1"/>
  <c r="CM150" i="2" s="1"/>
  <c r="CM151" i="2" s="1"/>
  <c r="CM152" i="2" s="1"/>
  <c r="CM153" i="2" s="1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CK4" i="2"/>
  <c r="CK5" i="2" s="1"/>
  <c r="CK6" i="2" s="1"/>
  <c r="CL4" i="2"/>
  <c r="CL5" i="2" s="1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CL115" i="2" s="1"/>
  <c r="CL116" i="2" s="1"/>
  <c r="CL117" i="2" s="1"/>
  <c r="CL118" i="2" s="1"/>
  <c r="CL119" i="2" s="1"/>
  <c r="CL120" i="2" s="1"/>
  <c r="CL121" i="2" s="1"/>
  <c r="CL122" i="2" s="1"/>
  <c r="CL123" i="2" s="1"/>
  <c r="CL124" i="2" s="1"/>
  <c r="CL125" i="2" s="1"/>
  <c r="CL126" i="2" s="1"/>
  <c r="CL127" i="2" s="1"/>
  <c r="CL128" i="2" s="1"/>
  <c r="CL129" i="2" s="1"/>
  <c r="CL130" i="2" s="1"/>
  <c r="CL131" i="2" s="1"/>
  <c r="CL132" i="2" s="1"/>
  <c r="CL133" i="2" s="1"/>
  <c r="CL134" i="2" s="1"/>
  <c r="CL135" i="2" s="1"/>
  <c r="CL136" i="2" s="1"/>
  <c r="CL137" i="2" s="1"/>
  <c r="CL138" i="2" s="1"/>
  <c r="CL139" i="2" s="1"/>
  <c r="CL140" i="2" s="1"/>
  <c r="CL141" i="2" s="1"/>
  <c r="CL142" i="2" s="1"/>
  <c r="CL143" i="2" s="1"/>
  <c r="CL144" i="2" s="1"/>
  <c r="CL145" i="2" s="1"/>
  <c r="CL146" i="2" s="1"/>
  <c r="CL147" i="2" s="1"/>
  <c r="CL148" i="2" s="1"/>
  <c r="CL149" i="2" s="1"/>
  <c r="CL150" i="2" s="1"/>
  <c r="CL151" i="2" s="1"/>
  <c r="CL152" i="2" s="1"/>
  <c r="CL153" i="2" s="1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BX27" i="2" a="1"/>
  <c r="BX27" i="2" s="1"/>
  <c r="BX169" i="2" a="1"/>
  <c r="BX169" i="2" s="1"/>
  <c r="BX186" i="2" a="1"/>
  <c r="BX186" i="2" s="1"/>
  <c r="BX30" i="2" a="1"/>
  <c r="BX30" i="2" s="1"/>
  <c r="BX179" i="2" a="1"/>
  <c r="BX179" i="2" s="1"/>
  <c r="BX187" i="2" a="1"/>
  <c r="BX187" i="2" s="1"/>
  <c r="BX5" i="2" a="1"/>
  <c r="BX5" i="2" s="1"/>
  <c r="BX25" i="2" a="1"/>
  <c r="BX25" i="2" s="1"/>
  <c r="BX32" i="2" a="1"/>
  <c r="BX32" i="2" s="1"/>
  <c r="BX35" i="2" a="1"/>
  <c r="BX35" i="2" s="1"/>
  <c r="BX115" i="2" a="1"/>
  <c r="BX115" i="2" s="1"/>
  <c r="BX151" i="2" a="1"/>
  <c r="BX151" i="2" s="1"/>
  <c r="BX182" i="2" a="1"/>
  <c r="BX182" i="2" s="1"/>
  <c r="BX89" i="2" a="1"/>
  <c r="BX89" i="2" s="1"/>
  <c r="BX133" i="2" a="1"/>
  <c r="BX133" i="2" s="1"/>
  <c r="BX124" i="2" a="1"/>
  <c r="BX124" i="2" s="1"/>
  <c r="BX110" i="2" a="1"/>
  <c r="BX110" i="2" s="1"/>
  <c r="BX22" i="2" a="1"/>
  <c r="BX22" i="2" s="1"/>
  <c r="BX61" i="2" a="1"/>
  <c r="BX61" i="2" s="1"/>
  <c r="BX150" i="2" a="1"/>
  <c r="BX150" i="2" s="1"/>
  <c r="BX36" i="2" a="1"/>
  <c r="BX36" i="2" s="1"/>
  <c r="BX47" i="2" a="1"/>
  <c r="BX47" i="2" s="1"/>
  <c r="BX120" i="2" a="1"/>
  <c r="BX120" i="2" s="1"/>
  <c r="BX162" i="2" a="1"/>
  <c r="BX162" i="2" s="1"/>
  <c r="BX103" i="2" a="1"/>
  <c r="BX103" i="2" s="1"/>
  <c r="BX67" i="2" a="1"/>
  <c r="BX67" i="2" s="1"/>
  <c r="BX193" i="2" a="1"/>
  <c r="BX193" i="2" s="1"/>
  <c r="BX28" i="2" a="1"/>
  <c r="BX28" i="2" s="1"/>
  <c r="BX45" i="2" a="1"/>
  <c r="BX45" i="2" s="1"/>
  <c r="BX85" i="2" a="1"/>
  <c r="BX85" i="2" s="1"/>
  <c r="BX91" i="2" a="1"/>
  <c r="BX91" i="2" s="1"/>
  <c r="BX98" i="2" a="1"/>
  <c r="BX98" i="2" s="1"/>
  <c r="BX101" i="2" a="1"/>
  <c r="BX101" i="2" s="1"/>
  <c r="BX116" i="2" a="1"/>
  <c r="BX116" i="2" s="1"/>
  <c r="BX117" i="2" a="1"/>
  <c r="BX117" i="2" s="1"/>
  <c r="BX118" i="2" a="1"/>
  <c r="BX118" i="2" s="1"/>
  <c r="BX154" i="2" a="1"/>
  <c r="BX154" i="2" s="1"/>
  <c r="BX126" i="2" a="1"/>
  <c r="BX126" i="2" s="1"/>
  <c r="BX96" i="2" a="1"/>
  <c r="BX96" i="2" s="1"/>
  <c r="BX166" i="2" a="1"/>
  <c r="BX166" i="2" s="1"/>
  <c r="BX184" i="2" a="1"/>
  <c r="BX184" i="2" s="1"/>
  <c r="BX34" i="2" a="1"/>
  <c r="BX34" i="2" s="1"/>
  <c r="BX24" i="2" a="1"/>
  <c r="BX24" i="2" s="1"/>
  <c r="BX58" i="2" a="1"/>
  <c r="BX58" i="2" s="1"/>
  <c r="BX156" i="2" a="1"/>
  <c r="BX156" i="2" s="1"/>
  <c r="BX164" i="2" a="1"/>
  <c r="BX164" i="2" s="1"/>
  <c r="J9" i="4"/>
  <c r="K9" i="4" s="1"/>
  <c r="BB47" i="2"/>
  <c r="BC11" i="2" s="1" a="1"/>
  <c r="BC11" i="2" s="1"/>
  <c r="BB78" i="2"/>
  <c r="BC67" i="2" s="1" a="1"/>
  <c r="BC67" i="2" s="1"/>
  <c r="BB62" i="2"/>
  <c r="BC9" i="2" s="1" a="1"/>
  <c r="BC9" i="2" s="1"/>
  <c r="BB87" i="2"/>
  <c r="BC75" i="2" s="1" a="1"/>
  <c r="BC75" i="2" s="1"/>
  <c r="AH86" i="2" a="1"/>
  <c r="AH86" i="2" s="1"/>
  <c r="AH146" i="2" a="1"/>
  <c r="AH146" i="2" s="1"/>
  <c r="AG62" i="2"/>
  <c r="AG78" i="2"/>
  <c r="AH76" i="2" s="1" a="1"/>
  <c r="AH76" i="2" s="1"/>
  <c r="AG48" i="2"/>
  <c r="AH29" i="2" s="1" a="1"/>
  <c r="AH29" i="2" s="1"/>
  <c r="AH184" i="2" a="1"/>
  <c r="AH184" i="2" s="1"/>
  <c r="AW5" i="2"/>
  <c r="AW6" i="2" s="1"/>
  <c r="AW7" i="2" s="1"/>
  <c r="AW8" i="2" s="1"/>
  <c r="AW9" i="2" s="1"/>
  <c r="AW10" i="2" s="1"/>
  <c r="AW11" i="2" s="1"/>
  <c r="AW12" i="2" s="1"/>
  <c r="AW13" i="2" s="1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W115" i="2" s="1"/>
  <c r="AW116" i="2" s="1"/>
  <c r="AW117" i="2" s="1"/>
  <c r="AW118" i="2" s="1"/>
  <c r="AW119" i="2" s="1"/>
  <c r="AW120" i="2" s="1"/>
  <c r="AW121" i="2" s="1"/>
  <c r="AW122" i="2" s="1"/>
  <c r="AW123" i="2" s="1"/>
  <c r="AW124" i="2" s="1"/>
  <c r="AW125" i="2" s="1"/>
  <c r="AW126" i="2" s="1"/>
  <c r="AW127" i="2" s="1"/>
  <c r="AW128" i="2" s="1"/>
  <c r="AW129" i="2" s="1"/>
  <c r="AW130" i="2" s="1"/>
  <c r="AW131" i="2" s="1"/>
  <c r="AW132" i="2" s="1"/>
  <c r="AW133" i="2" s="1"/>
  <c r="AW134" i="2" s="1"/>
  <c r="AW135" i="2" s="1"/>
  <c r="AW136" i="2" s="1"/>
  <c r="AW137" i="2" s="1"/>
  <c r="AW138" i="2" s="1"/>
  <c r="AW139" i="2" s="1"/>
  <c r="AW140" i="2" s="1"/>
  <c r="AW141" i="2" s="1"/>
  <c r="AW142" i="2" s="1"/>
  <c r="AW143" i="2" s="1"/>
  <c r="AW144" i="2" s="1"/>
  <c r="AW145" i="2" s="1"/>
  <c r="AW146" i="2" s="1"/>
  <c r="AW147" i="2" s="1"/>
  <c r="AW148" i="2" s="1"/>
  <c r="AW149" i="2" s="1"/>
  <c r="AW150" i="2" s="1"/>
  <c r="AW151" i="2" s="1"/>
  <c r="AW152" i="2" s="1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U4" i="2"/>
  <c r="AU5" i="2" s="1"/>
  <c r="AU6" i="2" s="1"/>
  <c r="AH56" i="2" a="1"/>
  <c r="AH56" i="2" s="1"/>
  <c r="AV4" i="2"/>
  <c r="AV5" i="2" s="1"/>
  <c r="AV6" i="2" s="1"/>
  <c r="AV7" i="2" s="1"/>
  <c r="AV8" i="2" s="1"/>
  <c r="AV9" i="2" s="1"/>
  <c r="AV10" i="2" s="1"/>
  <c r="AV11" i="2" s="1"/>
  <c r="AV12" i="2" s="1"/>
  <c r="AV13" i="2" s="1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V124" i="2" s="1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V136" i="2" s="1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V148" i="2" s="1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H165" i="2" a="1"/>
  <c r="AH165" i="2" s="1"/>
  <c r="AH88" i="2" a="1"/>
  <c r="AH88" i="2" s="1"/>
  <c r="AH157" i="2" a="1"/>
  <c r="AH157" i="2" s="1"/>
  <c r="AH136" i="2" a="1"/>
  <c r="AH136" i="2" s="1"/>
  <c r="AH154" i="2" a="1"/>
  <c r="AH154" i="2" s="1"/>
  <c r="M194" i="2" a="1"/>
  <c r="M194" i="2" s="1"/>
  <c r="L162" i="2"/>
  <c r="L53" i="2"/>
  <c r="M51" i="2" s="1" a="1"/>
  <c r="M51" i="2" s="1"/>
  <c r="L69" i="2"/>
  <c r="M63" i="2" s="1" a="1"/>
  <c r="M63" i="2" s="1"/>
  <c r="M202" i="2" a="1"/>
  <c r="M202" i="2" s="1"/>
  <c r="N17" i="2"/>
  <c r="O17" i="2" s="1"/>
  <c r="Z5" i="2"/>
  <c r="Z6" i="2" s="1"/>
  <c r="L153" i="2"/>
  <c r="M143" i="2" s="1" a="1"/>
  <c r="M143" i="2" s="1"/>
  <c r="N14" i="2"/>
  <c r="O14" i="2" s="1"/>
  <c r="L159" i="2"/>
  <c r="M158" i="2" s="1" a="1"/>
  <c r="M158" i="2" s="1"/>
  <c r="O35" i="6"/>
  <c r="O36" i="6" s="1"/>
  <c r="O37" i="6" s="1"/>
  <c r="CW13" i="2"/>
  <c r="CX13" i="2" s="1"/>
  <c r="CV10" i="2"/>
  <c r="CW10" i="2" s="1"/>
  <c r="CX10" i="2" s="1"/>
  <c r="T14" i="6"/>
  <c r="V14" i="6" s="1"/>
  <c r="S14" i="6"/>
  <c r="CX18" i="2"/>
  <c r="CV4" i="2"/>
  <c r="CW4" i="2" s="1"/>
  <c r="CX4" i="2" s="1"/>
  <c r="CX6" i="2"/>
  <c r="CV12" i="2"/>
  <c r="CW12" i="2" s="1"/>
  <c r="CX12" i="2" s="1"/>
  <c r="CV13" i="2"/>
  <c r="CV14" i="2"/>
  <c r="CW14" i="2" s="1"/>
  <c r="CX14" i="2" s="1"/>
  <c r="CV9" i="2"/>
  <c r="CW9" i="2" s="1"/>
  <c r="CX9" i="2" s="1"/>
  <c r="CN4" i="2"/>
  <c r="T13" i="6"/>
  <c r="S13" i="6"/>
  <c r="GY180" i="2"/>
  <c r="EN110" i="2"/>
  <c r="GY71" i="2"/>
  <c r="FI89" i="2"/>
  <c r="FI14" i="2"/>
  <c r="DS104" i="2"/>
  <c r="GD158" i="2"/>
  <c r="FI122" i="2"/>
  <c r="GY156" i="2"/>
  <c r="GD192" i="2"/>
  <c r="GD11" i="2"/>
  <c r="EN37" i="2"/>
  <c r="EN50" i="2"/>
  <c r="FI58" i="2"/>
  <c r="GY69" i="2"/>
  <c r="DS92" i="2"/>
  <c r="GY93" i="2"/>
  <c r="DS116" i="2"/>
  <c r="DS120" i="2"/>
  <c r="EN123" i="2"/>
  <c r="EN135" i="2"/>
  <c r="DS159" i="2"/>
  <c r="DS163" i="2"/>
  <c r="FI185" i="2"/>
  <c r="GY202" i="2"/>
  <c r="GY125" i="2"/>
  <c r="DS136" i="2"/>
  <c r="FI69" i="2"/>
  <c r="GY75" i="2"/>
  <c r="GY79" i="2"/>
  <c r="DS86" i="2"/>
  <c r="GY87" i="2"/>
  <c r="GD92" i="2"/>
  <c r="GD96" i="2"/>
  <c r="FI101" i="2"/>
  <c r="GD108" i="2"/>
  <c r="GY115" i="2"/>
  <c r="DS118" i="2"/>
  <c r="EN125" i="2"/>
  <c r="DS133" i="2"/>
  <c r="GD135" i="2"/>
  <c r="FI173" i="2"/>
  <c r="GY191" i="2"/>
  <c r="DS194" i="2"/>
  <c r="GY195" i="2"/>
  <c r="GD202" i="2"/>
  <c r="EN203" i="2"/>
  <c r="EN62" i="2"/>
  <c r="GY43" i="2"/>
  <c r="EN54" i="2"/>
  <c r="DS31" i="2"/>
  <c r="FI38" i="2"/>
  <c r="GD119" i="2"/>
  <c r="FI135" i="2"/>
  <c r="GY141" i="2"/>
  <c r="DS106" i="2"/>
  <c r="GD19" i="2"/>
  <c r="EN36" i="2"/>
  <c r="EN40" i="2"/>
  <c r="GY42" i="2"/>
  <c r="EN53" i="2"/>
  <c r="GY64" i="2"/>
  <c r="DS67" i="2"/>
  <c r="FI73" i="2"/>
  <c r="FI85" i="2"/>
  <c r="EN94" i="2"/>
  <c r="EN129" i="2"/>
  <c r="FI132" i="2"/>
  <c r="GD143" i="2"/>
  <c r="GD147" i="2"/>
  <c r="DS153" i="2"/>
  <c r="EN163" i="2"/>
  <c r="GY172" i="2"/>
  <c r="EN190" i="2"/>
  <c r="GD196" i="2"/>
  <c r="D5" i="2"/>
  <c r="H5" i="2" s="1"/>
  <c r="C6" i="2"/>
  <c r="C7" i="2" s="1"/>
  <c r="D7" i="2" s="1"/>
  <c r="D4" i="2"/>
  <c r="FI11" i="2"/>
  <c r="DS38" i="2"/>
  <c r="FI170" i="2"/>
  <c r="DS71" i="2"/>
  <c r="GD203" i="2"/>
  <c r="EN79" i="2"/>
  <c r="GY100" i="2"/>
  <c r="GD129" i="2"/>
  <c r="DS3" i="2"/>
  <c r="FI161" i="2"/>
  <c r="BH3" i="2"/>
  <c r="FI141" i="2"/>
  <c r="GY181" i="2"/>
  <c r="DS7" i="2"/>
  <c r="GY35" i="2"/>
  <c r="GY38" i="2"/>
  <c r="GY41" i="2"/>
  <c r="DS64" i="2"/>
  <c r="GY77" i="2"/>
  <c r="GY80" i="2"/>
  <c r="GD106" i="2"/>
  <c r="FI113" i="2"/>
  <c r="GY121" i="2"/>
  <c r="FI143" i="2"/>
  <c r="GD145" i="2"/>
  <c r="FI203" i="2"/>
  <c r="DS87" i="2"/>
  <c r="GD44" i="2"/>
  <c r="GY92" i="2"/>
  <c r="EN185" i="2"/>
  <c r="FI145" i="2"/>
  <c r="FI180" i="2"/>
  <c r="GD201" i="2"/>
  <c r="GY53" i="2"/>
  <c r="FI121" i="2"/>
  <c r="EN122" i="2"/>
  <c r="DS141" i="2"/>
  <c r="EN192" i="2"/>
  <c r="GD133" i="2"/>
  <c r="DS156" i="2"/>
  <c r="EN172" i="2"/>
  <c r="GY105" i="2"/>
  <c r="FI147" i="2"/>
  <c r="GD155" i="2"/>
  <c r="DS167" i="2"/>
  <c r="GD171" i="2"/>
  <c r="FI12" i="2"/>
  <c r="GD20" i="2"/>
  <c r="GY22" i="2"/>
  <c r="GD28" i="2"/>
  <c r="DS33" i="2"/>
  <c r="DS42" i="2"/>
  <c r="FI62" i="2"/>
  <c r="GD91" i="2"/>
  <c r="GD103" i="2"/>
  <c r="GY108" i="2"/>
  <c r="GY133" i="2"/>
  <c r="EN187" i="2"/>
  <c r="GY49" i="2"/>
  <c r="DS102" i="2"/>
  <c r="FI104" i="2"/>
  <c r="EN107" i="2"/>
  <c r="EN127" i="2"/>
  <c r="GY128" i="2"/>
  <c r="EN151" i="2"/>
  <c r="GY165" i="2"/>
  <c r="FI166" i="2"/>
  <c r="GD189" i="2"/>
  <c r="GD195" i="2"/>
  <c r="FI112" i="2"/>
  <c r="FI160" i="2"/>
  <c r="DS166" i="2"/>
  <c r="GY23" i="2"/>
  <c r="GY131" i="2"/>
  <c r="EN144" i="2"/>
  <c r="DS176" i="2"/>
  <c r="GD63" i="2"/>
  <c r="EN90" i="2"/>
  <c r="GD81" i="2"/>
  <c r="EN154" i="2"/>
  <c r="DS199" i="2"/>
  <c r="F11" i="4"/>
  <c r="G11" i="4" s="1"/>
  <c r="L11" i="4" s="1"/>
  <c r="DS91" i="2"/>
  <c r="EN98" i="2"/>
  <c r="GD120" i="2"/>
  <c r="EN152" i="2"/>
  <c r="FI154" i="2"/>
  <c r="EN176" i="2"/>
  <c r="EN189" i="2"/>
  <c r="DS197" i="2"/>
  <c r="GY200" i="2"/>
  <c r="GD4" i="2"/>
  <c r="FI6" i="2"/>
  <c r="CX7" i="2"/>
  <c r="FI10" i="2"/>
  <c r="CX11" i="2"/>
  <c r="GD40" i="2"/>
  <c r="EN41" i="2"/>
  <c r="DS44" i="2"/>
  <c r="GD48" i="2"/>
  <c r="GY50" i="2"/>
  <c r="FI51" i="2"/>
  <c r="GY66" i="2"/>
  <c r="FI67" i="2"/>
  <c r="DS68" i="2"/>
  <c r="GD79" i="2"/>
  <c r="GD100" i="2"/>
  <c r="FI118" i="2"/>
  <c r="FI128" i="2"/>
  <c r="EN140" i="2"/>
  <c r="FI142" i="2"/>
  <c r="EN147" i="2"/>
  <c r="GY170" i="2"/>
  <c r="FI171" i="2"/>
  <c r="GD183" i="2"/>
  <c r="EN184" i="2"/>
  <c r="AM3" i="2"/>
  <c r="EN69" i="2"/>
  <c r="DS161" i="2"/>
  <c r="EN84" i="2"/>
  <c r="FI29" i="2"/>
  <c r="DS30" i="2"/>
  <c r="GD31" i="2"/>
  <c r="EN38" i="2"/>
  <c r="GY39" i="2"/>
  <c r="FI56" i="2"/>
  <c r="FI163" i="2"/>
  <c r="GY187" i="2"/>
  <c r="FI188" i="2"/>
  <c r="EN193" i="2"/>
  <c r="FI66" i="2"/>
  <c r="FI53" i="2"/>
  <c r="EN61" i="2"/>
  <c r="GY4" i="2"/>
  <c r="EN8" i="2"/>
  <c r="GD22" i="2"/>
  <c r="GD24" i="2"/>
  <c r="GY26" i="2"/>
  <c r="GY90" i="2"/>
  <c r="GY107" i="2"/>
  <c r="FI108" i="2"/>
  <c r="GY120" i="2"/>
  <c r="EN142" i="2"/>
  <c r="GY147" i="2"/>
  <c r="FI152" i="2"/>
  <c r="EN168" i="2"/>
  <c r="GY169" i="2"/>
  <c r="DS180" i="2"/>
  <c r="GD181" i="2"/>
  <c r="DS189" i="2"/>
  <c r="FI195" i="2"/>
  <c r="DS202" i="2"/>
  <c r="GY48" i="2"/>
  <c r="EN43" i="2"/>
  <c r="EN45" i="2"/>
  <c r="FI47" i="2"/>
  <c r="GD49" i="2"/>
  <c r="DS55" i="2"/>
  <c r="DS57" i="2"/>
  <c r="GD58" i="2"/>
  <c r="EN59" i="2"/>
  <c r="EN68" i="2"/>
  <c r="GD74" i="2"/>
  <c r="GY83" i="2"/>
  <c r="GD86" i="2"/>
  <c r="GY88" i="2"/>
  <c r="FI110" i="2"/>
  <c r="GD116" i="2"/>
  <c r="EN132" i="2"/>
  <c r="FI138" i="2"/>
  <c r="FI146" i="2"/>
  <c r="EN155" i="2"/>
  <c r="EN159" i="2"/>
  <c r="DS171" i="2"/>
  <c r="GD172" i="2"/>
  <c r="GD174" i="2"/>
  <c r="EN175" i="2"/>
  <c r="GY183" i="2"/>
  <c r="GY192" i="2"/>
  <c r="GD199" i="2"/>
  <c r="GD26" i="2"/>
  <c r="DS12" i="2"/>
  <c r="EN21" i="2"/>
  <c r="EN25" i="2"/>
  <c r="DS28" i="2"/>
  <c r="EN30" i="2"/>
  <c r="DS35" i="2"/>
  <c r="GY44" i="2"/>
  <c r="FI54" i="2"/>
  <c r="DS62" i="2"/>
  <c r="GD65" i="2"/>
  <c r="DS80" i="2"/>
  <c r="FI97" i="2"/>
  <c r="EN100" i="2"/>
  <c r="DS109" i="2"/>
  <c r="DS124" i="2"/>
  <c r="GD125" i="2"/>
  <c r="EN126" i="2"/>
  <c r="GY127" i="2"/>
  <c r="DS147" i="2"/>
  <c r="GD152" i="2"/>
  <c r="EN157" i="2"/>
  <c r="GD163" i="2"/>
  <c r="GD165" i="2"/>
  <c r="DS178" i="2"/>
  <c r="EN180" i="2"/>
  <c r="DS196" i="2"/>
  <c r="DS78" i="2"/>
  <c r="FI95" i="2"/>
  <c r="DS107" i="2"/>
  <c r="DS9" i="2"/>
  <c r="EN12" i="2"/>
  <c r="FI21" i="2"/>
  <c r="FI23" i="2"/>
  <c r="GD27" i="2"/>
  <c r="EN28" i="2"/>
  <c r="GY29" i="2"/>
  <c r="GD32" i="2"/>
  <c r="DS53" i="2"/>
  <c r="FI102" i="2"/>
  <c r="DS103" i="2"/>
  <c r="FI117" i="2"/>
  <c r="GD121" i="2"/>
  <c r="FI126" i="2"/>
  <c r="GD136" i="2"/>
  <c r="DS145" i="2"/>
  <c r="EN149" i="2"/>
  <c r="FI157" i="2"/>
  <c r="FI159" i="2"/>
  <c r="DS160" i="2"/>
  <c r="EN171" i="2"/>
  <c r="GY174" i="2"/>
  <c r="EN178" i="2"/>
  <c r="GY190" i="2"/>
  <c r="GD193" i="2"/>
  <c r="EN39" i="2"/>
  <c r="EN162" i="2"/>
  <c r="DS101" i="2"/>
  <c r="GY148" i="2"/>
  <c r="GD175" i="2"/>
  <c r="GD182" i="2"/>
  <c r="GD25" i="2"/>
  <c r="DS99" i="2"/>
  <c r="GD102" i="2"/>
  <c r="GD126" i="2"/>
  <c r="FI178" i="2"/>
  <c r="GY17" i="2"/>
  <c r="EN24" i="2"/>
  <c r="FI26" i="2"/>
  <c r="DS36" i="2"/>
  <c r="FI37" i="2"/>
  <c r="GD41" i="2"/>
  <c r="EN76" i="2"/>
  <c r="DS79" i="2"/>
  <c r="FI83" i="2"/>
  <c r="DS84" i="2"/>
  <c r="GD85" i="2"/>
  <c r="EN101" i="2"/>
  <c r="DS108" i="2"/>
  <c r="DS110" i="2"/>
  <c r="GD115" i="2"/>
  <c r="FI120" i="2"/>
  <c r="GY142" i="2"/>
  <c r="DS150" i="2"/>
  <c r="GD164" i="2"/>
  <c r="FI169" i="2"/>
  <c r="GY70" i="2"/>
  <c r="EN137" i="2"/>
  <c r="FI87" i="2"/>
  <c r="DS181" i="2"/>
  <c r="DS190" i="2"/>
  <c r="EN88" i="2"/>
  <c r="GY91" i="2"/>
  <c r="EN103" i="2"/>
  <c r="R3" i="2"/>
  <c r="FI9" i="2"/>
  <c r="GD12" i="2"/>
  <c r="DS13" i="2"/>
  <c r="CX17" i="2"/>
  <c r="GY19" i="2"/>
  <c r="GY25" i="2"/>
  <c r="EN34" i="2"/>
  <c r="GD35" i="2"/>
  <c r="GY45" i="2"/>
  <c r="DS47" i="2"/>
  <c r="EN49" i="2"/>
  <c r="GD57" i="2"/>
  <c r="EN58" i="2"/>
  <c r="FI60" i="2"/>
  <c r="EN67" i="2"/>
  <c r="EN81" i="2"/>
  <c r="EN86" i="2"/>
  <c r="DS93" i="2"/>
  <c r="DS97" i="2"/>
  <c r="GD98" i="2"/>
  <c r="EN99" i="2"/>
  <c r="GY102" i="2"/>
  <c r="DS112" i="2"/>
  <c r="EN114" i="2"/>
  <c r="EN116" i="2"/>
  <c r="GY117" i="2"/>
  <c r="GD124" i="2"/>
  <c r="GY126" i="2"/>
  <c r="DS148" i="2"/>
  <c r="GD153" i="2"/>
  <c r="GY157" i="2"/>
  <c r="EN165" i="2"/>
  <c r="EN174" i="2"/>
  <c r="DS177" i="2"/>
  <c r="GD178" i="2"/>
  <c r="EN179" i="2"/>
  <c r="GY182" i="2"/>
  <c r="EN105" i="2"/>
  <c r="AH130" i="2" a="1"/>
  <c r="AH130" i="2" s="1"/>
  <c r="AH128" i="2" a="1"/>
  <c r="AH128" i="2" s="1"/>
  <c r="AH109" i="2" a="1"/>
  <c r="AH109" i="2" s="1"/>
  <c r="AH72" i="2" a="1"/>
  <c r="AH72" i="2" s="1"/>
  <c r="AH90" i="2" a="1"/>
  <c r="AH90" i="2" s="1"/>
  <c r="AH166" i="2" a="1"/>
  <c r="AH166" i="2" s="1"/>
  <c r="AH6" i="2" a="1"/>
  <c r="AH6" i="2" s="1"/>
  <c r="AH51" i="2" a="1"/>
  <c r="AH51" i="2" s="1"/>
  <c r="AH114" i="2" a="1"/>
  <c r="AH114" i="2" s="1"/>
  <c r="AH31" i="2" a="1"/>
  <c r="AH31" i="2" s="1"/>
  <c r="AH20" i="2" a="1"/>
  <c r="AH20" i="2" s="1"/>
  <c r="AH98" i="2" a="1"/>
  <c r="AH98" i="2" s="1"/>
  <c r="AH26" i="2" a="1"/>
  <c r="AH26" i="2" s="1"/>
  <c r="AH127" i="2" a="1"/>
  <c r="AH127" i="2" s="1"/>
  <c r="AH11" i="2" a="1"/>
  <c r="AH11" i="2" s="1"/>
  <c r="AH44" i="2" a="1"/>
  <c r="AH44" i="2" s="1"/>
  <c r="AH111" i="2" a="1"/>
  <c r="AH111" i="2" s="1"/>
  <c r="AH108" i="2" a="1"/>
  <c r="AH108" i="2" s="1"/>
  <c r="AH119" i="2" a="1"/>
  <c r="AH119" i="2" s="1"/>
  <c r="AH99" i="2" a="1"/>
  <c r="AH99" i="2" s="1"/>
  <c r="AH89" i="2" a="1"/>
  <c r="AH89" i="2" s="1"/>
  <c r="AH87" i="2" a="1"/>
  <c r="AH87" i="2" s="1"/>
  <c r="AH198" i="2" a="1"/>
  <c r="AH198" i="2" s="1"/>
  <c r="AH193" i="2" a="1"/>
  <c r="AH193" i="2" s="1"/>
  <c r="AH176" i="2" a="1"/>
  <c r="AH176" i="2" s="1"/>
  <c r="AH174" i="2" a="1"/>
  <c r="AH174" i="2" s="1"/>
  <c r="AH47" i="2" a="1"/>
  <c r="AH47" i="2" s="1"/>
  <c r="AH155" i="2" a="1"/>
  <c r="AH155" i="2" s="1"/>
  <c r="AH133" i="2" a="1"/>
  <c r="AH133" i="2" s="1"/>
  <c r="AH134" i="2" a="1"/>
  <c r="AH134" i="2" s="1"/>
  <c r="AH160" i="2" a="1"/>
  <c r="AH160" i="2" s="1"/>
  <c r="AH163" i="2" a="1"/>
  <c r="AH163" i="2" s="1"/>
  <c r="AH161" i="2" a="1"/>
  <c r="AH161" i="2" s="1"/>
  <c r="AH65" i="2" a="1"/>
  <c r="AH65" i="2" s="1"/>
  <c r="AH73" i="2" a="1"/>
  <c r="AH73" i="2" s="1"/>
  <c r="AH79" i="2" a="1"/>
  <c r="AH79" i="2" s="1"/>
  <c r="AH93" i="2" a="1"/>
  <c r="AH93" i="2" s="1"/>
  <c r="AH92" i="2" a="1"/>
  <c r="AH92" i="2" s="1"/>
  <c r="AH91" i="2" a="1"/>
  <c r="AH91" i="2" s="1"/>
  <c r="AH94" i="2" a="1"/>
  <c r="AH94" i="2" s="1"/>
  <c r="AH104" i="2" a="1"/>
  <c r="AH104" i="2" s="1"/>
  <c r="AH100" i="2" a="1"/>
  <c r="AH100" i="2" s="1"/>
  <c r="AH102" i="2" a="1"/>
  <c r="AH102" i="2" s="1"/>
  <c r="AH141" i="2" a="1"/>
  <c r="AH141" i="2" s="1"/>
  <c r="AH142" i="2" a="1"/>
  <c r="AH142" i="2" s="1"/>
  <c r="AH41" i="2" a="1"/>
  <c r="AH41" i="2" s="1"/>
  <c r="AH42" i="2" a="1"/>
  <c r="AH42" i="2" s="1"/>
  <c r="AH85" i="2" a="1"/>
  <c r="AH85" i="2" s="1"/>
  <c r="AH156" i="2" a="1"/>
  <c r="AH156" i="2" s="1"/>
  <c r="AH168" i="2" a="1"/>
  <c r="AH168" i="2" s="1"/>
  <c r="AH8" i="2" a="1"/>
  <c r="AH8" i="2" s="1"/>
  <c r="AH36" i="2" a="1"/>
  <c r="AH36" i="2" s="1"/>
  <c r="AH120" i="2" a="1"/>
  <c r="AH120" i="2" s="1"/>
  <c r="AH185" i="2" a="1"/>
  <c r="AH185" i="2" s="1"/>
  <c r="AH121" i="2" a="1"/>
  <c r="AH121" i="2" s="1"/>
  <c r="AH132" i="2" a="1"/>
  <c r="AH132" i="2" s="1"/>
  <c r="AH175" i="2" a="1"/>
  <c r="AH175" i="2" s="1"/>
  <c r="AH80" i="2" a="1"/>
  <c r="AH80" i="2" s="1"/>
  <c r="AH152" i="2" a="1"/>
  <c r="AH152" i="2" s="1"/>
  <c r="AH149" i="2" a="1"/>
  <c r="AH149" i="2" s="1"/>
  <c r="AH151" i="2" a="1"/>
  <c r="AH151" i="2" s="1"/>
  <c r="AH177" i="2" a="1"/>
  <c r="AH177" i="2" s="1"/>
  <c r="AH179" i="2" a="1"/>
  <c r="AH179" i="2" s="1"/>
  <c r="AH53" i="2" a="1"/>
  <c r="AH53" i="2" s="1"/>
  <c r="AH52" i="2" a="1"/>
  <c r="AH52" i="2" s="1"/>
  <c r="AH117" i="2" a="1"/>
  <c r="AH117" i="2" s="1"/>
  <c r="AH106" i="2" a="1"/>
  <c r="AH106" i="2" s="1"/>
  <c r="AH84" i="2" a="1"/>
  <c r="AH84" i="2" s="1"/>
  <c r="AH83" i="2" a="1"/>
  <c r="AH83" i="2" s="1"/>
  <c r="AH112" i="2" a="1"/>
  <c r="AH112" i="2" s="1"/>
  <c r="AH81" i="2" a="1"/>
  <c r="AH81" i="2" s="1"/>
  <c r="AH143" i="2" a="1"/>
  <c r="AH143" i="2" s="1"/>
  <c r="AH144" i="2" a="1"/>
  <c r="AH144" i="2" s="1"/>
  <c r="AH145" i="2" a="1"/>
  <c r="AH145" i="2" s="1"/>
  <c r="AH172" i="2" a="1"/>
  <c r="AH172" i="2" s="1"/>
  <c r="AH170" i="2" a="1"/>
  <c r="AH170" i="2" s="1"/>
  <c r="AH4" i="2" a="1"/>
  <c r="AH4" i="2" s="1"/>
  <c r="AI4" i="2" s="1"/>
  <c r="AH96" i="2" a="1"/>
  <c r="AH96" i="2" s="1"/>
  <c r="AH95" i="2" a="1"/>
  <c r="AH95" i="2" s="1"/>
  <c r="AH140" i="2" a="1"/>
  <c r="AH140" i="2" s="1"/>
  <c r="AH182" i="2" a="1"/>
  <c r="AH182" i="2" s="1"/>
  <c r="AH180" i="2" a="1"/>
  <c r="AH180" i="2" s="1"/>
  <c r="T11" i="6"/>
  <c r="V11" i="6"/>
  <c r="AH122" i="2" a="1"/>
  <c r="AH122" i="2" s="1"/>
  <c r="AH123" i="2" a="1"/>
  <c r="AH123" i="2" s="1"/>
  <c r="AH124" i="2" a="1"/>
  <c r="AH124" i="2" s="1"/>
  <c r="AH17" i="2" a="1"/>
  <c r="AH17" i="2" s="1"/>
  <c r="AH33" i="2" a="1"/>
  <c r="AH33" i="2" s="1"/>
  <c r="AH32" i="2" a="1"/>
  <c r="AH32" i="2" s="1"/>
  <c r="AH78" i="2" a="1"/>
  <c r="AH78" i="2" s="1"/>
  <c r="AH103" i="2" a="1"/>
  <c r="AH103" i="2" s="1"/>
  <c r="AH164" i="2" a="1"/>
  <c r="AH164" i="2" s="1"/>
  <c r="AH183" i="2" a="1"/>
  <c r="AH183" i="2" s="1"/>
  <c r="AH113" i="2" a="1"/>
  <c r="AH113" i="2" s="1"/>
  <c r="AH191" i="2" a="1"/>
  <c r="AH191" i="2" s="1"/>
  <c r="AH63" i="2" a="1"/>
  <c r="AH63" i="2" s="1"/>
  <c r="AH67" i="2" a="1"/>
  <c r="AH67" i="2" s="1"/>
  <c r="AH77" i="2" a="1"/>
  <c r="AH77" i="2" s="1"/>
  <c r="AH107" i="2" a="1"/>
  <c r="AH107" i="2" s="1"/>
  <c r="AH135" i="2" a="1"/>
  <c r="AH135" i="2" s="1"/>
  <c r="AH138" i="2" a="1"/>
  <c r="AH138" i="2" s="1"/>
  <c r="AH153" i="2" a="1"/>
  <c r="AH153" i="2" s="1"/>
  <c r="AH159" i="2" a="1"/>
  <c r="AH159" i="2" s="1"/>
  <c r="AH97" i="2" a="1"/>
  <c r="AH97" i="2" s="1"/>
  <c r="AH101" i="2" a="1"/>
  <c r="AH101" i="2" s="1"/>
  <c r="AH115" i="2" a="1"/>
  <c r="AH115" i="2" s="1"/>
  <c r="AH118" i="2" a="1"/>
  <c r="AH118" i="2" s="1"/>
  <c r="AH131" i="2" a="1"/>
  <c r="AH131" i="2" s="1"/>
  <c r="AH195" i="2" a="1"/>
  <c r="AH195" i="2" s="1"/>
  <c r="AH147" i="2" a="1"/>
  <c r="AH147" i="2" s="1"/>
  <c r="AH197" i="2" a="1"/>
  <c r="AH197" i="2" s="1"/>
  <c r="AH105" i="2" a="1"/>
  <c r="AH105" i="2" s="1"/>
  <c r="AH181" i="2" a="1"/>
  <c r="AH181" i="2" s="1"/>
  <c r="AH13" i="2" a="1"/>
  <c r="AH13" i="2" s="1"/>
  <c r="AH14" i="2" a="1"/>
  <c r="AH14" i="2" s="1"/>
  <c r="AH71" i="2" a="1"/>
  <c r="AH71" i="2" s="1"/>
  <c r="AH137" i="2" a="1"/>
  <c r="AH137" i="2" s="1"/>
  <c r="AH82" i="2" a="1"/>
  <c r="AH82" i="2" s="1"/>
  <c r="AH129" i="2" a="1"/>
  <c r="AH129" i="2" s="1"/>
  <c r="AH126" i="2" a="1"/>
  <c r="AH126" i="2" s="1"/>
  <c r="AH167" i="2" a="1"/>
  <c r="AH167" i="2" s="1"/>
  <c r="AH178" i="2" a="1"/>
  <c r="AH178" i="2" s="1"/>
  <c r="AH171" i="2" a="1"/>
  <c r="AH171" i="2" s="1"/>
  <c r="AH148" i="2" a="1"/>
  <c r="AH148" i="2" s="1"/>
  <c r="AH186" i="2" a="1"/>
  <c r="AH186" i="2" s="1"/>
  <c r="AH194" i="2" a="1"/>
  <c r="AH194" i="2" s="1"/>
  <c r="AH192" i="2" a="1"/>
  <c r="AH192" i="2" s="1"/>
  <c r="AH110" i="2" a="1"/>
  <c r="AH110" i="2" s="1"/>
  <c r="AH173" i="2" a="1"/>
  <c r="AH173" i="2" s="1"/>
  <c r="AH188" i="2" a="1"/>
  <c r="AH188" i="2" s="1"/>
  <c r="AH189" i="2" a="1"/>
  <c r="AH189" i="2" s="1"/>
  <c r="AH190" i="2" a="1"/>
  <c r="AH190" i="2" s="1"/>
  <c r="AH187" i="2" a="1"/>
  <c r="AH187" i="2" s="1"/>
  <c r="AH150" i="2" a="1"/>
  <c r="AH150" i="2" s="1"/>
  <c r="AH158" i="2" a="1"/>
  <c r="AH158" i="2" s="1"/>
  <c r="AH125" i="2" a="1"/>
  <c r="AH125" i="2" s="1"/>
  <c r="AH116" i="2" a="1"/>
  <c r="AH116" i="2" s="1"/>
  <c r="M118" i="2" a="1"/>
  <c r="M118" i="2" s="1"/>
  <c r="M40" i="2" a="1"/>
  <c r="M40" i="2" s="1"/>
  <c r="M179" i="2" a="1"/>
  <c r="M179" i="2" s="1"/>
  <c r="M174" i="2" a="1"/>
  <c r="M174" i="2" s="1"/>
  <c r="P10" i="2"/>
  <c r="Q10" i="2" s="1"/>
  <c r="R10" i="2" s="1"/>
  <c r="M7" i="2" a="1"/>
  <c r="M7" i="2" s="1"/>
  <c r="M5" i="2" a="1"/>
  <c r="M5" i="2" s="1"/>
  <c r="M28" i="2" a="1"/>
  <c r="M28" i="2" s="1"/>
  <c r="P14" i="2"/>
  <c r="Q14" i="2" s="1"/>
  <c r="R14" i="2" s="1"/>
  <c r="M25" i="2" a="1"/>
  <c r="M25" i="2" s="1"/>
  <c r="M152" i="2" a="1"/>
  <c r="M152" i="2" s="1"/>
  <c r="M136" i="2" a="1"/>
  <c r="M136" i="2" s="1"/>
  <c r="P9" i="2"/>
  <c r="Q9" i="2" s="1"/>
  <c r="R9" i="2" s="1"/>
  <c r="M162" i="2" a="1"/>
  <c r="M162" i="2" s="1"/>
  <c r="P20" i="2"/>
  <c r="Q20" i="2" s="1"/>
  <c r="R20" i="2" s="1"/>
  <c r="M72" i="2" a="1"/>
  <c r="M72" i="2" s="1"/>
  <c r="M147" i="2" a="1"/>
  <c r="M147" i="2" s="1"/>
  <c r="M48" i="2" a="1"/>
  <c r="M48" i="2" s="1"/>
  <c r="M15" i="2" a="1"/>
  <c r="M15" i="2" s="1"/>
  <c r="M21" i="2" a="1"/>
  <c r="M21" i="2" s="1"/>
  <c r="Q12" i="2"/>
  <c r="R12" i="2" s="1"/>
  <c r="P21" i="2"/>
  <c r="Q21" i="2" s="1"/>
  <c r="R21" i="2" s="1"/>
  <c r="P22" i="2"/>
  <c r="Q22" i="2" s="1"/>
  <c r="R22" i="2" s="1"/>
  <c r="P13" i="2"/>
  <c r="Q13" i="2" s="1"/>
  <c r="R13" i="2" s="1"/>
  <c r="P7" i="2"/>
  <c r="Q7" i="2" s="1"/>
  <c r="R7" i="2" s="1"/>
  <c r="P17" i="2"/>
  <c r="Q17" i="2" s="1"/>
  <c r="R17" i="2" s="1"/>
  <c r="M46" i="2" a="1"/>
  <c r="M46" i="2" s="1"/>
  <c r="M76" i="2" a="1"/>
  <c r="M76" i="2" s="1"/>
  <c r="M23" i="2" a="1"/>
  <c r="M23" i="2" s="1"/>
  <c r="M34" i="2" a="1"/>
  <c r="M34" i="2" s="1"/>
  <c r="M70" i="2" a="1"/>
  <c r="M70" i="2" s="1"/>
  <c r="P4" i="2"/>
  <c r="Q4" i="2" s="1"/>
  <c r="R4" i="2" s="1"/>
  <c r="O23" i="2"/>
  <c r="M189" i="2" a="1"/>
  <c r="M189" i="2" s="1"/>
  <c r="M192" i="2" a="1"/>
  <c r="M192" i="2" s="1"/>
  <c r="M32" i="2" a="1"/>
  <c r="M32" i="2" s="1"/>
  <c r="M31" i="2" a="1"/>
  <c r="M31" i="2" s="1"/>
  <c r="M60" i="2" a="1"/>
  <c r="M60" i="2" s="1"/>
  <c r="M64" i="2" a="1"/>
  <c r="M64" i="2" s="1"/>
  <c r="M68" i="2" a="1"/>
  <c r="M68" i="2" s="1"/>
  <c r="M89" i="2" a="1"/>
  <c r="M89" i="2" s="1"/>
  <c r="M112" i="2" a="1"/>
  <c r="M112" i="2" s="1"/>
  <c r="M193" i="2" a="1"/>
  <c r="M193" i="2" s="1"/>
  <c r="M166" i="2" a="1"/>
  <c r="M166" i="2" s="1"/>
  <c r="M163" i="2" a="1"/>
  <c r="M163" i="2" s="1"/>
  <c r="M181" i="2" a="1"/>
  <c r="M181" i="2" s="1"/>
  <c r="M58" i="2" a="1"/>
  <c r="M58" i="2" s="1"/>
  <c r="M13" i="2" a="1"/>
  <c r="M13" i="2" s="1"/>
  <c r="M38" i="2" a="1"/>
  <c r="M38" i="2" s="1"/>
  <c r="M47" i="2" a="1"/>
  <c r="M47" i="2" s="1"/>
  <c r="M87" i="2" a="1"/>
  <c r="M87" i="2" s="1"/>
  <c r="M104" i="2" a="1"/>
  <c r="M104" i="2" s="1"/>
  <c r="P19" i="2"/>
  <c r="Q19" i="2" s="1"/>
  <c r="R19" i="2" s="1"/>
  <c r="M186" i="2" a="1"/>
  <c r="M186" i="2" s="1"/>
  <c r="M22" i="2" a="1"/>
  <c r="M22" i="2" s="1"/>
  <c r="M50" i="2" a="1"/>
  <c r="M50" i="2" s="1"/>
  <c r="M54" i="2" a="1"/>
  <c r="M54" i="2" s="1"/>
  <c r="M62" i="2" a="1"/>
  <c r="M62" i="2" s="1"/>
  <c r="M125" i="2" a="1"/>
  <c r="M125" i="2" s="1"/>
  <c r="M140" i="2" a="1"/>
  <c r="M140" i="2" s="1"/>
  <c r="M176" i="2" a="1"/>
  <c r="M176" i="2" s="1"/>
  <c r="M184" i="2" a="1"/>
  <c r="M184" i="2" s="1"/>
  <c r="M164" i="2" a="1"/>
  <c r="M164" i="2" s="1"/>
  <c r="M182" i="2" a="1"/>
  <c r="M182" i="2" s="1"/>
  <c r="R18" i="2"/>
  <c r="M42" i="2" a="1"/>
  <c r="M42" i="2" s="1"/>
  <c r="M75" i="2" a="1"/>
  <c r="M75" i="2" s="1"/>
  <c r="M177" i="2" a="1"/>
  <c r="M177" i="2" s="1"/>
  <c r="M4" i="2" a="1"/>
  <c r="M4" i="2" s="1"/>
  <c r="M20" i="2" a="1"/>
  <c r="M20" i="2" s="1"/>
  <c r="M26" i="2" a="1"/>
  <c r="M26" i="2" s="1"/>
  <c r="M78" i="2" a="1"/>
  <c r="M78" i="2" s="1"/>
  <c r="M178" i="2" a="1"/>
  <c r="M178" i="2" s="1"/>
  <c r="M6" i="2" a="1"/>
  <c r="M6" i="2" s="1"/>
  <c r="M27" i="2" a="1"/>
  <c r="M27" i="2" s="1"/>
  <c r="M29" i="2" a="1"/>
  <c r="M29" i="2" s="1"/>
  <c r="M30" i="2" a="1"/>
  <c r="M30" i="2" s="1"/>
  <c r="M123" i="2" a="1"/>
  <c r="M123" i="2" s="1"/>
  <c r="M129" i="2" a="1"/>
  <c r="M129" i="2" s="1"/>
  <c r="T10" i="6"/>
  <c r="V10" i="6" s="1"/>
  <c r="M160" i="2" a="1"/>
  <c r="M160" i="2" s="1"/>
  <c r="M161" i="2" a="1"/>
  <c r="M161" i="2" s="1"/>
  <c r="M180" i="2" a="1"/>
  <c r="M180" i="2" s="1"/>
  <c r="M187" i="2" a="1"/>
  <c r="M187" i="2" s="1"/>
  <c r="Q6" i="2"/>
  <c r="R6" i="2" s="1"/>
  <c r="M52" i="2" a="1"/>
  <c r="M52" i="2" s="1"/>
  <c r="M88" i="2" a="1"/>
  <c r="M88" i="2" s="1"/>
  <c r="M172" i="2" a="1"/>
  <c r="M172" i="2" s="1"/>
  <c r="M168" i="2" a="1"/>
  <c r="M168" i="2" s="1"/>
  <c r="M169" i="2" a="1"/>
  <c r="M169" i="2" s="1"/>
  <c r="M167" i="2" a="1"/>
  <c r="M167" i="2" s="1"/>
  <c r="M201" i="2" a="1"/>
  <c r="M201" i="2" s="1"/>
  <c r="M200" i="2" a="1"/>
  <c r="M200" i="2" s="1"/>
  <c r="M198" i="2" a="1"/>
  <c r="M198" i="2" s="1"/>
  <c r="M94" i="2" a="1"/>
  <c r="M94" i="2" s="1"/>
  <c r="M170" i="2" a="1"/>
  <c r="M170" i="2" s="1"/>
  <c r="M173" i="2" a="1"/>
  <c r="M173" i="2" s="1"/>
  <c r="M185" i="2" a="1"/>
  <c r="M185" i="2" s="1"/>
  <c r="M188" i="2" a="1"/>
  <c r="M188" i="2" s="1"/>
  <c r="M44" i="2" a="1"/>
  <c r="M44" i="2" s="1"/>
  <c r="M66" i="2" a="1"/>
  <c r="M66" i="2" s="1"/>
  <c r="P16" i="2"/>
  <c r="Q16" i="2" s="1"/>
  <c r="R16" i="2" s="1"/>
  <c r="M24" i="2" a="1"/>
  <c r="M24" i="2" s="1"/>
  <c r="N24" i="2" s="1"/>
  <c r="M37" i="2" a="1"/>
  <c r="M37" i="2" s="1"/>
  <c r="M56" i="2" a="1"/>
  <c r="M56" i="2" s="1"/>
  <c r="M92" i="2" a="1"/>
  <c r="M92" i="2" s="1"/>
  <c r="M137" i="2" a="1"/>
  <c r="M137" i="2" s="1"/>
  <c r="M33" i="2" a="1"/>
  <c r="M33" i="2" s="1"/>
  <c r="AB4" i="2"/>
  <c r="AB5" i="2" s="1"/>
  <c r="AB6" i="2" s="1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82" i="2" s="1"/>
  <c r="AB83" i="2" s="1"/>
  <c r="AB84" i="2" s="1"/>
  <c r="AB85" i="2" s="1"/>
  <c r="AB86" i="2" s="1"/>
  <c r="AB87" i="2" s="1"/>
  <c r="AB88" i="2" s="1"/>
  <c r="AB89" i="2" s="1"/>
  <c r="AB90" i="2" s="1"/>
  <c r="AB91" i="2" s="1"/>
  <c r="AB92" i="2" s="1"/>
  <c r="AB93" i="2" s="1"/>
  <c r="AB94" i="2" s="1"/>
  <c r="AB95" i="2" s="1"/>
  <c r="AB96" i="2" s="1"/>
  <c r="AB97" i="2" s="1"/>
  <c r="AB98" i="2" s="1"/>
  <c r="AB99" i="2" s="1"/>
  <c r="AB100" i="2" s="1"/>
  <c r="AB101" i="2" s="1"/>
  <c r="AB102" i="2" s="1"/>
  <c r="AB103" i="2" s="1"/>
  <c r="AB104" i="2" s="1"/>
  <c r="AB105" i="2" s="1"/>
  <c r="AB106" i="2" s="1"/>
  <c r="AB107" i="2" s="1"/>
  <c r="AB108" i="2" s="1"/>
  <c r="AB109" i="2" s="1"/>
  <c r="AB110" i="2" s="1"/>
  <c r="AB111" i="2" s="1"/>
  <c r="AB112" i="2" s="1"/>
  <c r="AB113" i="2" s="1"/>
  <c r="AB114" i="2" s="1"/>
  <c r="AB115" i="2" s="1"/>
  <c r="AB116" i="2" s="1"/>
  <c r="AB117" i="2" s="1"/>
  <c r="AB118" i="2" s="1"/>
  <c r="AB119" i="2" s="1"/>
  <c r="AB120" i="2" s="1"/>
  <c r="AB121" i="2" s="1"/>
  <c r="AB122" i="2" s="1"/>
  <c r="AB123" i="2" s="1"/>
  <c r="AB124" i="2" s="1"/>
  <c r="AB125" i="2" s="1"/>
  <c r="AB126" i="2" s="1"/>
  <c r="AB127" i="2" s="1"/>
  <c r="AB128" i="2" s="1"/>
  <c r="AB129" i="2" s="1"/>
  <c r="AB130" i="2" s="1"/>
  <c r="AB131" i="2" s="1"/>
  <c r="AB132" i="2" s="1"/>
  <c r="AB133" i="2" s="1"/>
  <c r="AB134" i="2" s="1"/>
  <c r="AB135" i="2" s="1"/>
  <c r="AB136" i="2" s="1"/>
  <c r="AB137" i="2" s="1"/>
  <c r="AB138" i="2" s="1"/>
  <c r="AB139" i="2" s="1"/>
  <c r="AB140" i="2" s="1"/>
  <c r="AB141" i="2" s="1"/>
  <c r="AB142" i="2" s="1"/>
  <c r="AB143" i="2" s="1"/>
  <c r="AB144" i="2" s="1"/>
  <c r="AB145" i="2" s="1"/>
  <c r="AB146" i="2" s="1"/>
  <c r="AB147" i="2" s="1"/>
  <c r="AB148" i="2" s="1"/>
  <c r="AB149" i="2" s="1"/>
  <c r="AB150" i="2" s="1"/>
  <c r="AB151" i="2" s="1"/>
  <c r="AB152" i="2" s="1"/>
  <c r="AB153" i="2" s="1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A4" i="2"/>
  <c r="AA5" i="2" s="1"/>
  <c r="AA6" i="2" s="1"/>
  <c r="AA7" i="2" s="1"/>
  <c r="AA8" i="2" s="1"/>
  <c r="AA9" i="2" s="1"/>
  <c r="AA10" i="2" s="1"/>
  <c r="AA11" i="2" s="1"/>
  <c r="AA12" i="2" s="1"/>
  <c r="AA13" i="2" s="1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AA115" i="2" s="1"/>
  <c r="AA116" i="2" s="1"/>
  <c r="AA117" i="2" s="1"/>
  <c r="AA118" i="2" s="1"/>
  <c r="AA119" i="2" s="1"/>
  <c r="AA120" i="2" s="1"/>
  <c r="AA121" i="2" s="1"/>
  <c r="AA122" i="2" s="1"/>
  <c r="AA123" i="2" s="1"/>
  <c r="AA124" i="2" s="1"/>
  <c r="AA125" i="2" s="1"/>
  <c r="AA126" i="2" s="1"/>
  <c r="AA127" i="2" s="1"/>
  <c r="AA128" i="2" s="1"/>
  <c r="AA129" i="2" s="1"/>
  <c r="AA130" i="2" s="1"/>
  <c r="AA131" i="2" s="1"/>
  <c r="AA132" i="2" s="1"/>
  <c r="AA133" i="2" s="1"/>
  <c r="AA134" i="2" s="1"/>
  <c r="AA135" i="2" s="1"/>
  <c r="AA136" i="2" s="1"/>
  <c r="AA137" i="2" s="1"/>
  <c r="AA138" i="2" s="1"/>
  <c r="AA139" i="2" s="1"/>
  <c r="AA140" i="2" s="1"/>
  <c r="AA141" i="2" s="1"/>
  <c r="AA142" i="2" s="1"/>
  <c r="AA143" i="2" s="1"/>
  <c r="AA144" i="2" s="1"/>
  <c r="AA145" i="2" s="1"/>
  <c r="AA146" i="2" s="1"/>
  <c r="AA147" i="2" s="1"/>
  <c r="AA148" i="2" s="1"/>
  <c r="AA149" i="2" s="1"/>
  <c r="AA150" i="2" s="1"/>
  <c r="AA151" i="2" s="1"/>
  <c r="AA152" i="2" s="1"/>
  <c r="AA153" i="2" s="1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196" i="2" a="1"/>
  <c r="M196" i="2" s="1"/>
  <c r="M134" i="2" a="1"/>
  <c r="M134" i="2" s="1"/>
  <c r="M154" i="2" a="1"/>
  <c r="M154" i="2" s="1"/>
  <c r="M67" i="2" a="1"/>
  <c r="M67" i="2" s="1"/>
  <c r="M71" i="2" a="1"/>
  <c r="M71" i="2" s="1"/>
  <c r="M111" i="2" a="1"/>
  <c r="M111" i="2" s="1"/>
  <c r="M110" i="2" a="1"/>
  <c r="M110" i="2" s="1"/>
  <c r="M148" i="2" a="1"/>
  <c r="M148" i="2" s="1"/>
  <c r="M195" i="2" a="1"/>
  <c r="M195" i="2" s="1"/>
  <c r="M165" i="2" a="1"/>
  <c r="M165" i="2" s="1"/>
  <c r="M183" i="2" a="1"/>
  <c r="M183" i="2" s="1"/>
  <c r="M197" i="2" a="1"/>
  <c r="M197" i="2" s="1"/>
  <c r="M101" i="2" a="1"/>
  <c r="M101" i="2" s="1"/>
  <c r="M145" i="2" a="1"/>
  <c r="M145" i="2" s="1"/>
  <c r="N11" i="2"/>
  <c r="O11" i="2" s="1"/>
  <c r="N5" i="2"/>
  <c r="O5" i="2" s="1"/>
  <c r="N15" i="2"/>
  <c r="O15" i="2" s="1"/>
  <c r="M108" i="2" a="1"/>
  <c r="M108" i="2" s="1"/>
  <c r="M199" i="2" a="1"/>
  <c r="M199" i="2" s="1"/>
  <c r="R8" i="2"/>
  <c r="M171" i="2" a="1"/>
  <c r="M171" i="2" s="1"/>
  <c r="M175" i="2" a="1"/>
  <c r="M175" i="2" s="1"/>
  <c r="M191" i="2" a="1"/>
  <c r="M191" i="2" s="1"/>
  <c r="M190" i="2" a="1"/>
  <c r="M190" i="2" s="1"/>
  <c r="M79" i="2" a="1"/>
  <c r="M79" i="2" s="1"/>
  <c r="M127" i="2" a="1"/>
  <c r="M127" i="2" s="1"/>
  <c r="U13" i="6"/>
  <c r="V13" i="6" s="1"/>
  <c r="B7" i="4"/>
  <c r="U15" i="6"/>
  <c r="V15" i="6" s="1"/>
  <c r="B10" i="4"/>
  <c r="U17" i="6"/>
  <c r="V17" i="6" s="1"/>
  <c r="U19" i="6"/>
  <c r="V19" i="6" s="1"/>
  <c r="D19" i="1"/>
  <c r="B6" i="4"/>
  <c r="B12" i="4"/>
  <c r="F12" i="4" s="1"/>
  <c r="G12" i="4" s="1"/>
  <c r="L12" i="4" s="1"/>
  <c r="B14" i="4"/>
  <c r="F14" i="4" s="1"/>
  <c r="G14" i="4" s="1"/>
  <c r="L14" i="4" s="1"/>
  <c r="F13" i="4"/>
  <c r="G13" i="4" s="1"/>
  <c r="L13" i="4" s="1"/>
  <c r="F15" i="4"/>
  <c r="G15" i="4" s="1"/>
  <c r="L15" i="4" s="1"/>
  <c r="U12" i="6"/>
  <c r="GY94" i="2"/>
  <c r="EN96" i="2"/>
  <c r="EN102" i="2"/>
  <c r="GY109" i="2"/>
  <c r="DS129" i="2"/>
  <c r="DS132" i="2"/>
  <c r="GD157" i="2"/>
  <c r="GY185" i="2"/>
  <c r="GD190" i="2"/>
  <c r="FI20" i="2"/>
  <c r="DS41" i="2"/>
  <c r="DS24" i="2"/>
  <c r="DS70" i="2"/>
  <c r="DS34" i="2"/>
  <c r="EN22" i="2"/>
  <c r="DS16" i="2"/>
  <c r="FI27" i="2"/>
  <c r="EN32" i="2"/>
  <c r="FI43" i="2"/>
  <c r="DS49" i="2"/>
  <c r="GD53" i="2"/>
  <c r="EN108" i="2"/>
  <c r="GY149" i="2"/>
  <c r="GD3" i="2"/>
  <c r="H4" i="2"/>
  <c r="G4" i="2"/>
  <c r="DS5" i="2"/>
  <c r="GY20" i="2"/>
  <c r="GD75" i="2"/>
  <c r="FI76" i="2"/>
  <c r="EN77" i="2"/>
  <c r="GY104" i="2"/>
  <c r="EN29" i="2"/>
  <c r="DS8" i="2"/>
  <c r="GY10" i="2"/>
  <c r="FI24" i="2"/>
  <c r="FI30" i="2"/>
  <c r="FI36" i="2"/>
  <c r="EN42" i="2"/>
  <c r="GD47" i="2"/>
  <c r="EN51" i="2"/>
  <c r="EN71" i="2"/>
  <c r="GY73" i="2"/>
  <c r="FI74" i="2"/>
  <c r="EN75" i="2"/>
  <c r="DS89" i="2"/>
  <c r="FI111" i="2"/>
  <c r="GD180" i="2"/>
  <c r="GY85" i="2"/>
  <c r="GD87" i="2"/>
  <c r="GD43" i="2"/>
  <c r="GD72" i="2"/>
  <c r="GD101" i="2"/>
  <c r="EN164" i="2"/>
  <c r="EN4" i="2"/>
  <c r="EN72" i="2"/>
  <c r="DS73" i="2"/>
  <c r="GD168" i="2"/>
  <c r="DS185" i="2"/>
  <c r="FI88" i="2"/>
  <c r="FI4" i="2"/>
  <c r="EN6" i="2"/>
  <c r="GY7" i="2"/>
  <c r="GY8" i="2"/>
  <c r="EN9" i="2"/>
  <c r="EN10" i="2"/>
  <c r="GY15" i="2"/>
  <c r="FI16" i="2"/>
  <c r="GD29" i="2"/>
  <c r="FI31" i="2"/>
  <c r="GY31" i="2"/>
  <c r="DS32" i="2"/>
  <c r="GD42" i="2"/>
  <c r="FI44" i="2"/>
  <c r="GD46" i="2"/>
  <c r="DS48" i="2"/>
  <c r="GD55" i="2"/>
  <c r="DS63" i="2"/>
  <c r="GY72" i="2"/>
  <c r="EN78" i="2"/>
  <c r="EN82" i="2"/>
  <c r="FI92" i="2"/>
  <c r="FI98" i="2"/>
  <c r="GD99" i="2"/>
  <c r="GY112" i="2"/>
  <c r="DS113" i="2"/>
  <c r="FI133" i="2"/>
  <c r="DS135" i="2"/>
  <c r="GY150" i="2"/>
  <c r="GD151" i="2"/>
  <c r="FI197" i="2"/>
  <c r="GD36" i="2"/>
  <c r="CC3" i="2"/>
  <c r="CD113" i="2" s="1"/>
  <c r="GY5" i="2"/>
  <c r="GY6" i="2"/>
  <c r="FI7" i="2"/>
  <c r="FI8" i="2"/>
  <c r="GY12" i="2"/>
  <c r="GY13" i="2"/>
  <c r="GY14" i="2"/>
  <c r="FI15" i="2"/>
  <c r="DS17" i="2"/>
  <c r="EN27" i="2"/>
  <c r="FI34" i="2"/>
  <c r="GY37" i="2"/>
  <c r="GD39" i="2"/>
  <c r="GY54" i="2"/>
  <c r="GY60" i="2"/>
  <c r="FI68" i="2"/>
  <c r="GY76" i="2"/>
  <c r="GD77" i="2"/>
  <c r="GY82" i="2"/>
  <c r="FI91" i="2"/>
  <c r="DS98" i="2"/>
  <c r="DS105" i="2"/>
  <c r="FI130" i="2"/>
  <c r="FI150" i="2"/>
  <c r="GY154" i="2"/>
  <c r="GD161" i="2"/>
  <c r="DS195" i="2"/>
  <c r="FI59" i="2"/>
  <c r="EN65" i="2"/>
  <c r="EN74" i="2"/>
  <c r="GY78" i="2"/>
  <c r="FI82" i="2"/>
  <c r="DS88" i="2"/>
  <c r="FI103" i="2"/>
  <c r="GY139" i="2"/>
  <c r="GD141" i="2"/>
  <c r="FI167" i="2"/>
  <c r="DS174" i="2"/>
  <c r="GY188" i="2"/>
  <c r="EN194" i="2"/>
  <c r="GY201" i="2"/>
  <c r="FI41" i="2"/>
  <c r="GD45" i="2"/>
  <c r="GY46" i="2"/>
  <c r="EN48" i="2"/>
  <c r="DS50" i="2"/>
  <c r="DS54" i="2"/>
  <c r="FI55" i="2"/>
  <c r="GY57" i="2"/>
  <c r="DS58" i="2"/>
  <c r="EN60" i="2"/>
  <c r="FI61" i="2"/>
  <c r="GD62" i="2"/>
  <c r="EN64" i="2"/>
  <c r="GD64" i="2"/>
  <c r="GY65" i="2"/>
  <c r="DS69" i="2"/>
  <c r="FI71" i="2"/>
  <c r="DS72" i="2"/>
  <c r="EN73" i="2"/>
  <c r="GD80" i="2"/>
  <c r="FI81" i="2"/>
  <c r="DS82" i="2"/>
  <c r="EN83" i="2"/>
  <c r="FI84" i="2"/>
  <c r="GD88" i="2"/>
  <c r="DS90" i="2"/>
  <c r="EN92" i="2"/>
  <c r="FI106" i="2"/>
  <c r="GD112" i="2"/>
  <c r="EN113" i="2"/>
  <c r="DS114" i="2"/>
  <c r="FI123" i="2"/>
  <c r="GY123" i="2"/>
  <c r="DS131" i="2"/>
  <c r="GD131" i="2"/>
  <c r="EN146" i="2"/>
  <c r="GY146" i="2"/>
  <c r="DS151" i="2"/>
  <c r="GY159" i="2"/>
  <c r="FI177" i="2"/>
  <c r="GD59" i="2"/>
  <c r="EN63" i="2"/>
  <c r="FI65" i="2"/>
  <c r="GD67" i="2"/>
  <c r="GD69" i="2"/>
  <c r="DS75" i="2"/>
  <c r="FI77" i="2"/>
  <c r="DS81" i="2"/>
  <c r="GD82" i="2"/>
  <c r="GY89" i="2"/>
  <c r="FI93" i="2"/>
  <c r="GY95" i="2"/>
  <c r="DS96" i="2"/>
  <c r="GY98" i="2"/>
  <c r="FI99" i="2"/>
  <c r="FI100" i="2"/>
  <c r="GD104" i="2"/>
  <c r="EN109" i="2"/>
  <c r="EN111" i="2"/>
  <c r="EN112" i="2"/>
  <c r="GY113" i="2"/>
  <c r="GD114" i="2"/>
  <c r="GD137" i="2"/>
  <c r="GY138" i="2"/>
  <c r="FI172" i="2"/>
  <c r="DS173" i="2"/>
  <c r="GD176" i="2"/>
  <c r="GD179" i="2"/>
  <c r="DS182" i="2"/>
  <c r="EN191" i="2"/>
  <c r="FI192" i="2"/>
  <c r="EN200" i="2"/>
  <c r="FI119" i="2"/>
  <c r="EN121" i="2"/>
  <c r="GY122" i="2"/>
  <c r="DS123" i="2"/>
  <c r="DS138" i="2"/>
  <c r="DS139" i="2"/>
  <c r="GD140" i="2"/>
  <c r="FI144" i="2"/>
  <c r="GY158" i="2"/>
  <c r="FI162" i="2"/>
  <c r="GY171" i="2"/>
  <c r="DS172" i="2"/>
  <c r="GY176" i="2"/>
  <c r="EN186" i="2"/>
  <c r="FI200" i="2"/>
  <c r="GY136" i="2"/>
  <c r="GY137" i="2"/>
  <c r="GD139" i="2"/>
  <c r="DS144" i="2"/>
  <c r="GY153" i="2"/>
  <c r="GY164" i="2"/>
  <c r="GY166" i="2"/>
  <c r="GY175" i="2"/>
  <c r="FI184" i="2"/>
  <c r="FI194" i="2"/>
  <c r="EN195" i="2"/>
  <c r="GD197" i="2"/>
  <c r="GD198" i="2"/>
  <c r="GY199" i="2"/>
  <c r="EN201" i="2"/>
  <c r="EN202" i="2"/>
  <c r="FI114" i="2"/>
  <c r="GD117" i="2"/>
  <c r="GY118" i="2"/>
  <c r="EN120" i="2"/>
  <c r="DS122" i="2"/>
  <c r="EN124" i="2"/>
  <c r="DS127" i="2"/>
  <c r="GY134" i="2"/>
  <c r="GD144" i="2"/>
  <c r="DS146" i="2"/>
  <c r="GY151" i="2"/>
  <c r="GD154" i="2"/>
  <c r="DS158" i="2"/>
  <c r="GD162" i="2"/>
  <c r="EN169" i="2"/>
  <c r="EN173" i="2"/>
  <c r="DS175" i="2"/>
  <c r="GY178" i="2"/>
  <c r="FI183" i="2"/>
  <c r="FI186" i="2"/>
  <c r="GY189" i="2"/>
  <c r="FI191" i="2"/>
  <c r="FI193" i="2"/>
  <c r="FI125" i="2"/>
  <c r="GD128" i="2"/>
  <c r="FI134" i="2"/>
  <c r="GD149" i="2"/>
  <c r="FI155" i="2"/>
  <c r="EN167" i="2"/>
  <c r="EN177" i="2"/>
  <c r="FI181" i="2"/>
  <c r="GD184" i="2"/>
  <c r="FI189" i="2"/>
  <c r="DS191" i="2"/>
  <c r="FI196" i="2"/>
  <c r="EN197" i="2"/>
  <c r="FI199" i="2"/>
  <c r="EN11" i="2"/>
  <c r="H3" i="2"/>
  <c r="EO141" i="2" s="1"/>
  <c r="G3" i="2"/>
  <c r="EN13" i="2"/>
  <c r="FI32" i="2"/>
  <c r="CY194" i="2"/>
  <c r="CY175" i="2"/>
  <c r="CY126" i="2"/>
  <c r="EN15" i="2"/>
  <c r="EN19" i="2"/>
  <c r="GY30" i="2"/>
  <c r="GD76" i="2"/>
  <c r="FI3" i="2"/>
  <c r="EN17" i="2"/>
  <c r="GD23" i="2"/>
  <c r="EN46" i="2"/>
  <c r="DS61" i="2"/>
  <c r="FI164" i="2"/>
  <c r="GY21" i="2"/>
  <c r="FI33" i="2"/>
  <c r="GD56" i="2"/>
  <c r="GY28" i="2"/>
  <c r="DS39" i="2"/>
  <c r="FI78" i="2"/>
  <c r="GY161" i="2"/>
  <c r="FI70" i="2"/>
  <c r="DS21" i="2"/>
  <c r="FI25" i="2"/>
  <c r="GD30" i="2"/>
  <c r="EN33" i="2"/>
  <c r="GD61" i="2"/>
  <c r="GY68" i="2"/>
  <c r="DS77" i="2"/>
  <c r="FI86" i="2"/>
  <c r="GD107" i="2"/>
  <c r="GY130" i="2"/>
  <c r="DS45" i="2"/>
  <c r="FI63" i="2"/>
  <c r="DS74" i="2"/>
  <c r="EN134" i="2"/>
  <c r="FI48" i="2"/>
  <c r="GD54" i="2"/>
  <c r="EN57" i="2"/>
  <c r="GY74" i="2"/>
  <c r="EN80" i="2"/>
  <c r="GD84" i="2"/>
  <c r="GY119" i="2"/>
  <c r="DS52" i="2"/>
  <c r="GD68" i="2"/>
  <c r="GD97" i="2"/>
  <c r="FI140" i="2"/>
  <c r="GD173" i="2"/>
  <c r="GD90" i="2"/>
  <c r="EN104" i="2"/>
  <c r="GY106" i="2"/>
  <c r="GY111" i="2"/>
  <c r="GY143" i="2"/>
  <c r="FI176" i="2"/>
  <c r="DS200" i="2"/>
  <c r="DS137" i="2"/>
  <c r="GY163" i="2"/>
  <c r="GD89" i="2"/>
  <c r="GD113" i="2"/>
  <c r="EN133" i="2"/>
  <c r="GY103" i="2"/>
  <c r="FI107" i="2"/>
  <c r="EN117" i="2"/>
  <c r="DS119" i="2"/>
  <c r="FI131" i="2"/>
  <c r="EN141" i="2"/>
  <c r="DS143" i="2"/>
  <c r="FI148" i="2"/>
  <c r="GD146" i="2"/>
  <c r="GY168" i="2"/>
  <c r="GY135" i="2"/>
  <c r="FI139" i="2"/>
  <c r="DS155" i="2"/>
  <c r="DS170" i="2"/>
  <c r="FI174" i="2"/>
  <c r="GY144" i="2"/>
  <c r="EN150" i="2"/>
  <c r="DS168" i="2"/>
  <c r="DS187" i="2"/>
  <c r="GY152" i="2"/>
  <c r="EN158" i="2"/>
  <c r="DS179" i="2"/>
  <c r="GY160" i="2"/>
  <c r="EN166" i="2"/>
  <c r="FI179" i="2"/>
  <c r="EN182" i="2"/>
  <c r="GD194" i="2"/>
  <c r="GY184" i="2"/>
  <c r="DS192" i="2"/>
  <c r="GY198" i="2"/>
  <c r="EN199" i="2"/>
  <c r="FI182" i="2"/>
  <c r="FI202" i="2"/>
  <c r="GY179" i="2"/>
  <c r="GD186" i="2"/>
  <c r="DS198" i="2"/>
  <c r="GD200" i="2"/>
  <c r="BC202" i="2" a="1"/>
  <c r="BC202" i="2" s="1"/>
  <c r="BC82" i="2" a="1"/>
  <c r="BC82" i="2" s="1"/>
  <c r="BC160" i="2" a="1"/>
  <c r="BC160" i="2" s="1"/>
  <c r="BC36" i="2" a="1"/>
  <c r="BC36" i="2" s="1"/>
  <c r="BC20" i="2" a="1"/>
  <c r="BC20" i="2" s="1"/>
  <c r="BC32" i="2" a="1"/>
  <c r="BC32" i="2" s="1"/>
  <c r="BC200" i="2" a="1"/>
  <c r="BC200" i="2" s="1"/>
  <c r="BC35" i="2" a="1"/>
  <c r="BC35" i="2" s="1"/>
  <c r="BC199" i="2" a="1"/>
  <c r="BC199" i="2" s="1"/>
  <c r="BC22" i="2" a="1"/>
  <c r="BC22" i="2" s="1"/>
  <c r="BC159" i="2" a="1"/>
  <c r="BC159" i="2" s="1"/>
  <c r="BC165" i="2" a="1"/>
  <c r="BC165" i="2" s="1"/>
  <c r="BC173" i="2" a="1"/>
  <c r="BC173" i="2" s="1"/>
  <c r="BC197" i="2" a="1"/>
  <c r="BC197" i="2" s="1"/>
  <c r="BP4" i="2"/>
  <c r="BP5" i="2" s="1"/>
  <c r="BC83" i="2" a="1"/>
  <c r="BC83" i="2" s="1"/>
  <c r="BC81" i="2" a="1"/>
  <c r="BC81" i="2" s="1"/>
  <c r="BC79" i="2" a="1"/>
  <c r="BC79" i="2" s="1"/>
  <c r="BC78" i="2" a="1"/>
  <c r="BC78" i="2" s="1"/>
  <c r="BC73" i="2" a="1"/>
  <c r="BC73" i="2" s="1"/>
  <c r="BC154" i="2" a="1"/>
  <c r="BC154" i="2" s="1"/>
  <c r="BC153" i="2" a="1"/>
  <c r="BC153" i="2" s="1"/>
  <c r="BC156" i="2" a="1"/>
  <c r="BC156" i="2" s="1"/>
  <c r="T12" i="6"/>
  <c r="BC38" i="2" a="1"/>
  <c r="BC38" i="2" s="1"/>
  <c r="BC69" i="2" a="1"/>
  <c r="BC69" i="2" s="1"/>
  <c r="BC80" i="2" a="1"/>
  <c r="BC80" i="2" s="1"/>
  <c r="BC157" i="2" a="1"/>
  <c r="BC157" i="2" s="1"/>
  <c r="BC31" i="2" a="1"/>
  <c r="BC31" i="2" s="1"/>
  <c r="BC128" i="2" a="1"/>
  <c r="BC128" i="2" s="1"/>
  <c r="BC131" i="2" a="1"/>
  <c r="BC131" i="2" s="1"/>
  <c r="BC18" i="2" a="1"/>
  <c r="BC18" i="2" s="1"/>
  <c r="BC16" i="2" a="1"/>
  <c r="BC16" i="2" s="1"/>
  <c r="BC17" i="2" a="1"/>
  <c r="BC17" i="2" s="1"/>
  <c r="BC102" i="2" a="1"/>
  <c r="BC102" i="2" s="1"/>
  <c r="BC92" i="2" a="1"/>
  <c r="BC92" i="2" s="1"/>
  <c r="BC91" i="2" a="1"/>
  <c r="BC91" i="2" s="1"/>
  <c r="BC88" i="2" a="1"/>
  <c r="BC88" i="2" s="1"/>
  <c r="BC103" i="2" a="1"/>
  <c r="BC103" i="2" s="1"/>
  <c r="BC93" i="2" a="1"/>
  <c r="BC93" i="2" s="1"/>
  <c r="BC84" i="2" a="1"/>
  <c r="BC84" i="2" s="1"/>
  <c r="BC19" i="2" a="1"/>
  <c r="BC19" i="2" s="1"/>
  <c r="BC14" i="2" a="1"/>
  <c r="BC14" i="2" s="1"/>
  <c r="BC15" i="2" a="1"/>
  <c r="BC15" i="2" s="1"/>
  <c r="BC25" i="2" a="1"/>
  <c r="BC25" i="2" s="1"/>
  <c r="BC33" i="2" a="1"/>
  <c r="BC33" i="2" s="1"/>
  <c r="BC46" i="2" a="1"/>
  <c r="BC46" i="2" s="1"/>
  <c r="BC42" i="2" a="1"/>
  <c r="BC42" i="2" s="1"/>
  <c r="BC47" i="2" a="1"/>
  <c r="BC47" i="2" s="1"/>
  <c r="BC43" i="2" a="1"/>
  <c r="BC43" i="2" s="1"/>
  <c r="BC124" i="2" a="1"/>
  <c r="BC124" i="2" s="1"/>
  <c r="BC12" i="2" a="1"/>
  <c r="BC12" i="2" s="1"/>
  <c r="BC13" i="2" a="1"/>
  <c r="BC13" i="2" s="1"/>
  <c r="BC40" i="2" a="1"/>
  <c r="BC40" i="2" s="1"/>
  <c r="BC57" i="2" a="1"/>
  <c r="BC57" i="2" s="1"/>
  <c r="BC147" i="2" a="1"/>
  <c r="BC147" i="2" s="1"/>
  <c r="BC146" i="2" a="1"/>
  <c r="BC146" i="2" s="1"/>
  <c r="BC142" i="2" a="1"/>
  <c r="BC142" i="2" s="1"/>
  <c r="BC139" i="2" a="1"/>
  <c r="BC139" i="2" s="1"/>
  <c r="BC137" i="2" a="1"/>
  <c r="BC137" i="2" s="1"/>
  <c r="BC136" i="2" a="1"/>
  <c r="BC136" i="2" s="1"/>
  <c r="BC39" i="2" a="1"/>
  <c r="BC39" i="2" s="1"/>
  <c r="BC34" i="2" a="1"/>
  <c r="BC34" i="2" s="1"/>
  <c r="BC37" i="2" a="1"/>
  <c r="BC37" i="2" s="1"/>
  <c r="BR4" i="2"/>
  <c r="BR5" i="2" s="1"/>
  <c r="BR6" i="2" s="1"/>
  <c r="BR7" i="2" s="1"/>
  <c r="BR8" i="2" s="1"/>
  <c r="BR9" i="2" s="1"/>
  <c r="BR10" i="2" s="1"/>
  <c r="BR11" i="2" s="1"/>
  <c r="BR12" i="2" s="1"/>
  <c r="BR13" i="2" s="1"/>
  <c r="BR14" i="2" s="1"/>
  <c r="BR15" i="2" s="1"/>
  <c r="BR16" i="2" s="1"/>
  <c r="BR17" i="2" s="1"/>
  <c r="BR18" i="2" s="1"/>
  <c r="BR19" i="2" s="1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4" i="2"/>
  <c r="BQ5" i="2" s="1"/>
  <c r="BQ6" i="2" s="1"/>
  <c r="BQ7" i="2" s="1"/>
  <c r="BQ8" i="2" s="1"/>
  <c r="BQ9" i="2" s="1"/>
  <c r="BQ10" i="2" s="1"/>
  <c r="BQ11" i="2" s="1"/>
  <c r="BQ12" i="2" s="1"/>
  <c r="BQ13" i="2" s="1"/>
  <c r="BQ14" i="2" s="1"/>
  <c r="BQ15" i="2" s="1"/>
  <c r="BQ16" i="2" s="1"/>
  <c r="BQ17" i="2" s="1"/>
  <c r="BQ18" i="2" s="1"/>
  <c r="BQ19" i="2" s="1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C50" i="2" a="1"/>
  <c r="BC50" i="2" s="1"/>
  <c r="BC51" i="2" a="1"/>
  <c r="BC51" i="2" s="1"/>
  <c r="BC54" i="2" a="1"/>
  <c r="BC54" i="2" s="1"/>
  <c r="BC29" i="2" a="1"/>
  <c r="BC29" i="2" s="1"/>
  <c r="BC65" i="2" a="1"/>
  <c r="BC65" i="2" s="1"/>
  <c r="BC119" i="2" a="1"/>
  <c r="BC119" i="2" s="1"/>
  <c r="BC118" i="2" a="1"/>
  <c r="BC118" i="2" s="1"/>
  <c r="BC113" i="2" a="1"/>
  <c r="BC113" i="2" s="1"/>
  <c r="BC105" i="2" a="1"/>
  <c r="BC105" i="2" s="1"/>
  <c r="BC104" i="2" a="1"/>
  <c r="BC104" i="2" s="1"/>
  <c r="BC114" i="2" a="1"/>
  <c r="BC114" i="2" s="1"/>
  <c r="BC112" i="2" a="1"/>
  <c r="BC112" i="2" s="1"/>
  <c r="BC108" i="2" a="1"/>
  <c r="BC108" i="2" s="1"/>
  <c r="BC106" i="2" a="1"/>
  <c r="BC106" i="2" s="1"/>
  <c r="BC115" i="2" a="1"/>
  <c r="BC115" i="2" s="1"/>
  <c r="BC24" i="2" a="1"/>
  <c r="BC24" i="2" s="1"/>
  <c r="BC41" i="2" a="1"/>
  <c r="BC41" i="2" s="1"/>
  <c r="BC49" i="2" a="1"/>
  <c r="BC49" i="2" s="1"/>
  <c r="BC72" i="2" a="1"/>
  <c r="BC72" i="2" s="1"/>
  <c r="BC87" i="2" a="1"/>
  <c r="BC87" i="2" s="1"/>
  <c r="BC58" i="2" a="1"/>
  <c r="BC58" i="2" s="1"/>
  <c r="BC59" i="2" a="1"/>
  <c r="BC59" i="2" s="1"/>
  <c r="BC44" i="2" a="1"/>
  <c r="BC44" i="2" s="1"/>
  <c r="BC45" i="2" a="1"/>
  <c r="BC45" i="2" s="1"/>
  <c r="BC52" i="2" a="1"/>
  <c r="BC52" i="2" s="1"/>
  <c r="J8" i="4"/>
  <c r="BC61" i="2" a="1"/>
  <c r="BC61" i="2" s="1"/>
  <c r="BC86" i="2" a="1"/>
  <c r="BC86" i="2" s="1"/>
  <c r="BC85" i="2" a="1"/>
  <c r="BC85" i="2" s="1"/>
  <c r="BC100" i="2" a="1"/>
  <c r="BC100" i="2" s="1"/>
  <c r="BC99" i="2" a="1"/>
  <c r="BC99" i="2" s="1"/>
  <c r="BC98" i="2" a="1"/>
  <c r="BC98" i="2" s="1"/>
  <c r="BC97" i="2" a="1"/>
  <c r="BC97" i="2" s="1"/>
  <c r="BC89" i="2" a="1"/>
  <c r="BC89" i="2" s="1"/>
  <c r="BC95" i="2" a="1"/>
  <c r="BC95" i="2" s="1"/>
  <c r="BC101" i="2" a="1"/>
  <c r="BC101" i="2" s="1"/>
  <c r="BC90" i="2" a="1"/>
  <c r="BC90" i="2" s="1"/>
  <c r="BC140" i="2" a="1"/>
  <c r="BC140" i="2" s="1"/>
  <c r="BC132" i="2" a="1"/>
  <c r="BC132" i="2" s="1"/>
  <c r="BC171" i="2" a="1"/>
  <c r="BC171" i="2" s="1"/>
  <c r="BC170" i="2" a="1"/>
  <c r="BC170" i="2" s="1"/>
  <c r="BC164" i="2" a="1"/>
  <c r="BC164" i="2" s="1"/>
  <c r="BC169" i="2" a="1"/>
  <c r="BC169" i="2" s="1"/>
  <c r="BC163" i="2" a="1"/>
  <c r="BC163" i="2" s="1"/>
  <c r="BC181" i="2" a="1"/>
  <c r="BC181" i="2" s="1"/>
  <c r="BC68" i="2" a="1"/>
  <c r="BC68" i="2" s="1"/>
  <c r="BC71" i="2" a="1"/>
  <c r="BC71" i="2" s="1"/>
  <c r="BC94" i="2" a="1"/>
  <c r="BC94" i="2" s="1"/>
  <c r="BC116" i="2" a="1"/>
  <c r="BC116" i="2" s="1"/>
  <c r="BC117" i="2" a="1"/>
  <c r="BC117" i="2" s="1"/>
  <c r="BC96" i="2" a="1"/>
  <c r="BC96" i="2" s="1"/>
  <c r="BC107" i="2" a="1"/>
  <c r="BC107" i="2" s="1"/>
  <c r="BC109" i="2" a="1"/>
  <c r="BC109" i="2" s="1"/>
  <c r="BC195" i="2" a="1"/>
  <c r="BC195" i="2" s="1"/>
  <c r="BC194" i="2" a="1"/>
  <c r="BC194" i="2" s="1"/>
  <c r="BC192" i="2" a="1"/>
  <c r="BC192" i="2" s="1"/>
  <c r="BC120" i="2" a="1"/>
  <c r="BC120" i="2" s="1"/>
  <c r="BC121" i="2" a="1"/>
  <c r="BC121" i="2" s="1"/>
  <c r="BC123" i="2" a="1"/>
  <c r="BC123" i="2" s="1"/>
  <c r="BC125" i="2" a="1"/>
  <c r="BC125" i="2" s="1"/>
  <c r="BC122" i="2" a="1"/>
  <c r="BC122" i="2" s="1"/>
  <c r="BC129" i="2" a="1"/>
  <c r="BC129" i="2" s="1"/>
  <c r="BC189" i="2" a="1"/>
  <c r="BC189" i="2" s="1"/>
  <c r="BC188" i="2" a="1"/>
  <c r="BC188" i="2" s="1"/>
  <c r="BC185" i="2" a="1"/>
  <c r="BC185" i="2" s="1"/>
  <c r="BC178" i="2" a="1"/>
  <c r="BC178" i="2" s="1"/>
  <c r="BC175" i="2" a="1"/>
  <c r="BC175" i="2" s="1"/>
  <c r="BC177" i="2" a="1"/>
  <c r="BC177" i="2" s="1"/>
  <c r="BC144" i="2" a="1"/>
  <c r="BC144" i="2" s="1"/>
  <c r="BC143" i="2" a="1"/>
  <c r="BC143" i="2" s="1"/>
  <c r="BC145" i="2" a="1"/>
  <c r="BC145" i="2" s="1"/>
  <c r="BC111" i="2" a="1"/>
  <c r="BC111" i="2" s="1"/>
  <c r="BC110" i="2" a="1"/>
  <c r="BC110" i="2" s="1"/>
  <c r="BC127" i="2" a="1"/>
  <c r="BC127" i="2" s="1"/>
  <c r="BC126" i="2" a="1"/>
  <c r="BC126" i="2" s="1"/>
  <c r="BC150" i="2" a="1"/>
  <c r="BC150" i="2" s="1"/>
  <c r="BC152" i="2" a="1"/>
  <c r="BC152" i="2" s="1"/>
  <c r="BC161" i="2" a="1"/>
  <c r="BC161" i="2" s="1"/>
  <c r="BC167" i="2" a="1"/>
  <c r="BC167" i="2" s="1"/>
  <c r="BC184" i="2" a="1"/>
  <c r="BC184" i="2" s="1"/>
  <c r="BC180" i="2" a="1"/>
  <c r="BC180" i="2" s="1"/>
  <c r="BC176" i="2" a="1"/>
  <c r="BC176" i="2" s="1"/>
  <c r="BC134" i="2" a="1"/>
  <c r="BC134" i="2" s="1"/>
  <c r="BC135" i="2" a="1"/>
  <c r="BC135" i="2" s="1"/>
  <c r="BC151" i="2" a="1"/>
  <c r="BC151" i="2" s="1"/>
  <c r="BC162" i="2" a="1"/>
  <c r="BC162" i="2" s="1"/>
  <c r="BC130" i="2" a="1"/>
  <c r="BC130" i="2" s="1"/>
  <c r="BC138" i="2" a="1"/>
  <c r="BC138" i="2" s="1"/>
  <c r="BC141" i="2" a="1"/>
  <c r="BC141" i="2" s="1"/>
  <c r="BC155" i="2" a="1"/>
  <c r="BC155" i="2" s="1"/>
  <c r="BC168" i="2" a="1"/>
  <c r="BC168" i="2" s="1"/>
  <c r="BC172" i="2" a="1"/>
  <c r="BC172" i="2" s="1"/>
  <c r="BC179" i="2" a="1"/>
  <c r="BC179" i="2" s="1"/>
  <c r="BC187" i="2" a="1"/>
  <c r="BC187" i="2" s="1"/>
  <c r="BC186" i="2" a="1"/>
  <c r="BC186" i="2" s="1"/>
  <c r="BC133" i="2" a="1"/>
  <c r="BC133" i="2" s="1"/>
  <c r="BC149" i="2" a="1"/>
  <c r="BC149" i="2" s="1"/>
  <c r="BC196" i="2" a="1"/>
  <c r="BC196" i="2" s="1"/>
  <c r="BC148" i="2" a="1"/>
  <c r="BC148" i="2" s="1"/>
  <c r="BC183" i="2" a="1"/>
  <c r="BC183" i="2" s="1"/>
  <c r="BC191" i="2" a="1"/>
  <c r="BC191" i="2" s="1"/>
  <c r="BC193" i="2" a="1"/>
  <c r="BC193" i="2" s="1"/>
  <c r="BC158" i="2" a="1"/>
  <c r="BC158" i="2" s="1"/>
  <c r="BC166" i="2" a="1"/>
  <c r="BC166" i="2" s="1"/>
  <c r="BC174" i="2" a="1"/>
  <c r="BC174" i="2" s="1"/>
  <c r="BC182" i="2" a="1"/>
  <c r="BC182" i="2" s="1"/>
  <c r="BC190" i="2" a="1"/>
  <c r="BC190" i="2" s="1"/>
  <c r="BC198" i="2" a="1"/>
  <c r="BC198" i="2" s="1"/>
  <c r="CT20" i="2" l="1"/>
  <c r="CU19" i="2"/>
  <c r="CV19" i="2" s="1"/>
  <c r="CW19" i="2" s="1"/>
  <c r="CX19" i="2" s="1"/>
  <c r="DF5" i="2"/>
  <c r="DF6" i="2" s="1"/>
  <c r="DI4" i="2"/>
  <c r="BY5" i="2"/>
  <c r="BZ4" i="2"/>
  <c r="CN5" i="2"/>
  <c r="P35" i="6"/>
  <c r="P36" i="6"/>
  <c r="BC48" i="2" a="1"/>
  <c r="BC48" i="2" s="1"/>
  <c r="BC64" i="2" a="1"/>
  <c r="BC64" i="2" s="1"/>
  <c r="BC77" i="2" a="1"/>
  <c r="BC77" i="2" s="1"/>
  <c r="BC66" i="2" a="1"/>
  <c r="BC66" i="2" s="1"/>
  <c r="BC6" i="2" a="1"/>
  <c r="BC6" i="2" s="1"/>
  <c r="BC63" i="2" a="1"/>
  <c r="BC63" i="2" s="1"/>
  <c r="BC10" i="2" a="1"/>
  <c r="BC10" i="2" s="1"/>
  <c r="BC23" i="2" a="1"/>
  <c r="BC23" i="2" s="1"/>
  <c r="BC56" i="2" a="1"/>
  <c r="BC56" i="2" s="1"/>
  <c r="BC74" i="2" a="1"/>
  <c r="BC74" i="2" s="1"/>
  <c r="BC53" i="2" a="1"/>
  <c r="BC53" i="2" s="1"/>
  <c r="BC55" i="2" a="1"/>
  <c r="BC55" i="2" s="1"/>
  <c r="BC62" i="2" a="1"/>
  <c r="BC62" i="2" s="1"/>
  <c r="BC60" i="2" a="1"/>
  <c r="BC60" i="2" s="1"/>
  <c r="BC70" i="2" a="1"/>
  <c r="BC70" i="2" s="1"/>
  <c r="BC5" i="2" a="1"/>
  <c r="BC5" i="2" s="1"/>
  <c r="BC28" i="2" a="1"/>
  <c r="BC28" i="2" s="1"/>
  <c r="BC30" i="2" a="1"/>
  <c r="BC30" i="2" s="1"/>
  <c r="BC4" i="2" a="1"/>
  <c r="BC4" i="2" s="1"/>
  <c r="BD4" i="2" s="1"/>
  <c r="BC21" i="2" a="1"/>
  <c r="BC21" i="2" s="1"/>
  <c r="BC76" i="2" a="1"/>
  <c r="BC76" i="2" s="1"/>
  <c r="BC27" i="2" a="1"/>
  <c r="BC27" i="2" s="1"/>
  <c r="BC26" i="2" a="1"/>
  <c r="BC26" i="2" s="1"/>
  <c r="BC7" i="2" a="1"/>
  <c r="BC7" i="2" s="1"/>
  <c r="BC8" i="2" a="1"/>
  <c r="BC8" i="2" s="1"/>
  <c r="AH34" i="2" a="1"/>
  <c r="AH34" i="2" s="1"/>
  <c r="AH27" i="2" a="1"/>
  <c r="AH27" i="2" s="1"/>
  <c r="AH35" i="2" a="1"/>
  <c r="AH35" i="2" s="1"/>
  <c r="AH48" i="2" a="1"/>
  <c r="AH48" i="2" s="1"/>
  <c r="AH24" i="2" a="1"/>
  <c r="AH24" i="2" s="1"/>
  <c r="AH28" i="2" a="1"/>
  <c r="AH28" i="2" s="1"/>
  <c r="AH57" i="2" a="1"/>
  <c r="AH57" i="2" s="1"/>
  <c r="AH21" i="2" a="1"/>
  <c r="AH21" i="2" s="1"/>
  <c r="AH15" i="2" a="1"/>
  <c r="AH15" i="2" s="1"/>
  <c r="AH68" i="2" a="1"/>
  <c r="AH68" i="2" s="1"/>
  <c r="AX4" i="2"/>
  <c r="AH66" i="2" a="1"/>
  <c r="AH66" i="2" s="1"/>
  <c r="AH43" i="2" a="1"/>
  <c r="AH43" i="2" s="1"/>
  <c r="AH55" i="2" a="1"/>
  <c r="AH55" i="2" s="1"/>
  <c r="AH69" i="2" a="1"/>
  <c r="AH69" i="2" s="1"/>
  <c r="AH7" i="2" a="1"/>
  <c r="AH7" i="2" s="1"/>
  <c r="AH58" i="2" a="1"/>
  <c r="AH58" i="2" s="1"/>
  <c r="AH62" i="2" a="1"/>
  <c r="AH62" i="2" s="1"/>
  <c r="AH70" i="2" a="1"/>
  <c r="AH70" i="2" s="1"/>
  <c r="AH18" i="2" a="1"/>
  <c r="AH18" i="2" s="1"/>
  <c r="AH75" i="2" a="1"/>
  <c r="AH75" i="2" s="1"/>
  <c r="AH64" i="2" a="1"/>
  <c r="AH64" i="2" s="1"/>
  <c r="AH9" i="2" a="1"/>
  <c r="AH9" i="2" s="1"/>
  <c r="AH16" i="2" a="1"/>
  <c r="AH16" i="2" s="1"/>
  <c r="AH46" i="2" a="1"/>
  <c r="AH46" i="2" s="1"/>
  <c r="AH23" i="2" a="1"/>
  <c r="AH23" i="2" s="1"/>
  <c r="AH12" i="2" a="1"/>
  <c r="AH12" i="2" s="1"/>
  <c r="AH74" i="2" a="1"/>
  <c r="AH74" i="2" s="1"/>
  <c r="AH60" i="2" a="1"/>
  <c r="AH60" i="2" s="1"/>
  <c r="AH39" i="2" a="1"/>
  <c r="AH39" i="2" s="1"/>
  <c r="AH22" i="2" a="1"/>
  <c r="AH22" i="2" s="1"/>
  <c r="AH40" i="2" a="1"/>
  <c r="AH40" i="2" s="1"/>
  <c r="AH45" i="2" a="1"/>
  <c r="AH45" i="2" s="1"/>
  <c r="AH49" i="2" a="1"/>
  <c r="AH49" i="2" s="1"/>
  <c r="AH37" i="2" a="1"/>
  <c r="AH37" i="2" s="1"/>
  <c r="AH30" i="2" a="1"/>
  <c r="AH30" i="2" s="1"/>
  <c r="AX5" i="2"/>
  <c r="AH19" i="2" a="1"/>
  <c r="AH19" i="2" s="1"/>
  <c r="AH50" i="2" a="1"/>
  <c r="AH50" i="2" s="1"/>
  <c r="AH38" i="2" a="1"/>
  <c r="AH38" i="2" s="1"/>
  <c r="AH25" i="2" a="1"/>
  <c r="AH25" i="2" s="1"/>
  <c r="AH5" i="2" a="1"/>
  <c r="AH5" i="2" s="1"/>
  <c r="AI5" i="2" s="1"/>
  <c r="AH59" i="2" a="1"/>
  <c r="AH59" i="2" s="1"/>
  <c r="AH61" i="2" a="1"/>
  <c r="AH61" i="2" s="1"/>
  <c r="AH10" i="2" a="1"/>
  <c r="AH10" i="2" s="1"/>
  <c r="AH54" i="2" a="1"/>
  <c r="AH54" i="2" s="1"/>
  <c r="M86" i="2" a="1"/>
  <c r="M86" i="2" s="1"/>
  <c r="M150" i="2" a="1"/>
  <c r="M150" i="2" s="1"/>
  <c r="M119" i="2" a="1"/>
  <c r="M119" i="2" s="1"/>
  <c r="M116" i="2" a="1"/>
  <c r="M116" i="2" s="1"/>
  <c r="M155" i="2" a="1"/>
  <c r="M155" i="2" s="1"/>
  <c r="M45" i="2" a="1"/>
  <c r="M45" i="2" s="1"/>
  <c r="M17" i="2" a="1"/>
  <c r="M17" i="2" s="1"/>
  <c r="M121" i="2" a="1"/>
  <c r="M121" i="2" s="1"/>
  <c r="M96" i="2" a="1"/>
  <c r="M96" i="2" s="1"/>
  <c r="M41" i="2" a="1"/>
  <c r="M41" i="2" s="1"/>
  <c r="M157" i="2" a="1"/>
  <c r="M157" i="2" s="1"/>
  <c r="M82" i="2" a="1"/>
  <c r="M82" i="2" s="1"/>
  <c r="M14" i="2" a="1"/>
  <c r="M14" i="2" s="1"/>
  <c r="M97" i="2" a="1"/>
  <c r="M97" i="2" s="1"/>
  <c r="M117" i="2" a="1"/>
  <c r="M117" i="2" s="1"/>
  <c r="M16" i="2" a="1"/>
  <c r="M16" i="2" s="1"/>
  <c r="M141" i="2" a="1"/>
  <c r="M141" i="2" s="1"/>
  <c r="M144" i="2" a="1"/>
  <c r="M144" i="2" s="1"/>
  <c r="M149" i="2" a="1"/>
  <c r="M149" i="2" s="1"/>
  <c r="M132" i="2" a="1"/>
  <c r="M132" i="2" s="1"/>
  <c r="M120" i="2" a="1"/>
  <c r="M120" i="2" s="1"/>
  <c r="M43" i="2" a="1"/>
  <c r="M43" i="2" s="1"/>
  <c r="M9" i="2" a="1"/>
  <c r="M9" i="2" s="1"/>
  <c r="M81" i="2" a="1"/>
  <c r="M81" i="2" s="1"/>
  <c r="M142" i="2" a="1"/>
  <c r="M142" i="2" s="1"/>
  <c r="M133" i="2" a="1"/>
  <c r="M133" i="2" s="1"/>
  <c r="M11" i="2" a="1"/>
  <c r="M11" i="2" s="1"/>
  <c r="M153" i="2" a="1"/>
  <c r="M153" i="2" s="1"/>
  <c r="M39" i="2" a="1"/>
  <c r="M39" i="2" s="1"/>
  <c r="M128" i="2" a="1"/>
  <c r="M128" i="2" s="1"/>
  <c r="M107" i="2" a="1"/>
  <c r="M107" i="2" s="1"/>
  <c r="M36" i="2" a="1"/>
  <c r="M36" i="2" s="1"/>
  <c r="M124" i="2" a="1"/>
  <c r="M124" i="2" s="1"/>
  <c r="M90" i="2" a="1"/>
  <c r="M90" i="2" s="1"/>
  <c r="M130" i="2" a="1"/>
  <c r="M130" i="2" s="1"/>
  <c r="M55" i="2" a="1"/>
  <c r="M55" i="2" s="1"/>
  <c r="M156" i="2" a="1"/>
  <c r="M156" i="2" s="1"/>
  <c r="M99" i="2" a="1"/>
  <c r="M99" i="2" s="1"/>
  <c r="M18" i="2" a="1"/>
  <c r="M18" i="2" s="1"/>
  <c r="M12" i="2" a="1"/>
  <c r="M12" i="2" s="1"/>
  <c r="M122" i="2" a="1"/>
  <c r="M122" i="2" s="1"/>
  <c r="M138" i="2" a="1"/>
  <c r="M138" i="2" s="1"/>
  <c r="M84" i="2" a="1"/>
  <c r="M84" i="2" s="1"/>
  <c r="M83" i="2" a="1"/>
  <c r="M83" i="2" s="1"/>
  <c r="M100" i="2" a="1"/>
  <c r="M100" i="2" s="1"/>
  <c r="M109" i="2" a="1"/>
  <c r="M109" i="2" s="1"/>
  <c r="M159" i="2" a="1"/>
  <c r="M159" i="2" s="1"/>
  <c r="M93" i="2" a="1"/>
  <c r="M93" i="2" s="1"/>
  <c r="M103" i="2" a="1"/>
  <c r="M103" i="2" s="1"/>
  <c r="M10" i="2" a="1"/>
  <c r="M10" i="2" s="1"/>
  <c r="M131" i="2" a="1"/>
  <c r="M131" i="2" s="1"/>
  <c r="M98" i="2" a="1"/>
  <c r="M98" i="2" s="1"/>
  <c r="M69" i="2" a="1"/>
  <c r="M69" i="2" s="1"/>
  <c r="M74" i="2" a="1"/>
  <c r="M74" i="2" s="1"/>
  <c r="M77" i="2" a="1"/>
  <c r="M77" i="2" s="1"/>
  <c r="M95" i="2" a="1"/>
  <c r="M95" i="2" s="1"/>
  <c r="M19" i="2" a="1"/>
  <c r="M19" i="2" s="1"/>
  <c r="M126" i="2" a="1"/>
  <c r="M126" i="2" s="1"/>
  <c r="M113" i="2" a="1"/>
  <c r="M113" i="2" s="1"/>
  <c r="M35" i="2" a="1"/>
  <c r="M35" i="2" s="1"/>
  <c r="M151" i="2" a="1"/>
  <c r="M151" i="2" s="1"/>
  <c r="M102" i="2" a="1"/>
  <c r="M102" i="2" s="1"/>
  <c r="M91" i="2" a="1"/>
  <c r="M91" i="2" s="1"/>
  <c r="M65" i="2" a="1"/>
  <c r="M65" i="2" s="1"/>
  <c r="M49" i="2" a="1"/>
  <c r="M49" i="2" s="1"/>
  <c r="M61" i="2" a="1"/>
  <c r="M61" i="2" s="1"/>
  <c r="M135" i="2" a="1"/>
  <c r="M135" i="2" s="1"/>
  <c r="M115" i="2" a="1"/>
  <c r="M115" i="2" s="1"/>
  <c r="M146" i="2" a="1"/>
  <c r="M146" i="2" s="1"/>
  <c r="M53" i="2" a="1"/>
  <c r="M53" i="2" s="1"/>
  <c r="M105" i="2" a="1"/>
  <c r="M105" i="2" s="1"/>
  <c r="M8" i="2" a="1"/>
  <c r="M8" i="2" s="1"/>
  <c r="M139" i="2" a="1"/>
  <c r="M139" i="2" s="1"/>
  <c r="M85" i="2" a="1"/>
  <c r="M85" i="2" s="1"/>
  <c r="M57" i="2" a="1"/>
  <c r="M57" i="2" s="1"/>
  <c r="M114" i="2" a="1"/>
  <c r="M114" i="2" s="1"/>
  <c r="M106" i="2" a="1"/>
  <c r="M106" i="2" s="1"/>
  <c r="M59" i="2" a="1"/>
  <c r="M59" i="2" s="1"/>
  <c r="M73" i="2" a="1"/>
  <c r="M73" i="2" s="1"/>
  <c r="M80" i="2" a="1"/>
  <c r="M80" i="2" s="1"/>
  <c r="V12" i="6"/>
  <c r="T23" i="6" s="1"/>
  <c r="J10" i="4"/>
  <c r="K10" i="4" s="1"/>
  <c r="DI6" i="2"/>
  <c r="DF7" i="2"/>
  <c r="DI5" i="2"/>
  <c r="CK7" i="2"/>
  <c r="CN6" i="2"/>
  <c r="AC4" i="2"/>
  <c r="AC5" i="2"/>
  <c r="CY183" i="2"/>
  <c r="CY59" i="2"/>
  <c r="EO20" i="2"/>
  <c r="CY148" i="2"/>
  <c r="CD37" i="2"/>
  <c r="EO104" i="2"/>
  <c r="CY26" i="2"/>
  <c r="CY25" i="2"/>
  <c r="CD19" i="2"/>
  <c r="DT28" i="2"/>
  <c r="CD160" i="2"/>
  <c r="CD45" i="2"/>
  <c r="CY81" i="2"/>
  <c r="CY52" i="2"/>
  <c r="CD118" i="2"/>
  <c r="GE66" i="2"/>
  <c r="CY72" i="2"/>
  <c r="CD99" i="2"/>
  <c r="DT126" i="2"/>
  <c r="GE87" i="2"/>
  <c r="CY76" i="2"/>
  <c r="CY135" i="2"/>
  <c r="CD176" i="2"/>
  <c r="CY91" i="2"/>
  <c r="CY117" i="2"/>
  <c r="CY141" i="2"/>
  <c r="CD201" i="2"/>
  <c r="C8" i="2"/>
  <c r="D8" i="2" s="1"/>
  <c r="G8" i="2" s="1"/>
  <c r="CD140" i="2"/>
  <c r="CD157" i="2"/>
  <c r="CD165" i="2"/>
  <c r="GZ69" i="2"/>
  <c r="CY122" i="2"/>
  <c r="DT68" i="2"/>
  <c r="GE203" i="2"/>
  <c r="DT31" i="2"/>
  <c r="G5" i="2"/>
  <c r="H7" i="2"/>
  <c r="G7" i="2"/>
  <c r="D6" i="2"/>
  <c r="H6" i="2" s="1"/>
  <c r="GE183" i="2"/>
  <c r="GE54" i="2"/>
  <c r="GE84" i="2"/>
  <c r="GE192" i="2"/>
  <c r="GE199" i="2"/>
  <c r="GE166" i="2"/>
  <c r="GE190" i="2"/>
  <c r="GE184" i="2"/>
  <c r="GE167" i="2"/>
  <c r="GE48" i="2"/>
  <c r="GE78" i="2"/>
  <c r="GE97" i="2"/>
  <c r="GE139" i="2"/>
  <c r="GE88" i="2"/>
  <c r="GE125" i="2"/>
  <c r="GE93" i="2"/>
  <c r="GE31" i="2"/>
  <c r="GE173" i="2"/>
  <c r="GE150" i="2"/>
  <c r="GE165" i="2"/>
  <c r="GE41" i="2"/>
  <c r="GE114" i="2"/>
  <c r="GE185" i="2"/>
  <c r="GE179" i="2"/>
  <c r="GE107" i="2"/>
  <c r="GE33" i="2"/>
  <c r="GE55" i="2"/>
  <c r="GE52" i="2"/>
  <c r="GE42" i="2"/>
  <c r="GE122" i="2"/>
  <c r="GE201" i="2"/>
  <c r="GE156" i="2"/>
  <c r="GE92" i="2"/>
  <c r="GE175" i="2"/>
  <c r="GE99" i="2"/>
  <c r="GE186" i="2"/>
  <c r="GE28" i="2"/>
  <c r="GE134" i="2"/>
  <c r="GE193" i="2"/>
  <c r="CY165" i="2"/>
  <c r="GZ107" i="2"/>
  <c r="CY104" i="2"/>
  <c r="CY16" i="2"/>
  <c r="CD3" i="2"/>
  <c r="C9" i="4" s="1"/>
  <c r="E9" i="4" s="1"/>
  <c r="F9" i="4" s="1"/>
  <c r="G9" i="4" s="1"/>
  <c r="GZ202" i="2"/>
  <c r="CY110" i="2"/>
  <c r="CY136" i="2"/>
  <c r="CD49" i="2"/>
  <c r="CD46" i="2"/>
  <c r="CY23" i="2"/>
  <c r="CY29" i="2"/>
  <c r="CY38" i="2"/>
  <c r="CY74" i="2"/>
  <c r="CY119" i="2"/>
  <c r="CY177" i="2"/>
  <c r="CD78" i="2"/>
  <c r="EO61" i="2"/>
  <c r="GZ36" i="2"/>
  <c r="CD81" i="2"/>
  <c r="GZ4" i="2"/>
  <c r="GZ38" i="2"/>
  <c r="CY128" i="2"/>
  <c r="CY142" i="2"/>
  <c r="CY162" i="2"/>
  <c r="CD86" i="2"/>
  <c r="CD178" i="2"/>
  <c r="CY93" i="2"/>
  <c r="CY96" i="2"/>
  <c r="CD24" i="2"/>
  <c r="CY112" i="2"/>
  <c r="CD54" i="2"/>
  <c r="GZ50" i="2"/>
  <c r="CY85" i="2"/>
  <c r="CY170" i="2"/>
  <c r="GE111" i="2"/>
  <c r="GE133" i="2"/>
  <c r="GE65" i="2"/>
  <c r="GE91" i="2"/>
  <c r="GE157" i="2"/>
  <c r="GE149" i="2"/>
  <c r="GE163" i="2"/>
  <c r="GE14" i="2"/>
  <c r="GE108" i="2"/>
  <c r="GE119" i="2"/>
  <c r="GE15" i="2"/>
  <c r="GE141" i="2"/>
  <c r="GE100" i="2"/>
  <c r="GE160" i="2"/>
  <c r="GE104" i="2"/>
  <c r="GE171" i="2"/>
  <c r="GE13" i="2"/>
  <c r="GE36" i="2"/>
  <c r="GE136" i="2"/>
  <c r="GE45" i="2"/>
  <c r="GE22" i="2"/>
  <c r="GE67" i="2"/>
  <c r="GE9" i="2"/>
  <c r="GE103" i="2"/>
  <c r="GE51" i="2"/>
  <c r="GE29" i="2"/>
  <c r="GE117" i="2"/>
  <c r="GE110" i="2"/>
  <c r="GE120" i="2"/>
  <c r="GE162" i="2"/>
  <c r="GE38" i="2"/>
  <c r="GE74" i="2"/>
  <c r="GE81" i="2"/>
  <c r="GE158" i="2"/>
  <c r="GE115" i="2"/>
  <c r="GE198" i="2"/>
  <c r="GE170" i="2"/>
  <c r="GE44" i="2"/>
  <c r="GE202" i="2"/>
  <c r="GE79" i="2"/>
  <c r="GE109" i="2"/>
  <c r="GE47" i="2"/>
  <c r="GE135" i="2"/>
  <c r="GE130" i="2"/>
  <c r="GE145" i="2"/>
  <c r="GE32" i="2"/>
  <c r="GE121" i="2"/>
  <c r="GE16" i="2"/>
  <c r="GE126" i="2"/>
  <c r="GE159" i="2"/>
  <c r="GE112" i="2"/>
  <c r="GE180" i="2"/>
  <c r="GE37" i="2"/>
  <c r="GE102" i="2"/>
  <c r="GE140" i="2"/>
  <c r="GE138" i="2"/>
  <c r="CD60" i="2"/>
  <c r="GZ163" i="2"/>
  <c r="AJ4" i="2"/>
  <c r="AX6" i="2"/>
  <c r="AU7" i="2"/>
  <c r="O24" i="2"/>
  <c r="N25" i="2"/>
  <c r="P23" i="2"/>
  <c r="Q23" i="2" s="1"/>
  <c r="R23" i="2" s="1"/>
  <c r="P15" i="2"/>
  <c r="Q15" i="2" s="1"/>
  <c r="R15" i="2" s="1"/>
  <c r="Z7" i="2"/>
  <c r="AC6" i="2"/>
  <c r="P5" i="2"/>
  <c r="Q5" i="2" s="1"/>
  <c r="R5" i="2" s="1"/>
  <c r="P11" i="2"/>
  <c r="Q11" i="2" s="1"/>
  <c r="R11" i="2" s="1"/>
  <c r="P37" i="6"/>
  <c r="O38" i="6"/>
  <c r="J6" i="4"/>
  <c r="K6" i="4" s="1"/>
  <c r="J7" i="4"/>
  <c r="K7" i="4" s="1"/>
  <c r="GE63" i="2"/>
  <c r="GF3" i="2"/>
  <c r="GF171" i="2" s="1"/>
  <c r="GE58" i="2"/>
  <c r="GE35" i="2"/>
  <c r="GE127" i="2"/>
  <c r="GE69" i="2"/>
  <c r="GE61" i="2"/>
  <c r="GE46" i="2"/>
  <c r="GE189" i="2"/>
  <c r="GE105" i="2"/>
  <c r="GE142" i="2"/>
  <c r="GE129" i="2"/>
  <c r="GE147" i="2"/>
  <c r="GE153" i="2"/>
  <c r="CD8" i="2"/>
  <c r="CY65" i="2"/>
  <c r="CY55" i="2"/>
  <c r="CY40" i="2"/>
  <c r="CY99" i="2"/>
  <c r="CY137" i="2"/>
  <c r="CY191" i="2"/>
  <c r="CD76" i="2"/>
  <c r="CD102" i="2"/>
  <c r="CD107" i="2"/>
  <c r="GZ40" i="2"/>
  <c r="GZ51" i="2"/>
  <c r="CY7" i="2"/>
  <c r="EO147" i="2"/>
  <c r="DT9" i="2"/>
  <c r="CD15" i="2"/>
  <c r="GE71" i="2"/>
  <c r="GE23" i="2"/>
  <c r="GE70" i="2"/>
  <c r="GE49" i="2"/>
  <c r="GE164" i="2"/>
  <c r="GE85" i="2"/>
  <c r="GE76" i="2"/>
  <c r="GE53" i="2"/>
  <c r="GE106" i="2"/>
  <c r="GE113" i="2"/>
  <c r="GE188" i="2"/>
  <c r="GE151" i="2"/>
  <c r="GE155" i="2"/>
  <c r="GE161" i="2"/>
  <c r="CY5" i="2"/>
  <c r="CY64" i="2"/>
  <c r="CY22" i="2"/>
  <c r="CY77" i="2"/>
  <c r="CY114" i="2"/>
  <c r="CY184" i="2"/>
  <c r="CY190" i="2"/>
  <c r="CD53" i="2"/>
  <c r="CD42" i="2"/>
  <c r="CD132" i="2"/>
  <c r="GZ47" i="2"/>
  <c r="GZ65" i="2"/>
  <c r="EO37" i="2"/>
  <c r="DT59" i="2"/>
  <c r="GZ6" i="2"/>
  <c r="GZ173" i="2"/>
  <c r="EO109" i="2"/>
  <c r="DT128" i="2"/>
  <c r="GZ101" i="2"/>
  <c r="GZ158" i="2"/>
  <c r="DT153" i="2"/>
  <c r="DT165" i="2"/>
  <c r="DT177" i="2"/>
  <c r="DT73" i="2"/>
  <c r="DT67" i="2"/>
  <c r="DT8" i="2"/>
  <c r="DT61" i="2"/>
  <c r="DT80" i="2"/>
  <c r="EO165" i="2"/>
  <c r="EO176" i="2"/>
  <c r="EO101" i="2"/>
  <c r="EO80" i="2"/>
  <c r="EO162" i="2"/>
  <c r="EO84" i="2"/>
  <c r="EO41" i="2"/>
  <c r="GZ184" i="2"/>
  <c r="GZ146" i="2"/>
  <c r="GZ132" i="2"/>
  <c r="GZ44" i="2"/>
  <c r="GZ53" i="2"/>
  <c r="GZ34" i="2"/>
  <c r="GZ78" i="2"/>
  <c r="GZ131" i="2"/>
  <c r="HA3" i="2"/>
  <c r="HA197" i="2" s="1"/>
  <c r="CY3" i="2"/>
  <c r="C10" i="4" s="1"/>
  <c r="E10" i="4" s="1"/>
  <c r="F10" i="4" s="1"/>
  <c r="G10" i="4" s="1"/>
  <c r="GZ31" i="2"/>
  <c r="GZ48" i="2"/>
  <c r="GZ23" i="2"/>
  <c r="CD199" i="2"/>
  <c r="CD149" i="2"/>
  <c r="CD141" i="2"/>
  <c r="CD91" i="2"/>
  <c r="CD109" i="2"/>
  <c r="CD70" i="2"/>
  <c r="CD35" i="2"/>
  <c r="CD52" i="2"/>
  <c r="CD186" i="2"/>
  <c r="CD59" i="2"/>
  <c r="CD22" i="2"/>
  <c r="DT142" i="2"/>
  <c r="DT172" i="2"/>
  <c r="DT65" i="2"/>
  <c r="DT114" i="2"/>
  <c r="DT7" i="2"/>
  <c r="DT76" i="2"/>
  <c r="DT91" i="2"/>
  <c r="EO157" i="2"/>
  <c r="EO153" i="2"/>
  <c r="EO94" i="2"/>
  <c r="EO72" i="2"/>
  <c r="EO146" i="2"/>
  <c r="EO70" i="2"/>
  <c r="EO77" i="2"/>
  <c r="GZ199" i="2"/>
  <c r="GZ160" i="2"/>
  <c r="GZ143" i="2"/>
  <c r="GZ111" i="2"/>
  <c r="GZ106" i="2"/>
  <c r="GZ46" i="2"/>
  <c r="GZ26" i="2"/>
  <c r="GZ99" i="2"/>
  <c r="GZ129" i="2"/>
  <c r="GZ41" i="2"/>
  <c r="GE20" i="2"/>
  <c r="GZ77" i="2"/>
  <c r="CD195" i="2"/>
  <c r="CD163" i="2"/>
  <c r="CD200" i="2"/>
  <c r="CD106" i="2"/>
  <c r="CD137" i="2"/>
  <c r="CD62" i="2"/>
  <c r="CD34" i="2"/>
  <c r="DT184" i="2"/>
  <c r="DT134" i="2"/>
  <c r="DT119" i="2"/>
  <c r="DT58" i="2"/>
  <c r="DT106" i="2"/>
  <c r="DT62" i="2"/>
  <c r="DT72" i="2"/>
  <c r="DT196" i="2"/>
  <c r="EO190" i="2"/>
  <c r="EO142" i="2"/>
  <c r="EO143" i="2"/>
  <c r="EO64" i="2"/>
  <c r="EO120" i="2"/>
  <c r="EO17" i="2"/>
  <c r="EO74" i="2"/>
  <c r="GZ191" i="2"/>
  <c r="GZ152" i="2"/>
  <c r="GZ177" i="2"/>
  <c r="GZ103" i="2"/>
  <c r="GZ100" i="2"/>
  <c r="GZ97" i="2"/>
  <c r="GZ19" i="2"/>
  <c r="GZ29" i="2"/>
  <c r="GZ64" i="2"/>
  <c r="CY4" i="2"/>
  <c r="GZ32" i="2"/>
  <c r="CY179" i="2"/>
  <c r="CY171" i="2"/>
  <c r="CY156" i="2"/>
  <c r="CY140" i="2"/>
  <c r="CY83" i="2"/>
  <c r="CY61" i="2"/>
  <c r="CY111" i="2"/>
  <c r="CY28" i="2"/>
  <c r="CY125" i="2"/>
  <c r="CY50" i="2"/>
  <c r="CY33" i="2"/>
  <c r="CY9" i="2"/>
  <c r="EO30" i="2"/>
  <c r="GE195" i="2"/>
  <c r="GE146" i="2"/>
  <c r="GE148" i="2"/>
  <c r="GE137" i="2"/>
  <c r="GE200" i="2"/>
  <c r="GE96" i="2"/>
  <c r="GE89" i="2"/>
  <c r="GE98" i="2"/>
  <c r="GE75" i="2"/>
  <c r="GE124" i="2"/>
  <c r="GE39" i="2"/>
  <c r="GE77" i="2"/>
  <c r="GE95" i="2"/>
  <c r="GE86" i="2"/>
  <c r="GE21" i="2"/>
  <c r="GE64" i="2"/>
  <c r="GE73" i="2"/>
  <c r="GE24" i="2"/>
  <c r="GE26" i="2"/>
  <c r="GE19" i="2"/>
  <c r="CD190" i="2"/>
  <c r="CD152" i="2"/>
  <c r="CD117" i="2"/>
  <c r="CD103" i="2"/>
  <c r="CY169" i="2"/>
  <c r="CY163" i="2"/>
  <c r="CY127" i="2"/>
  <c r="CY75" i="2"/>
  <c r="CY107" i="2"/>
  <c r="CY21" i="2"/>
  <c r="CY43" i="2"/>
  <c r="DT167" i="2"/>
  <c r="DT175" i="2"/>
  <c r="DT103" i="2"/>
  <c r="DT116" i="2"/>
  <c r="DT89" i="2"/>
  <c r="DT130" i="2"/>
  <c r="DT70" i="2"/>
  <c r="DT35" i="2"/>
  <c r="EO151" i="2"/>
  <c r="EO134" i="2"/>
  <c r="EO121" i="2"/>
  <c r="EO89" i="2"/>
  <c r="EO97" i="2"/>
  <c r="EO13" i="2"/>
  <c r="EO138" i="2"/>
  <c r="EO28" i="2"/>
  <c r="GZ190" i="2"/>
  <c r="GZ144" i="2"/>
  <c r="GZ150" i="2"/>
  <c r="GZ104" i="2"/>
  <c r="GZ91" i="2"/>
  <c r="GZ86" i="2"/>
  <c r="GZ12" i="2"/>
  <c r="GZ22" i="2"/>
  <c r="GZ70" i="2"/>
  <c r="GZ24" i="2"/>
  <c r="CY49" i="2"/>
  <c r="EO123" i="2"/>
  <c r="CD189" i="2"/>
  <c r="CD192" i="2"/>
  <c r="CD167" i="2"/>
  <c r="CD177" i="2"/>
  <c r="CD116" i="2"/>
  <c r="CD105" i="2"/>
  <c r="CD50" i="2"/>
  <c r="CY201" i="2"/>
  <c r="CY150" i="2"/>
  <c r="CY54" i="2"/>
  <c r="CY80" i="2"/>
  <c r="DT151" i="2"/>
  <c r="DT188" i="2"/>
  <c r="DT95" i="2"/>
  <c r="DT90" i="2"/>
  <c r="DT133" i="2"/>
  <c r="DT29" i="2"/>
  <c r="DT57" i="2"/>
  <c r="EO197" i="2"/>
  <c r="EO184" i="2"/>
  <c r="EO92" i="2"/>
  <c r="EO95" i="2"/>
  <c r="EO65" i="2"/>
  <c r="EO68" i="2"/>
  <c r="EO11" i="2"/>
  <c r="EO67" i="2"/>
  <c r="EO34" i="2"/>
  <c r="GZ188" i="2"/>
  <c r="GZ153" i="2"/>
  <c r="GZ136" i="2"/>
  <c r="GZ96" i="2"/>
  <c r="GZ59" i="2"/>
  <c r="GZ149" i="2"/>
  <c r="GZ11" i="2"/>
  <c r="GZ68" i="2"/>
  <c r="GZ54" i="2"/>
  <c r="EO29" i="2"/>
  <c r="CY193" i="2"/>
  <c r="CY161" i="2"/>
  <c r="CY155" i="2"/>
  <c r="CY138" i="2"/>
  <c r="CY121" i="2"/>
  <c r="CY67" i="2"/>
  <c r="CY39" i="2"/>
  <c r="CY86" i="2"/>
  <c r="CY31" i="2"/>
  <c r="CY63" i="2"/>
  <c r="CY48" i="2"/>
  <c r="CY88" i="2"/>
  <c r="EO39" i="2"/>
  <c r="GE169" i="2"/>
  <c r="GE194" i="2"/>
  <c r="GE128" i="2"/>
  <c r="GE197" i="2"/>
  <c r="GE196" i="2"/>
  <c r="GE144" i="2"/>
  <c r="GE152" i="2"/>
  <c r="GE172" i="2"/>
  <c r="GE60" i="2"/>
  <c r="GE101" i="2"/>
  <c r="GE181" i="2"/>
  <c r="GE62" i="2"/>
  <c r="GE182" i="2"/>
  <c r="GE72" i="2"/>
  <c r="GE50" i="2"/>
  <c r="GE43" i="2"/>
  <c r="GE30" i="2"/>
  <c r="GE191" i="2"/>
  <c r="GE123" i="2"/>
  <c r="CD168" i="2"/>
  <c r="CD150" i="2"/>
  <c r="CD96" i="2"/>
  <c r="CD84" i="2"/>
  <c r="CD136" i="2"/>
  <c r="CD74" i="2"/>
  <c r="CY186" i="2"/>
  <c r="CY166" i="2"/>
  <c r="CY89" i="2"/>
  <c r="CY123" i="2"/>
  <c r="CY51" i="2"/>
  <c r="DT187" i="2"/>
  <c r="DT149" i="2"/>
  <c r="DT189" i="2"/>
  <c r="DT74" i="2"/>
  <c r="DT15" i="2"/>
  <c r="DT22" i="2"/>
  <c r="DT40" i="2"/>
  <c r="EO177" i="2"/>
  <c r="EO169" i="2"/>
  <c r="EO130" i="2"/>
  <c r="EO87" i="2"/>
  <c r="EO51" i="2"/>
  <c r="EO86" i="2"/>
  <c r="EO10" i="2"/>
  <c r="EO122" i="2"/>
  <c r="DT63" i="2"/>
  <c r="GZ179" i="2"/>
  <c r="GZ187" i="2"/>
  <c r="GZ94" i="2"/>
  <c r="GZ88" i="2"/>
  <c r="GZ45" i="2"/>
  <c r="GZ113" i="2"/>
  <c r="GZ10" i="2"/>
  <c r="GZ49" i="2"/>
  <c r="GZ85" i="2"/>
  <c r="CD44" i="2"/>
  <c r="CY20" i="2"/>
  <c r="CY11" i="2"/>
  <c r="CD191" i="2"/>
  <c r="CD148" i="2"/>
  <c r="CD123" i="2"/>
  <c r="CD63" i="2"/>
  <c r="CD64" i="2"/>
  <c r="CY187" i="2"/>
  <c r="CY131" i="2"/>
  <c r="CY151" i="2"/>
  <c r="CY103" i="2"/>
  <c r="DT168" i="2"/>
  <c r="DT136" i="2"/>
  <c r="DT150" i="2"/>
  <c r="DT66" i="2"/>
  <c r="DT11" i="2"/>
  <c r="DT203" i="2"/>
  <c r="DT121" i="2"/>
  <c r="EO196" i="2"/>
  <c r="EO156" i="2"/>
  <c r="EO117" i="2"/>
  <c r="EO172" i="2"/>
  <c r="EO44" i="2"/>
  <c r="EO32" i="2"/>
  <c r="EO9" i="2"/>
  <c r="EO21" i="2"/>
  <c r="GZ108" i="2"/>
  <c r="GZ172" i="2"/>
  <c r="EO173" i="2"/>
  <c r="GZ60" i="2"/>
  <c r="GZ196" i="2"/>
  <c r="DT30" i="2"/>
  <c r="DT100" i="2"/>
  <c r="CD82" i="2"/>
  <c r="CD58" i="2"/>
  <c r="CD32" i="2"/>
  <c r="CD135" i="2"/>
  <c r="CD101" i="2"/>
  <c r="CD161" i="2"/>
  <c r="CD108" i="2"/>
  <c r="CD169" i="2"/>
  <c r="CD145" i="2"/>
  <c r="CD185" i="2"/>
  <c r="CD181" i="2"/>
  <c r="CD17" i="2"/>
  <c r="CD144" i="2"/>
  <c r="CD25" i="2"/>
  <c r="CD95" i="2"/>
  <c r="CD94" i="2"/>
  <c r="CD110" i="2"/>
  <c r="CD40" i="2"/>
  <c r="CD124" i="2"/>
  <c r="CD180" i="2"/>
  <c r="CD179" i="2"/>
  <c r="CD147" i="2"/>
  <c r="CD197" i="2"/>
  <c r="FJ203" i="2"/>
  <c r="FJ195" i="2"/>
  <c r="FJ187" i="2"/>
  <c r="FJ197" i="2"/>
  <c r="FJ189" i="2"/>
  <c r="FJ181" i="2"/>
  <c r="FJ186" i="2"/>
  <c r="FJ183" i="2"/>
  <c r="FJ182" i="2"/>
  <c r="FJ175" i="2"/>
  <c r="FJ193" i="2"/>
  <c r="FJ192" i="2"/>
  <c r="FJ176" i="2"/>
  <c r="FJ194" i="2"/>
  <c r="FJ191" i="2"/>
  <c r="FJ180" i="2"/>
  <c r="FJ171" i="2"/>
  <c r="FJ163" i="2"/>
  <c r="FJ155" i="2"/>
  <c r="FJ147" i="2"/>
  <c r="FJ198" i="2"/>
  <c r="FJ184" i="2"/>
  <c r="FJ179" i="2"/>
  <c r="FJ172" i="2"/>
  <c r="FJ164" i="2"/>
  <c r="FJ156" i="2"/>
  <c r="FJ148" i="2"/>
  <c r="FJ178" i="2"/>
  <c r="FJ177" i="2"/>
  <c r="FJ173" i="2"/>
  <c r="FJ165" i="2"/>
  <c r="FJ157" i="2"/>
  <c r="FJ149" i="2"/>
  <c r="FJ162" i="2"/>
  <c r="FJ160" i="2"/>
  <c r="FJ138" i="2"/>
  <c r="FJ130" i="2"/>
  <c r="FJ202" i="2"/>
  <c r="FJ174" i="2"/>
  <c r="FJ154" i="2"/>
  <c r="FJ152" i="2"/>
  <c r="FJ139" i="2"/>
  <c r="FJ131" i="2"/>
  <c r="FJ200" i="2"/>
  <c r="FJ188" i="2"/>
  <c r="FJ185" i="2"/>
  <c r="FJ169" i="2"/>
  <c r="FJ166" i="2"/>
  <c r="FJ146" i="2"/>
  <c r="FJ144" i="2"/>
  <c r="FJ140" i="2"/>
  <c r="FJ132" i="2"/>
  <c r="FJ201" i="2"/>
  <c r="FJ134" i="2"/>
  <c r="FJ129" i="2"/>
  <c r="FJ122" i="2"/>
  <c r="FJ114" i="2"/>
  <c r="FJ106" i="2"/>
  <c r="FJ98" i="2"/>
  <c r="FJ90" i="2"/>
  <c r="FJ158" i="2"/>
  <c r="FJ135" i="2"/>
  <c r="FJ123" i="2"/>
  <c r="FJ115" i="2"/>
  <c r="FJ107" i="2"/>
  <c r="FJ99" i="2"/>
  <c r="FJ91" i="2"/>
  <c r="FJ190" i="2"/>
  <c r="FJ124" i="2"/>
  <c r="FJ116" i="2"/>
  <c r="FJ108" i="2"/>
  <c r="FJ100" i="2"/>
  <c r="FJ92" i="2"/>
  <c r="FJ167" i="2"/>
  <c r="FJ137" i="2"/>
  <c r="FJ125" i="2"/>
  <c r="FJ102" i="2"/>
  <c r="FJ97" i="2"/>
  <c r="FJ93" i="2"/>
  <c r="FJ85" i="2"/>
  <c r="FJ77" i="2"/>
  <c r="FJ69" i="2"/>
  <c r="FJ62" i="2"/>
  <c r="FJ47" i="2"/>
  <c r="FJ40" i="2"/>
  <c r="FJ159" i="2"/>
  <c r="FJ153" i="2"/>
  <c r="FJ112" i="2"/>
  <c r="FJ103" i="2"/>
  <c r="FJ86" i="2"/>
  <c r="FJ78" i="2"/>
  <c r="FJ70" i="2"/>
  <c r="FJ55" i="2"/>
  <c r="FJ48" i="2"/>
  <c r="FJ41" i="2"/>
  <c r="FJ34" i="2"/>
  <c r="FJ161" i="2"/>
  <c r="FJ121" i="2"/>
  <c r="FJ117" i="2"/>
  <c r="FJ94" i="2"/>
  <c r="FJ87" i="2"/>
  <c r="FJ79" i="2"/>
  <c r="FJ71" i="2"/>
  <c r="FJ63" i="2"/>
  <c r="FJ56" i="2"/>
  <c r="FJ49" i="2"/>
  <c r="FJ42" i="2"/>
  <c r="FJ35" i="2"/>
  <c r="FJ199" i="2"/>
  <c r="FJ151" i="2"/>
  <c r="FJ143" i="2"/>
  <c r="FJ141" i="2"/>
  <c r="FJ133" i="2"/>
  <c r="FJ105" i="2"/>
  <c r="FJ126" i="2"/>
  <c r="FJ101" i="2"/>
  <c r="FJ168" i="2"/>
  <c r="FJ150" i="2"/>
  <c r="FJ119" i="2"/>
  <c r="FJ73" i="2"/>
  <c r="FJ53" i="2"/>
  <c r="FJ50" i="2"/>
  <c r="FJ30" i="2"/>
  <c r="FJ23" i="2"/>
  <c r="FK3" i="2"/>
  <c r="FJ82" i="2"/>
  <c r="FJ38" i="2"/>
  <c r="FJ128" i="2"/>
  <c r="FJ118" i="2"/>
  <c r="FJ110" i="2"/>
  <c r="FJ104" i="2"/>
  <c r="FJ65" i="2"/>
  <c r="FJ61" i="2"/>
  <c r="FJ59" i="2"/>
  <c r="FJ44" i="2"/>
  <c r="FJ37" i="2"/>
  <c r="FJ31" i="2"/>
  <c r="FJ24" i="2"/>
  <c r="FJ3" i="2"/>
  <c r="FJ95" i="2"/>
  <c r="FJ66" i="2"/>
  <c r="FJ45" i="2"/>
  <c r="FJ32" i="2"/>
  <c r="FJ145" i="2"/>
  <c r="FJ127" i="2"/>
  <c r="FJ111" i="2"/>
  <c r="FJ76" i="2"/>
  <c r="FJ74" i="2"/>
  <c r="FJ25" i="2"/>
  <c r="FJ120" i="2"/>
  <c r="FJ89" i="2"/>
  <c r="FJ68" i="2"/>
  <c r="FJ51" i="2"/>
  <c r="FJ196" i="2"/>
  <c r="FJ170" i="2"/>
  <c r="FJ136" i="2"/>
  <c r="FJ109" i="2"/>
  <c r="FJ81" i="2"/>
  <c r="FJ142" i="2"/>
  <c r="FJ88" i="2"/>
  <c r="FJ67" i="2"/>
  <c r="FJ57" i="2"/>
  <c r="FJ113" i="2"/>
  <c r="FJ80" i="2"/>
  <c r="FJ43" i="2"/>
  <c r="FJ75" i="2"/>
  <c r="FJ52" i="2"/>
  <c r="FJ46" i="2"/>
  <c r="FJ54" i="2"/>
  <c r="FJ27" i="2"/>
  <c r="FJ22" i="2"/>
  <c r="FJ16" i="2"/>
  <c r="FJ15" i="2"/>
  <c r="FJ14" i="2"/>
  <c r="FJ13" i="2"/>
  <c r="FJ12" i="2"/>
  <c r="FJ11" i="2"/>
  <c r="FJ10" i="2"/>
  <c r="FJ9" i="2"/>
  <c r="FJ8" i="2"/>
  <c r="FJ7" i="2"/>
  <c r="FJ6" i="2"/>
  <c r="FJ5" i="2"/>
  <c r="FJ4" i="2"/>
  <c r="FJ39" i="2"/>
  <c r="FJ18" i="2"/>
  <c r="FJ58" i="2"/>
  <c r="FJ36" i="2"/>
  <c r="FJ28" i="2"/>
  <c r="FJ72" i="2"/>
  <c r="FJ26" i="2"/>
  <c r="FJ33" i="2"/>
  <c r="FJ21" i="2"/>
  <c r="FJ20" i="2"/>
  <c r="FJ84" i="2"/>
  <c r="FJ17" i="2"/>
  <c r="FJ19" i="2"/>
  <c r="FJ60" i="2"/>
  <c r="FJ29" i="2"/>
  <c r="FJ96" i="2"/>
  <c r="FJ83" i="2"/>
  <c r="FJ64" i="2"/>
  <c r="GE3" i="2"/>
  <c r="GE8" i="2"/>
  <c r="GE7" i="2"/>
  <c r="GE6" i="2"/>
  <c r="GE5" i="2"/>
  <c r="GE4" i="2"/>
  <c r="GE118" i="2"/>
  <c r="GE59" i="2"/>
  <c r="GE34" i="2"/>
  <c r="CD33" i="2"/>
  <c r="CD29" i="2"/>
  <c r="CY19" i="2"/>
  <c r="CD16" i="2"/>
  <c r="CY6" i="2"/>
  <c r="GZ124" i="2"/>
  <c r="CY36" i="2"/>
  <c r="DT32" i="2"/>
  <c r="EO24" i="2"/>
  <c r="GE56" i="2"/>
  <c r="GE94" i="2"/>
  <c r="GE82" i="2"/>
  <c r="GE80" i="2"/>
  <c r="CD27" i="2"/>
  <c r="CD20" i="2"/>
  <c r="CD9" i="2"/>
  <c r="CD5" i="2"/>
  <c r="EO129" i="2"/>
  <c r="CY102" i="2"/>
  <c r="GZ43" i="2"/>
  <c r="DT23" i="2"/>
  <c r="GE27" i="2"/>
  <c r="GE17" i="2"/>
  <c r="GE116" i="2"/>
  <c r="GE57" i="2"/>
  <c r="GE25" i="2"/>
  <c r="GE18" i="2"/>
  <c r="CY15" i="2"/>
  <c r="CD13" i="2"/>
  <c r="CY10" i="2"/>
  <c r="CY13" i="2"/>
  <c r="CD11" i="2"/>
  <c r="GZ114" i="2"/>
  <c r="DT199" i="2"/>
  <c r="DT180" i="2"/>
  <c r="DT160" i="2"/>
  <c r="DT145" i="2"/>
  <c r="DT170" i="2"/>
  <c r="DT182" i="2"/>
  <c r="DT156" i="2"/>
  <c r="DT154" i="2"/>
  <c r="DT181" i="2"/>
  <c r="DT146" i="2"/>
  <c r="DT51" i="2"/>
  <c r="DT107" i="2"/>
  <c r="DT52" i="2"/>
  <c r="DT60" i="2"/>
  <c r="DT36" i="2"/>
  <c r="DT14" i="2"/>
  <c r="DT6" i="2"/>
  <c r="DT50" i="2"/>
  <c r="DT92" i="2"/>
  <c r="DT21" i="2"/>
  <c r="DT64" i="2"/>
  <c r="DT54" i="2"/>
  <c r="DT132" i="2"/>
  <c r="DT86" i="2"/>
  <c r="EO189" i="2"/>
  <c r="EO202" i="2"/>
  <c r="EO149" i="2"/>
  <c r="EO185" i="2"/>
  <c r="EO140" i="2"/>
  <c r="EO133" i="2"/>
  <c r="EO126" i="2"/>
  <c r="EO152" i="2"/>
  <c r="EO93" i="2"/>
  <c r="EO175" i="2"/>
  <c r="EO79" i="2"/>
  <c r="EO168" i="2"/>
  <c r="EO57" i="2"/>
  <c r="EO88" i="2"/>
  <c r="EO154" i="2"/>
  <c r="EO91" i="2"/>
  <c r="EO66" i="2"/>
  <c r="EO85" i="2"/>
  <c r="EO60" i="2"/>
  <c r="EO16" i="2"/>
  <c r="EO8" i="2"/>
  <c r="EO111" i="2"/>
  <c r="EO96" i="2"/>
  <c r="EO48" i="2"/>
  <c r="GZ30" i="2"/>
  <c r="GZ201" i="2"/>
  <c r="GZ200" i="2"/>
  <c r="GZ167" i="2"/>
  <c r="GZ203" i="2"/>
  <c r="GZ154" i="2"/>
  <c r="GZ135" i="2"/>
  <c r="GZ126" i="2"/>
  <c r="GZ148" i="2"/>
  <c r="GZ189" i="2"/>
  <c r="GZ174" i="2"/>
  <c r="GZ162" i="2"/>
  <c r="GZ82" i="2"/>
  <c r="GZ140" i="2"/>
  <c r="GZ147" i="2"/>
  <c r="GZ115" i="2"/>
  <c r="GZ87" i="2"/>
  <c r="GZ17" i="2"/>
  <c r="GZ9" i="2"/>
  <c r="GZ139" i="2"/>
  <c r="GZ92" i="2"/>
  <c r="GZ35" i="2"/>
  <c r="GZ192" i="2"/>
  <c r="GZ84" i="2"/>
  <c r="CD61" i="2"/>
  <c r="GZ79" i="2"/>
  <c r="GZ157" i="2"/>
  <c r="CD202" i="2"/>
  <c r="CD193" i="2"/>
  <c r="CD172" i="2"/>
  <c r="CD153" i="2"/>
  <c r="CD139" i="2"/>
  <c r="CD126" i="2"/>
  <c r="CD158" i="2"/>
  <c r="CD188" i="2"/>
  <c r="CD100" i="2"/>
  <c r="CD85" i="2"/>
  <c r="CD146" i="2"/>
  <c r="CD55" i="2"/>
  <c r="CD87" i="2"/>
  <c r="CD143" i="2"/>
  <c r="CD97" i="2"/>
  <c r="CD30" i="2"/>
  <c r="CD104" i="2"/>
  <c r="CD127" i="2"/>
  <c r="CD39" i="2"/>
  <c r="CD57" i="2"/>
  <c r="CD80" i="2"/>
  <c r="CD66" i="2"/>
  <c r="CY185" i="2"/>
  <c r="CY188" i="2"/>
  <c r="CY153" i="2"/>
  <c r="CY154" i="2"/>
  <c r="CY147" i="2"/>
  <c r="CY164" i="2"/>
  <c r="CY130" i="2"/>
  <c r="CY196" i="2"/>
  <c r="CY113" i="2"/>
  <c r="CY106" i="2"/>
  <c r="CY60" i="2"/>
  <c r="CY108" i="2"/>
  <c r="CY168" i="2"/>
  <c r="CY69" i="2"/>
  <c r="CY198" i="2"/>
  <c r="CY101" i="2"/>
  <c r="CY87" i="2"/>
  <c r="CY139" i="2"/>
  <c r="CY57" i="2"/>
  <c r="CY42" i="2"/>
  <c r="CY41" i="2"/>
  <c r="CY17" i="2"/>
  <c r="CY58" i="2"/>
  <c r="CD73" i="2"/>
  <c r="GE10" i="2"/>
  <c r="GE187" i="2"/>
  <c r="GE154" i="2"/>
  <c r="GE177" i="2"/>
  <c r="GE176" i="2"/>
  <c r="GE168" i="2"/>
  <c r="GE178" i="2"/>
  <c r="GE143" i="2"/>
  <c r="GE174" i="2"/>
  <c r="GE90" i="2"/>
  <c r="GE83" i="2"/>
  <c r="GE132" i="2"/>
  <c r="GE68" i="2"/>
  <c r="GE131" i="2"/>
  <c r="GE40" i="2"/>
  <c r="CD12" i="2"/>
  <c r="DT191" i="2"/>
  <c r="DT195" i="2"/>
  <c r="DT152" i="2"/>
  <c r="DT202" i="2"/>
  <c r="DT157" i="2"/>
  <c r="DT174" i="2"/>
  <c r="DT148" i="2"/>
  <c r="DT139" i="2"/>
  <c r="DT158" i="2"/>
  <c r="DT131" i="2"/>
  <c r="DT44" i="2"/>
  <c r="DT105" i="2"/>
  <c r="DT45" i="2"/>
  <c r="DT53" i="2"/>
  <c r="DT33" i="2"/>
  <c r="DT13" i="2"/>
  <c r="DT5" i="2"/>
  <c r="DT27" i="2"/>
  <c r="DT79" i="2"/>
  <c r="DT117" i="2"/>
  <c r="DT171" i="2"/>
  <c r="DT47" i="2"/>
  <c r="DT85" i="2"/>
  <c r="DT43" i="2"/>
  <c r="EO181" i="2"/>
  <c r="EO201" i="2"/>
  <c r="EO188" i="2"/>
  <c r="EO167" i="2"/>
  <c r="EO132" i="2"/>
  <c r="EO193" i="2"/>
  <c r="EO187" i="2"/>
  <c r="EO144" i="2"/>
  <c r="EO186" i="2"/>
  <c r="EO164" i="2"/>
  <c r="EO71" i="2"/>
  <c r="EO160" i="2"/>
  <c r="EO50" i="2"/>
  <c r="EO81" i="2"/>
  <c r="EO112" i="2"/>
  <c r="EO90" i="2"/>
  <c r="EO47" i="2"/>
  <c r="EO78" i="2"/>
  <c r="EO54" i="2"/>
  <c r="EO15" i="2"/>
  <c r="EO7" i="2"/>
  <c r="EO69" i="2"/>
  <c r="EO76" i="2"/>
  <c r="EO3" i="2"/>
  <c r="EO31" i="2"/>
  <c r="GZ193" i="2"/>
  <c r="GZ197" i="2"/>
  <c r="GZ159" i="2"/>
  <c r="GZ169" i="2"/>
  <c r="GZ142" i="2"/>
  <c r="GZ127" i="2"/>
  <c r="GZ125" i="2"/>
  <c r="GZ141" i="2"/>
  <c r="GZ175" i="2"/>
  <c r="GZ81" i="2"/>
  <c r="GZ155" i="2"/>
  <c r="GZ74" i="2"/>
  <c r="GZ89" i="2"/>
  <c r="GZ130" i="2"/>
  <c r="GZ98" i="2"/>
  <c r="GZ63" i="2"/>
  <c r="GZ16" i="2"/>
  <c r="GZ8" i="2"/>
  <c r="GZ76" i="2"/>
  <c r="GZ90" i="2"/>
  <c r="GZ28" i="2"/>
  <c r="GZ137" i="2"/>
  <c r="GZ71" i="2"/>
  <c r="CD68" i="2"/>
  <c r="CD7" i="2"/>
  <c r="DT98" i="2"/>
  <c r="DT25" i="2"/>
  <c r="DT3" i="2"/>
  <c r="CD198" i="2"/>
  <c r="CD182" i="2"/>
  <c r="CD164" i="2"/>
  <c r="CD138" i="2"/>
  <c r="CD131" i="2"/>
  <c r="CD122" i="2"/>
  <c r="CD151" i="2"/>
  <c r="CD154" i="2"/>
  <c r="CD92" i="2"/>
  <c r="CD77" i="2"/>
  <c r="CD129" i="2"/>
  <c r="CD48" i="2"/>
  <c r="CD79" i="2"/>
  <c r="CD125" i="2"/>
  <c r="CD93" i="2"/>
  <c r="CD23" i="2"/>
  <c r="CD88" i="2"/>
  <c r="CD83" i="2"/>
  <c r="CD36" i="2"/>
  <c r="CD51" i="2"/>
  <c r="CD121" i="2"/>
  <c r="CD28" i="2"/>
  <c r="CY203" i="2"/>
  <c r="CY181" i="2"/>
  <c r="CY145" i="2"/>
  <c r="CY146" i="2"/>
  <c r="CY197" i="2"/>
  <c r="CY158" i="2"/>
  <c r="CY202" i="2"/>
  <c r="CY174" i="2"/>
  <c r="CY105" i="2"/>
  <c r="CY98" i="2"/>
  <c r="CY53" i="2"/>
  <c r="CY95" i="2"/>
  <c r="CY134" i="2"/>
  <c r="CY62" i="2"/>
  <c r="CY182" i="2"/>
  <c r="CY82" i="2"/>
  <c r="CY71" i="2"/>
  <c r="CY124" i="2"/>
  <c r="CY34" i="2"/>
  <c r="CY24" i="2"/>
  <c r="CY32" i="2"/>
  <c r="CY37" i="2"/>
  <c r="CY18" i="2"/>
  <c r="CD14" i="2"/>
  <c r="GE11" i="2"/>
  <c r="CY173" i="2"/>
  <c r="DT183" i="2"/>
  <c r="DT192" i="2"/>
  <c r="DT144" i="2"/>
  <c r="DT194" i="2"/>
  <c r="DT155" i="2"/>
  <c r="DT162" i="2"/>
  <c r="DT118" i="2"/>
  <c r="DT137" i="2"/>
  <c r="DT120" i="2"/>
  <c r="DT129" i="2"/>
  <c r="DT37" i="2"/>
  <c r="DT93" i="2"/>
  <c r="DT38" i="2"/>
  <c r="DT46" i="2"/>
  <c r="DT26" i="2"/>
  <c r="DT12" i="2"/>
  <c r="DT4" i="2"/>
  <c r="DT20" i="2"/>
  <c r="DT77" i="2"/>
  <c r="DT71" i="2"/>
  <c r="DT109" i="2"/>
  <c r="DT42" i="2"/>
  <c r="DT84" i="2"/>
  <c r="DT124" i="2"/>
  <c r="EO199" i="2"/>
  <c r="EO198" i="2"/>
  <c r="EO174" i="2"/>
  <c r="EO159" i="2"/>
  <c r="EO203" i="2"/>
  <c r="EO179" i="2"/>
  <c r="EO127" i="2"/>
  <c r="EO136" i="2"/>
  <c r="EO170" i="2"/>
  <c r="EO145" i="2"/>
  <c r="EO63" i="2"/>
  <c r="EO115" i="2"/>
  <c r="EO43" i="2"/>
  <c r="EO73" i="2"/>
  <c r="EO107" i="2"/>
  <c r="EO114" i="2"/>
  <c r="EO45" i="2"/>
  <c r="EO55" i="2"/>
  <c r="EO52" i="2"/>
  <c r="EO14" i="2"/>
  <c r="EO6" i="2"/>
  <c r="EO46" i="2"/>
  <c r="EO59" i="2"/>
  <c r="EO82" i="2"/>
  <c r="DU3" i="2"/>
  <c r="CY12" i="2"/>
  <c r="GZ185" i="2"/>
  <c r="GZ180" i="2"/>
  <c r="GZ151" i="2"/>
  <c r="GZ161" i="2"/>
  <c r="GZ134" i="2"/>
  <c r="GZ182" i="2"/>
  <c r="GZ118" i="2"/>
  <c r="GZ138" i="2"/>
  <c r="GZ165" i="2"/>
  <c r="GZ73" i="2"/>
  <c r="GZ123" i="2"/>
  <c r="GZ66" i="2"/>
  <c r="GZ83" i="2"/>
  <c r="GZ105" i="2"/>
  <c r="GZ176" i="2"/>
  <c r="GZ61" i="2"/>
  <c r="GZ15" i="2"/>
  <c r="GZ7" i="2"/>
  <c r="GZ42" i="2"/>
  <c r="GZ80" i="2"/>
  <c r="GZ21" i="2"/>
  <c r="GZ116" i="2"/>
  <c r="GZ39" i="2"/>
  <c r="GZ3" i="2"/>
  <c r="CY115" i="2"/>
  <c r="CY8" i="2"/>
  <c r="EO23" i="2"/>
  <c r="DT99" i="2"/>
  <c r="CD203" i="2"/>
  <c r="CD196" i="2"/>
  <c r="CD171" i="2"/>
  <c r="CD156" i="2"/>
  <c r="CD130" i="2"/>
  <c r="CD170" i="2"/>
  <c r="CD114" i="2"/>
  <c r="CD128" i="2"/>
  <c r="CD142" i="2"/>
  <c r="CD162" i="2"/>
  <c r="CD69" i="2"/>
  <c r="CD119" i="2"/>
  <c r="CD41" i="2"/>
  <c r="CD71" i="2"/>
  <c r="CD120" i="2"/>
  <c r="CD90" i="2"/>
  <c r="CE3" i="2"/>
  <c r="D9" i="4" s="1"/>
  <c r="CD75" i="2"/>
  <c r="CD67" i="2"/>
  <c r="CD174" i="2"/>
  <c r="CD38" i="2"/>
  <c r="CD183" i="2"/>
  <c r="CD18" i="2"/>
  <c r="CY195" i="2"/>
  <c r="CY200" i="2"/>
  <c r="CY189" i="2"/>
  <c r="CY199" i="2"/>
  <c r="CY172" i="2"/>
  <c r="CY144" i="2"/>
  <c r="CY160" i="2"/>
  <c r="CY167" i="2"/>
  <c r="CY97" i="2"/>
  <c r="CY90" i="2"/>
  <c r="CY46" i="2"/>
  <c r="CY84" i="2"/>
  <c r="CY133" i="2"/>
  <c r="CY47" i="2"/>
  <c r="CY157" i="2"/>
  <c r="CY79" i="2"/>
  <c r="CY66" i="2"/>
  <c r="CY78" i="2"/>
  <c r="CY30" i="2"/>
  <c r="CY44" i="2"/>
  <c r="CY27" i="2"/>
  <c r="CY109" i="2"/>
  <c r="CD4" i="2"/>
  <c r="GE12" i="2"/>
  <c r="DT193" i="2"/>
  <c r="DT159" i="2"/>
  <c r="DT197" i="2"/>
  <c r="DT163" i="2"/>
  <c r="DT135" i="2"/>
  <c r="DT147" i="2"/>
  <c r="DT102" i="2"/>
  <c r="DT111" i="2"/>
  <c r="DT104" i="2"/>
  <c r="DT81" i="2"/>
  <c r="DT166" i="2"/>
  <c r="DT82" i="2"/>
  <c r="DT138" i="2"/>
  <c r="DT115" i="2"/>
  <c r="DT18" i="2"/>
  <c r="DT10" i="2"/>
  <c r="DT87" i="2"/>
  <c r="DT69" i="2"/>
  <c r="DT48" i="2"/>
  <c r="DT178" i="2"/>
  <c r="DT49" i="2"/>
  <c r="DT123" i="2"/>
  <c r="DT140" i="2"/>
  <c r="DT97" i="2"/>
  <c r="EO183" i="2"/>
  <c r="EO178" i="2"/>
  <c r="EO158" i="2"/>
  <c r="EO192" i="2"/>
  <c r="EO171" i="2"/>
  <c r="EO163" i="2"/>
  <c r="EO116" i="2"/>
  <c r="EO125" i="2"/>
  <c r="EO118" i="2"/>
  <c r="EO135" i="2"/>
  <c r="EO49" i="2"/>
  <c r="EO98" i="2"/>
  <c r="EO128" i="2"/>
  <c r="EO58" i="2"/>
  <c r="EO99" i="2"/>
  <c r="EO137" i="2"/>
  <c r="EO38" i="2"/>
  <c r="EO75" i="2"/>
  <c r="EO26" i="2"/>
  <c r="EO12" i="2"/>
  <c r="EO4" i="2"/>
  <c r="EO131" i="2"/>
  <c r="EO106" i="2"/>
  <c r="CD6" i="2"/>
  <c r="GZ194" i="2"/>
  <c r="GZ198" i="2"/>
  <c r="GZ168" i="2"/>
  <c r="GZ145" i="2"/>
  <c r="GZ164" i="2"/>
  <c r="GZ156" i="2"/>
  <c r="GZ102" i="2"/>
  <c r="GZ119" i="2"/>
  <c r="GZ112" i="2"/>
  <c r="GZ58" i="2"/>
  <c r="GZ109" i="2"/>
  <c r="GZ52" i="2"/>
  <c r="GZ67" i="2"/>
  <c r="GZ93" i="2"/>
  <c r="GZ122" i="2"/>
  <c r="GZ33" i="2"/>
  <c r="GZ13" i="2"/>
  <c r="GZ5" i="2"/>
  <c r="GZ20" i="2"/>
  <c r="GZ57" i="2"/>
  <c r="GZ72" i="2"/>
  <c r="GZ62" i="2"/>
  <c r="GZ25" i="2"/>
  <c r="EO22" i="2"/>
  <c r="CY14" i="2"/>
  <c r="DT164" i="2"/>
  <c r="CD187" i="2"/>
  <c r="CD175" i="2"/>
  <c r="CD155" i="2"/>
  <c r="CD173" i="2"/>
  <c r="CD194" i="2"/>
  <c r="CD159" i="2"/>
  <c r="CD98" i="2"/>
  <c r="CD115" i="2"/>
  <c r="CD133" i="2"/>
  <c r="CD134" i="2"/>
  <c r="CD47" i="2"/>
  <c r="CD89" i="2"/>
  <c r="CD166" i="2"/>
  <c r="CD56" i="2"/>
  <c r="CD184" i="2"/>
  <c r="CD72" i="2"/>
  <c r="CD111" i="2"/>
  <c r="CD31" i="2"/>
  <c r="CD43" i="2"/>
  <c r="CD112" i="2"/>
  <c r="CD26" i="2"/>
  <c r="CD21" i="2"/>
  <c r="CD65" i="2"/>
  <c r="CY192" i="2"/>
  <c r="CY180" i="2"/>
  <c r="CY178" i="2"/>
  <c r="CY176" i="2"/>
  <c r="CY149" i="2"/>
  <c r="CY129" i="2"/>
  <c r="CY120" i="2"/>
  <c r="CY159" i="2"/>
  <c r="CY152" i="2"/>
  <c r="CY94" i="2"/>
  <c r="CY143" i="2"/>
  <c r="CY68" i="2"/>
  <c r="CY118" i="2"/>
  <c r="CY116" i="2"/>
  <c r="CY100" i="2"/>
  <c r="CY56" i="2"/>
  <c r="CY45" i="2"/>
  <c r="CY132" i="2"/>
  <c r="CZ3" i="2"/>
  <c r="D10" i="4" s="1"/>
  <c r="CY73" i="2"/>
  <c r="CY70" i="2"/>
  <c r="CY35" i="2"/>
  <c r="GZ56" i="2"/>
  <c r="GZ117" i="2"/>
  <c r="GZ27" i="2"/>
  <c r="GZ14" i="2"/>
  <c r="GZ171" i="2"/>
  <c r="GZ75" i="2"/>
  <c r="GZ121" i="2"/>
  <c r="GZ120" i="2"/>
  <c r="GZ110" i="2"/>
  <c r="GZ178" i="2"/>
  <c r="GZ186" i="2"/>
  <c r="GZ195" i="2"/>
  <c r="EP3" i="2"/>
  <c r="EO27" i="2"/>
  <c r="EO18" i="2"/>
  <c r="EO62" i="2"/>
  <c r="EO182" i="2"/>
  <c r="EO113" i="2"/>
  <c r="EO35" i="2"/>
  <c r="EO102" i="2"/>
  <c r="EO100" i="2"/>
  <c r="EO148" i="2"/>
  <c r="EO194" i="2"/>
  <c r="EO195" i="2"/>
  <c r="DT141" i="2"/>
  <c r="DT78" i="2"/>
  <c r="DT39" i="2"/>
  <c r="DT108" i="2"/>
  <c r="DT16" i="2"/>
  <c r="DT75" i="2"/>
  <c r="DT122" i="2"/>
  <c r="DT88" i="2"/>
  <c r="DT173" i="2"/>
  <c r="DT200" i="2"/>
  <c r="DT161" i="2"/>
  <c r="DT179" i="2"/>
  <c r="HA200" i="2"/>
  <c r="HA192" i="2"/>
  <c r="HA184" i="2"/>
  <c r="HA202" i="2"/>
  <c r="HA194" i="2"/>
  <c r="HA186" i="2"/>
  <c r="HA199" i="2"/>
  <c r="HA180" i="2"/>
  <c r="HA198" i="2"/>
  <c r="HA196" i="2"/>
  <c r="HA191" i="2"/>
  <c r="HA168" i="2"/>
  <c r="HA160" i="2"/>
  <c r="HA152" i="2"/>
  <c r="HA144" i="2"/>
  <c r="HA203" i="2"/>
  <c r="HA169" i="2"/>
  <c r="HA161" i="2"/>
  <c r="HA153" i="2"/>
  <c r="HA145" i="2"/>
  <c r="HA170" i="2"/>
  <c r="HA154" i="2"/>
  <c r="HA146" i="2"/>
  <c r="HA185" i="2"/>
  <c r="HA181" i="2"/>
  <c r="HA178" i="2"/>
  <c r="HA164" i="2"/>
  <c r="HA158" i="2"/>
  <c r="HA143" i="2"/>
  <c r="HA135" i="2"/>
  <c r="HA127" i="2"/>
  <c r="HA182" i="2"/>
  <c r="HA177" i="2"/>
  <c r="HA156" i="2"/>
  <c r="HA136" i="2"/>
  <c r="HA188" i="2"/>
  <c r="HA173" i="2"/>
  <c r="HA171" i="2"/>
  <c r="HA167" i="2"/>
  <c r="HA148" i="2"/>
  <c r="HA137" i="2"/>
  <c r="HA129" i="2"/>
  <c r="HA179" i="2"/>
  <c r="HA163" i="2"/>
  <c r="HA141" i="2"/>
  <c r="HA138" i="2"/>
  <c r="HA132" i="2"/>
  <c r="HA119" i="2"/>
  <c r="HA103" i="2"/>
  <c r="HA195" i="2"/>
  <c r="HA189" i="2"/>
  <c r="HA175" i="2"/>
  <c r="HA165" i="2"/>
  <c r="HA159" i="2"/>
  <c r="HA120" i="2"/>
  <c r="HA112" i="2"/>
  <c r="HA104" i="2"/>
  <c r="HA96" i="2"/>
  <c r="HA88" i="2"/>
  <c r="HA193" i="2"/>
  <c r="HA190" i="2"/>
  <c r="HA166" i="2"/>
  <c r="HA133" i="2"/>
  <c r="HA121" i="2"/>
  <c r="HA113" i="2"/>
  <c r="HA105" i="2"/>
  <c r="HA97" i="2"/>
  <c r="HA89" i="2"/>
  <c r="HA155" i="2"/>
  <c r="HA123" i="2"/>
  <c r="HA109" i="2"/>
  <c r="HA106" i="2"/>
  <c r="HA100" i="2"/>
  <c r="HA91" i="2"/>
  <c r="HA82" i="2"/>
  <c r="HA74" i="2"/>
  <c r="HA59" i="2"/>
  <c r="HA45" i="2"/>
  <c r="HA38" i="2"/>
  <c r="HA187" i="2"/>
  <c r="HA140" i="2"/>
  <c r="HA118" i="2"/>
  <c r="HA83" i="2"/>
  <c r="HA75" i="2"/>
  <c r="HA67" i="2"/>
  <c r="HA60" i="2"/>
  <c r="HA53" i="2"/>
  <c r="HA46" i="2"/>
  <c r="HA139" i="2"/>
  <c r="HA124" i="2"/>
  <c r="HA101" i="2"/>
  <c r="HA92" i="2"/>
  <c r="HA84" i="2"/>
  <c r="HA76" i="2"/>
  <c r="HA68" i="2"/>
  <c r="HA61" i="2"/>
  <c r="HA54" i="2"/>
  <c r="HA39" i="2"/>
  <c r="HA151" i="2"/>
  <c r="HA125" i="2"/>
  <c r="HA134" i="2"/>
  <c r="HA117" i="2"/>
  <c r="HA116" i="2"/>
  <c r="HA99" i="2"/>
  <c r="HA107" i="2"/>
  <c r="HA51" i="2"/>
  <c r="HA42" i="2"/>
  <c r="HA27" i="2"/>
  <c r="HA20" i="2"/>
  <c r="HA70" i="2"/>
  <c r="HA23" i="2"/>
  <c r="HA94" i="2"/>
  <c r="HA90" i="2"/>
  <c r="HA80" i="2"/>
  <c r="HA57" i="2"/>
  <c r="HA49" i="2"/>
  <c r="HA47" i="2"/>
  <c r="HA40" i="2"/>
  <c r="HA28" i="2"/>
  <c r="HA131" i="2"/>
  <c r="HA102" i="2"/>
  <c r="HA86" i="2"/>
  <c r="HA64" i="2"/>
  <c r="HA43" i="2"/>
  <c r="HA122" i="2"/>
  <c r="HA108" i="2"/>
  <c r="HA78" i="2"/>
  <c r="HA72" i="2"/>
  <c r="HA55" i="2"/>
  <c r="HA29" i="2"/>
  <c r="HA22" i="2"/>
  <c r="HA174" i="2"/>
  <c r="HA30" i="2"/>
  <c r="HA142" i="2"/>
  <c r="HA62" i="2"/>
  <c r="HA33" i="2"/>
  <c r="HA85" i="2"/>
  <c r="HA65" i="2"/>
  <c r="HA32" i="2"/>
  <c r="HA31" i="2"/>
  <c r="HA172" i="2"/>
  <c r="HA157" i="2"/>
  <c r="HA87" i="2"/>
  <c r="HA69" i="2"/>
  <c r="HA63" i="2"/>
  <c r="HA56" i="2"/>
  <c r="HA81" i="2"/>
  <c r="HA34" i="2"/>
  <c r="HA17" i="2"/>
  <c r="HA48" i="2"/>
  <c r="HA26" i="2"/>
  <c r="HA16" i="2"/>
  <c r="HA15" i="2"/>
  <c r="HA14" i="2"/>
  <c r="HA13" i="2"/>
  <c r="HA12" i="2"/>
  <c r="HA11" i="2"/>
  <c r="HA10" i="2"/>
  <c r="HA18" i="2"/>
  <c r="HA7" i="2"/>
  <c r="HA77" i="2"/>
  <c r="HA50" i="2"/>
  <c r="HA24" i="2"/>
  <c r="HA19" i="2"/>
  <c r="HA6" i="2"/>
  <c r="HA114" i="2"/>
  <c r="HA93" i="2"/>
  <c r="HA4" i="2"/>
  <c r="HA176" i="2"/>
  <c r="HA44" i="2"/>
  <c r="HA37" i="2"/>
  <c r="HA9" i="2"/>
  <c r="HA5" i="2"/>
  <c r="HA73" i="2"/>
  <c r="HA8" i="2"/>
  <c r="GZ55" i="2"/>
  <c r="GZ18" i="2"/>
  <c r="GZ133" i="2"/>
  <c r="GZ170" i="2"/>
  <c r="GZ37" i="2"/>
  <c r="GZ95" i="2"/>
  <c r="GZ128" i="2"/>
  <c r="GZ166" i="2"/>
  <c r="GZ181" i="2"/>
  <c r="GZ183" i="2"/>
  <c r="CY92" i="2"/>
  <c r="CD10" i="2"/>
  <c r="EO105" i="2"/>
  <c r="EO139" i="2"/>
  <c r="EO19" i="2"/>
  <c r="EO25" i="2"/>
  <c r="EO83" i="2"/>
  <c r="EO119" i="2"/>
  <c r="EO42" i="2"/>
  <c r="EO110" i="2"/>
  <c r="EO108" i="2"/>
  <c r="EO161" i="2"/>
  <c r="EO150" i="2"/>
  <c r="EO200" i="2"/>
  <c r="DT24" i="2"/>
  <c r="DT113" i="2"/>
  <c r="DT41" i="2"/>
  <c r="DT186" i="2"/>
  <c r="DT17" i="2"/>
  <c r="DT83" i="2"/>
  <c r="DT125" i="2"/>
  <c r="DT96" i="2"/>
  <c r="DT94" i="2"/>
  <c r="DT127" i="2"/>
  <c r="DT169" i="2"/>
  <c r="DT185" i="2"/>
  <c r="EO53" i="2"/>
  <c r="EO5" i="2"/>
  <c r="EO33" i="2"/>
  <c r="EO40" i="2"/>
  <c r="EO103" i="2"/>
  <c r="EO36" i="2"/>
  <c r="EO56" i="2"/>
  <c r="EO155" i="2"/>
  <c r="EO124" i="2"/>
  <c r="EO180" i="2"/>
  <c r="EO166" i="2"/>
  <c r="EO191" i="2"/>
  <c r="DT34" i="2"/>
  <c r="DT55" i="2"/>
  <c r="DT56" i="2"/>
  <c r="DT101" i="2"/>
  <c r="DT19" i="2"/>
  <c r="DT176" i="2"/>
  <c r="DT190" i="2"/>
  <c r="DT112" i="2"/>
  <c r="DT110" i="2"/>
  <c r="DT143" i="2"/>
  <c r="DT198" i="2"/>
  <c r="DT201" i="2"/>
  <c r="BS4" i="2"/>
  <c r="K8" i="4"/>
  <c r="BS5" i="2"/>
  <c r="BP6" i="2"/>
  <c r="CT21" i="2" l="1"/>
  <c r="CU20" i="2"/>
  <c r="CV20" i="2" s="1"/>
  <c r="CW20" i="2" s="1"/>
  <c r="CX20" i="2" s="1"/>
  <c r="CA4" i="2"/>
  <c r="CB4" i="2"/>
  <c r="CC4" i="2" s="1"/>
  <c r="BY6" i="2"/>
  <c r="BZ5" i="2"/>
  <c r="CA5" i="2" s="1"/>
  <c r="CB5" i="2" s="1"/>
  <c r="CC5" i="2" s="1"/>
  <c r="BE4" i="2"/>
  <c r="BF4" i="2" s="1"/>
  <c r="BG4" i="2" s="1"/>
  <c r="BH4" i="2" s="1"/>
  <c r="BD5" i="2"/>
  <c r="DI7" i="2"/>
  <c r="DF8" i="2"/>
  <c r="CK8" i="2"/>
  <c r="CN7" i="2"/>
  <c r="C9" i="2"/>
  <c r="GF41" i="2"/>
  <c r="GF85" i="2"/>
  <c r="GF102" i="2"/>
  <c r="GF136" i="2"/>
  <c r="GF126" i="2"/>
  <c r="GF134" i="2"/>
  <c r="GF72" i="2"/>
  <c r="GF148" i="2"/>
  <c r="GF117" i="2"/>
  <c r="GF166" i="2"/>
  <c r="HA41" i="2"/>
  <c r="HA79" i="2"/>
  <c r="HA25" i="2"/>
  <c r="HA36" i="2"/>
  <c r="HA35" i="2"/>
  <c r="HA110" i="2"/>
  <c r="HA115" i="2"/>
  <c r="HA66" i="2"/>
  <c r="HA149" i="2"/>
  <c r="HA111" i="2"/>
  <c r="HA150" i="2"/>
  <c r="HA183" i="2"/>
  <c r="HA201" i="2"/>
  <c r="G6" i="2"/>
  <c r="GF82" i="2"/>
  <c r="GF35" i="2"/>
  <c r="GF80" i="2"/>
  <c r="GF122" i="2"/>
  <c r="GF4" i="2"/>
  <c r="GF152" i="2"/>
  <c r="GF66" i="2"/>
  <c r="GF153" i="2"/>
  <c r="GF25" i="2"/>
  <c r="GF157" i="2"/>
  <c r="GF56" i="2"/>
  <c r="GF199" i="2"/>
  <c r="GF23" i="2"/>
  <c r="GF81" i="2"/>
  <c r="GF156" i="2"/>
  <c r="GF109" i="2"/>
  <c r="GF162" i="2"/>
  <c r="HA71" i="2"/>
  <c r="HA58" i="2"/>
  <c r="HA147" i="2"/>
  <c r="HA21" i="2"/>
  <c r="HA126" i="2"/>
  <c r="HA98" i="2"/>
  <c r="HA52" i="2"/>
  <c r="HA130" i="2"/>
  <c r="HA95" i="2"/>
  <c r="HA128" i="2"/>
  <c r="HA162" i="2"/>
  <c r="GF89" i="2"/>
  <c r="GF160" i="2"/>
  <c r="GF55" i="2"/>
  <c r="GF32" i="2"/>
  <c r="GF70" i="2"/>
  <c r="GF191" i="2"/>
  <c r="GF48" i="2"/>
  <c r="GF19" i="2"/>
  <c r="GF189" i="2"/>
  <c r="GF100" i="2"/>
  <c r="GF77" i="2"/>
  <c r="GF192" i="2"/>
  <c r="GF101" i="2"/>
  <c r="GF111" i="2"/>
  <c r="GF146" i="2"/>
  <c r="D9" i="2"/>
  <c r="H9" i="2" s="1"/>
  <c r="C10" i="2"/>
  <c r="GF53" i="2"/>
  <c r="GF201" i="2"/>
  <c r="GF79" i="2"/>
  <c r="GF118" i="2"/>
  <c r="GF124" i="2"/>
  <c r="GF154" i="2"/>
  <c r="H8" i="2"/>
  <c r="GF78" i="2"/>
  <c r="GF6" i="2"/>
  <c r="GF167" i="2"/>
  <c r="GF165" i="2"/>
  <c r="GF67" i="2"/>
  <c r="GF168" i="2"/>
  <c r="GF107" i="2"/>
  <c r="GF150" i="2"/>
  <c r="GF169" i="2"/>
  <c r="GF104" i="2"/>
  <c r="GF105" i="2"/>
  <c r="GF181" i="2"/>
  <c r="GF28" i="2"/>
  <c r="GF39" i="2"/>
  <c r="GF158" i="2"/>
  <c r="GF128" i="2"/>
  <c r="GF188" i="2"/>
  <c r="GF30" i="2"/>
  <c r="GF164" i="2"/>
  <c r="GF42" i="2"/>
  <c r="GF138" i="2"/>
  <c r="GF93" i="2"/>
  <c r="GF24" i="2"/>
  <c r="GF184" i="2"/>
  <c r="GF9" i="2"/>
  <c r="GF190" i="2"/>
  <c r="GF38" i="2"/>
  <c r="GF10" i="2"/>
  <c r="GF20" i="2"/>
  <c r="GF37" i="2"/>
  <c r="GF161" i="2"/>
  <c r="GF120" i="2"/>
  <c r="GF54" i="2"/>
  <c r="GF115" i="2"/>
  <c r="GF197" i="2"/>
  <c r="GF187" i="2"/>
  <c r="GF95" i="2"/>
  <c r="GF11" i="2"/>
  <c r="GF198" i="2"/>
  <c r="GF44" i="2"/>
  <c r="GF22" i="2"/>
  <c r="GF87" i="2"/>
  <c r="GF125" i="2"/>
  <c r="GF61" i="2"/>
  <c r="GF123" i="2"/>
  <c r="GF133" i="2"/>
  <c r="GF129" i="2"/>
  <c r="GF193" i="2"/>
  <c r="GF196" i="2"/>
  <c r="GF130" i="2"/>
  <c r="GF36" i="2"/>
  <c r="GF175" i="2"/>
  <c r="GF112" i="2"/>
  <c r="GF91" i="2"/>
  <c r="GF103" i="2"/>
  <c r="GF74" i="2"/>
  <c r="GF121" i="2"/>
  <c r="GF52" i="2"/>
  <c r="GF12" i="2"/>
  <c r="GF21" i="2"/>
  <c r="GF50" i="2"/>
  <c r="GF29" i="2"/>
  <c r="GF108" i="2"/>
  <c r="GF200" i="2"/>
  <c r="GF68" i="2"/>
  <c r="GF135" i="2"/>
  <c r="GF143" i="2"/>
  <c r="GF137" i="2"/>
  <c r="GF195" i="2"/>
  <c r="GF203" i="2"/>
  <c r="GF177" i="2"/>
  <c r="GF97" i="2"/>
  <c r="GF7" i="2"/>
  <c r="GF179" i="2"/>
  <c r="GF18" i="2"/>
  <c r="GF99" i="2"/>
  <c r="GF116" i="2"/>
  <c r="GF45" i="2"/>
  <c r="GF13" i="2"/>
  <c r="GF26" i="2"/>
  <c r="GF65" i="2"/>
  <c r="GF43" i="2"/>
  <c r="GF119" i="2"/>
  <c r="GF40" i="2"/>
  <c r="GF76" i="2"/>
  <c r="GF90" i="2"/>
  <c r="GF144" i="2"/>
  <c r="GF145" i="2"/>
  <c r="GF147" i="2"/>
  <c r="GF186" i="2"/>
  <c r="GF59" i="2"/>
  <c r="GF170" i="2"/>
  <c r="GF94" i="2"/>
  <c r="GF49" i="2"/>
  <c r="GF183" i="2"/>
  <c r="GF142" i="2"/>
  <c r="GF73" i="2"/>
  <c r="GF182" i="2"/>
  <c r="GF17" i="2"/>
  <c r="GF83" i="2"/>
  <c r="GF58" i="2"/>
  <c r="GF127" i="2"/>
  <c r="GF47" i="2"/>
  <c r="GF84" i="2"/>
  <c r="GF149" i="2"/>
  <c r="GF151" i="2"/>
  <c r="GF155" i="2"/>
  <c r="GF194" i="2"/>
  <c r="GF33" i="2"/>
  <c r="GF132" i="2"/>
  <c r="GF86" i="2"/>
  <c r="GF46" i="2"/>
  <c r="GF8" i="2"/>
  <c r="GF113" i="2"/>
  <c r="GF31" i="2"/>
  <c r="GF185" i="2"/>
  <c r="GF60" i="2"/>
  <c r="GF64" i="2"/>
  <c r="GF163" i="2"/>
  <c r="GF5" i="2"/>
  <c r="GF174" i="2"/>
  <c r="GF110" i="2"/>
  <c r="GF172" i="2"/>
  <c r="GF178" i="2"/>
  <c r="GF57" i="2"/>
  <c r="GF180" i="2"/>
  <c r="GF159" i="2"/>
  <c r="GF14" i="2"/>
  <c r="GF98" i="2"/>
  <c r="GF51" i="2"/>
  <c r="GF15" i="2"/>
  <c r="GF63" i="2"/>
  <c r="GF88" i="2"/>
  <c r="GF140" i="2"/>
  <c r="GF62" i="2"/>
  <c r="GF92" i="2"/>
  <c r="GF106" i="2"/>
  <c r="GF131" i="2"/>
  <c r="GF173" i="2"/>
  <c r="GF202" i="2"/>
  <c r="GF27" i="2"/>
  <c r="GF16" i="2"/>
  <c r="GF71" i="2"/>
  <c r="GF141" i="2"/>
  <c r="GF75" i="2"/>
  <c r="GF34" i="2"/>
  <c r="GF69" i="2"/>
  <c r="GF96" i="2"/>
  <c r="GF114" i="2"/>
  <c r="GF139" i="2"/>
  <c r="GF176" i="2"/>
  <c r="AX7" i="2"/>
  <c r="AU8" i="2"/>
  <c r="AK4" i="2"/>
  <c r="AL4" i="2"/>
  <c r="AM4" i="2" s="1"/>
  <c r="AI6" i="2"/>
  <c r="AJ5" i="2"/>
  <c r="AC7" i="2"/>
  <c r="Z8" i="2"/>
  <c r="K16" i="4"/>
  <c r="O25" i="2"/>
  <c r="N26" i="2"/>
  <c r="J16" i="4"/>
  <c r="P24" i="2"/>
  <c r="Q24" i="2" s="1"/>
  <c r="R24" i="2" s="1"/>
  <c r="O39" i="6"/>
  <c r="P38" i="6"/>
  <c r="EP198" i="2"/>
  <c r="EP190" i="2"/>
  <c r="EP182" i="2"/>
  <c r="EP200" i="2"/>
  <c r="EP192" i="2"/>
  <c r="EP184" i="2"/>
  <c r="EP202" i="2"/>
  <c r="EP201" i="2"/>
  <c r="EP196" i="2"/>
  <c r="EP178" i="2"/>
  <c r="EP199" i="2"/>
  <c r="EP197" i="2"/>
  <c r="EP179" i="2"/>
  <c r="EP188" i="2"/>
  <c r="EP183" i="2"/>
  <c r="EP174" i="2"/>
  <c r="EP166" i="2"/>
  <c r="EP158" i="2"/>
  <c r="EP150" i="2"/>
  <c r="EP194" i="2"/>
  <c r="EP185" i="2"/>
  <c r="EP167" i="2"/>
  <c r="EP159" i="2"/>
  <c r="EP151" i="2"/>
  <c r="EP193" i="2"/>
  <c r="EP187" i="2"/>
  <c r="EP168" i="2"/>
  <c r="EP160" i="2"/>
  <c r="EP152" i="2"/>
  <c r="EP144" i="2"/>
  <c r="EP203" i="2"/>
  <c r="EP180" i="2"/>
  <c r="EP171" i="2"/>
  <c r="EP161" i="2"/>
  <c r="EP148" i="2"/>
  <c r="EP141" i="2"/>
  <c r="EP133" i="2"/>
  <c r="EP195" i="2"/>
  <c r="EP177" i="2"/>
  <c r="EP176" i="2"/>
  <c r="EP163" i="2"/>
  <c r="EP153" i="2"/>
  <c r="EP142" i="2"/>
  <c r="EP134" i="2"/>
  <c r="EP126" i="2"/>
  <c r="EP175" i="2"/>
  <c r="EP173" i="2"/>
  <c r="EP155" i="2"/>
  <c r="EP145" i="2"/>
  <c r="EP143" i="2"/>
  <c r="EP135" i="2"/>
  <c r="EP127" i="2"/>
  <c r="EP136" i="2"/>
  <c r="EP132" i="2"/>
  <c r="EP130" i="2"/>
  <c r="EP125" i="2"/>
  <c r="EP117" i="2"/>
  <c r="EP109" i="2"/>
  <c r="EP101" i="2"/>
  <c r="EP93" i="2"/>
  <c r="EP186" i="2"/>
  <c r="EP170" i="2"/>
  <c r="EP149" i="2"/>
  <c r="EP118" i="2"/>
  <c r="EP110" i="2"/>
  <c r="EP102" i="2"/>
  <c r="EP94" i="2"/>
  <c r="EP162" i="2"/>
  <c r="EP139" i="2"/>
  <c r="EP128" i="2"/>
  <c r="EP119" i="2"/>
  <c r="EP111" i="2"/>
  <c r="EP103" i="2"/>
  <c r="EP95" i="2"/>
  <c r="EP189" i="2"/>
  <c r="EP172" i="2"/>
  <c r="EP169" i="2"/>
  <c r="EP156" i="2"/>
  <c r="EP140" i="2"/>
  <c r="EP115" i="2"/>
  <c r="EP104" i="2"/>
  <c r="EP100" i="2"/>
  <c r="EP98" i="2"/>
  <c r="EP80" i="2"/>
  <c r="EP72" i="2"/>
  <c r="EP64" i="2"/>
  <c r="EP57" i="2"/>
  <c r="EP50" i="2"/>
  <c r="EP43" i="2"/>
  <c r="EP36" i="2"/>
  <c r="EP113" i="2"/>
  <c r="EP89" i="2"/>
  <c r="EP88" i="2"/>
  <c r="EP81" i="2"/>
  <c r="EP73" i="2"/>
  <c r="EP65" i="2"/>
  <c r="EP58" i="2"/>
  <c r="EP51" i="2"/>
  <c r="EP44" i="2"/>
  <c r="EP37" i="2"/>
  <c r="EP181" i="2"/>
  <c r="EP165" i="2"/>
  <c r="EP157" i="2"/>
  <c r="EP131" i="2"/>
  <c r="EP129" i="2"/>
  <c r="EP124" i="2"/>
  <c r="EP122" i="2"/>
  <c r="EP107" i="2"/>
  <c r="EP96" i="2"/>
  <c r="EP92" i="2"/>
  <c r="EP90" i="2"/>
  <c r="EP82" i="2"/>
  <c r="EP74" i="2"/>
  <c r="EP66" i="2"/>
  <c r="EP59" i="2"/>
  <c r="EP52" i="2"/>
  <c r="EP45" i="2"/>
  <c r="EP38" i="2"/>
  <c r="EP91" i="2"/>
  <c r="EP85" i="2"/>
  <c r="EP164" i="2"/>
  <c r="EP137" i="2"/>
  <c r="EP108" i="2"/>
  <c r="EP146" i="2"/>
  <c r="EP120" i="2"/>
  <c r="EP121" i="2"/>
  <c r="EP86" i="2"/>
  <c r="EP78" i="2"/>
  <c r="EP55" i="2"/>
  <c r="EP42" i="2"/>
  <c r="EP32" i="2"/>
  <c r="EP8" i="2"/>
  <c r="EP7" i="2"/>
  <c r="EP112" i="2"/>
  <c r="EP67" i="2"/>
  <c r="EP21" i="2"/>
  <c r="EP147" i="2"/>
  <c r="EP114" i="2"/>
  <c r="EP84" i="2"/>
  <c r="EP70" i="2"/>
  <c r="EP60" i="2"/>
  <c r="EP54" i="2"/>
  <c r="EP49" i="2"/>
  <c r="EP35" i="2"/>
  <c r="EP33" i="2"/>
  <c r="EP26" i="2"/>
  <c r="EP19" i="2"/>
  <c r="EP18" i="2"/>
  <c r="EP17" i="2"/>
  <c r="EP16" i="2"/>
  <c r="EP15" i="2"/>
  <c r="EP14" i="2"/>
  <c r="EP13" i="2"/>
  <c r="EP12" i="2"/>
  <c r="EP11" i="2"/>
  <c r="EP10" i="2"/>
  <c r="EP9" i="2"/>
  <c r="EP6" i="2"/>
  <c r="EP5" i="2"/>
  <c r="EP4" i="2"/>
  <c r="EP116" i="2"/>
  <c r="EP77" i="2"/>
  <c r="EP28" i="2"/>
  <c r="EP75" i="2"/>
  <c r="EP62" i="2"/>
  <c r="EP27" i="2"/>
  <c r="EP20" i="2"/>
  <c r="EP106" i="2"/>
  <c r="EP46" i="2"/>
  <c r="EP41" i="2"/>
  <c r="EP97" i="2"/>
  <c r="EP69" i="2"/>
  <c r="EP191" i="2"/>
  <c r="EP99" i="2"/>
  <c r="EP87" i="2"/>
  <c r="EP68" i="2"/>
  <c r="EP71" i="2"/>
  <c r="EP63" i="2"/>
  <c r="EP48" i="2"/>
  <c r="EP24" i="2"/>
  <c r="EP23" i="2"/>
  <c r="EP22" i="2"/>
  <c r="EP154" i="2"/>
  <c r="EP138" i="2"/>
  <c r="EP76" i="2"/>
  <c r="EP123" i="2"/>
  <c r="EP83" i="2"/>
  <c r="EP79" i="2"/>
  <c r="EP47" i="2"/>
  <c r="EP40" i="2"/>
  <c r="EP61" i="2"/>
  <c r="EP31" i="2"/>
  <c r="EP56" i="2"/>
  <c r="EP53" i="2"/>
  <c r="EP105" i="2"/>
  <c r="EP29" i="2"/>
  <c r="EP34" i="2"/>
  <c r="EP39" i="2"/>
  <c r="EP30" i="2"/>
  <c r="EP25" i="2"/>
  <c r="CZ202" i="2"/>
  <c r="CZ194" i="2"/>
  <c r="CZ186" i="2"/>
  <c r="CZ203" i="2"/>
  <c r="CZ196" i="2"/>
  <c r="CZ188" i="2"/>
  <c r="CZ190" i="2"/>
  <c r="CZ181" i="2"/>
  <c r="CZ200" i="2"/>
  <c r="CZ193" i="2"/>
  <c r="CZ191" i="2"/>
  <c r="CZ187" i="2"/>
  <c r="CZ175" i="2"/>
  <c r="CZ198" i="2"/>
  <c r="CZ189" i="2"/>
  <c r="CZ178" i="2"/>
  <c r="CZ170" i="2"/>
  <c r="CZ162" i="2"/>
  <c r="CZ154" i="2"/>
  <c r="CZ146" i="2"/>
  <c r="CZ199" i="2"/>
  <c r="CZ177" i="2"/>
  <c r="CZ176" i="2"/>
  <c r="CZ171" i="2"/>
  <c r="CZ163" i="2"/>
  <c r="CZ155" i="2"/>
  <c r="CZ147" i="2"/>
  <c r="CZ183" i="2"/>
  <c r="CZ172" i="2"/>
  <c r="CZ164" i="2"/>
  <c r="CZ156" i="2"/>
  <c r="CZ148" i="2"/>
  <c r="CZ192" i="2"/>
  <c r="CZ184" i="2"/>
  <c r="CZ158" i="2"/>
  <c r="CZ144" i="2"/>
  <c r="CZ137" i="2"/>
  <c r="CZ129" i="2"/>
  <c r="CZ169" i="2"/>
  <c r="CZ150" i="2"/>
  <c r="CZ138" i="2"/>
  <c r="CZ130" i="2"/>
  <c r="CZ195" i="2"/>
  <c r="CZ180" i="2"/>
  <c r="CZ167" i="2"/>
  <c r="CZ161" i="2"/>
  <c r="CZ139" i="2"/>
  <c r="CZ131" i="2"/>
  <c r="CZ174" i="2"/>
  <c r="CZ165" i="2"/>
  <c r="CZ159" i="2"/>
  <c r="CZ140" i="2"/>
  <c r="CZ127" i="2"/>
  <c r="CZ121" i="2"/>
  <c r="CZ113" i="2"/>
  <c r="CZ105" i="2"/>
  <c r="CZ97" i="2"/>
  <c r="CZ152" i="2"/>
  <c r="CZ149" i="2"/>
  <c r="CZ126" i="2"/>
  <c r="CZ122" i="2"/>
  <c r="CZ114" i="2"/>
  <c r="CZ106" i="2"/>
  <c r="CZ98" i="2"/>
  <c r="CZ90" i="2"/>
  <c r="CZ185" i="2"/>
  <c r="CZ141" i="2"/>
  <c r="CZ136" i="2"/>
  <c r="CZ132" i="2"/>
  <c r="CZ123" i="2"/>
  <c r="CZ115" i="2"/>
  <c r="CZ107" i="2"/>
  <c r="CZ99" i="2"/>
  <c r="CZ91" i="2"/>
  <c r="CZ201" i="2"/>
  <c r="CZ151" i="2"/>
  <c r="CZ145" i="2"/>
  <c r="CZ143" i="2"/>
  <c r="CZ135" i="2"/>
  <c r="CZ117" i="2"/>
  <c r="CZ112" i="2"/>
  <c r="CZ108" i="2"/>
  <c r="CZ95" i="2"/>
  <c r="CZ84" i="2"/>
  <c r="CZ76" i="2"/>
  <c r="CZ68" i="2"/>
  <c r="CZ61" i="2"/>
  <c r="CZ54" i="2"/>
  <c r="CZ39" i="2"/>
  <c r="CZ168" i="2"/>
  <c r="CZ160" i="2"/>
  <c r="CZ134" i="2"/>
  <c r="CZ133" i="2"/>
  <c r="CZ118" i="2"/>
  <c r="CZ85" i="2"/>
  <c r="CZ77" i="2"/>
  <c r="CZ69" i="2"/>
  <c r="CZ62" i="2"/>
  <c r="CZ47" i="2"/>
  <c r="CZ40" i="2"/>
  <c r="CZ173" i="2"/>
  <c r="CZ157" i="2"/>
  <c r="CZ142" i="2"/>
  <c r="CZ119" i="2"/>
  <c r="CZ109" i="2"/>
  <c r="CZ104" i="2"/>
  <c r="CZ100" i="2"/>
  <c r="CZ86" i="2"/>
  <c r="CZ78" i="2"/>
  <c r="CZ70" i="2"/>
  <c r="CZ55" i="2"/>
  <c r="CZ48" i="2"/>
  <c r="CZ41" i="2"/>
  <c r="CZ34" i="2"/>
  <c r="CZ182" i="2"/>
  <c r="CZ103" i="2"/>
  <c r="CZ197" i="2"/>
  <c r="CZ124" i="2"/>
  <c r="CZ102" i="2"/>
  <c r="CZ101" i="2"/>
  <c r="CZ125" i="2"/>
  <c r="CZ94" i="2"/>
  <c r="CZ92" i="2"/>
  <c r="CZ120" i="2"/>
  <c r="CZ87" i="2"/>
  <c r="CZ71" i="2"/>
  <c r="CZ66" i="2"/>
  <c r="CZ51" i="2"/>
  <c r="CZ45" i="2"/>
  <c r="CZ38" i="2"/>
  <c r="CZ29" i="2"/>
  <c r="CZ22" i="2"/>
  <c r="CZ116" i="2"/>
  <c r="CZ60" i="2"/>
  <c r="CZ49" i="2"/>
  <c r="CZ35" i="2"/>
  <c r="CZ80" i="2"/>
  <c r="CZ63" i="2"/>
  <c r="CZ57" i="2"/>
  <c r="CZ30" i="2"/>
  <c r="CZ23" i="2"/>
  <c r="CZ64" i="2"/>
  <c r="CZ93" i="2"/>
  <c r="CZ72" i="2"/>
  <c r="CZ52" i="2"/>
  <c r="CZ42" i="2"/>
  <c r="CZ31" i="2"/>
  <c r="CZ24" i="2"/>
  <c r="CZ179" i="2"/>
  <c r="CZ25" i="2"/>
  <c r="CZ73" i="2"/>
  <c r="CZ50" i="2"/>
  <c r="CZ43" i="2"/>
  <c r="CZ153" i="2"/>
  <c r="CZ46" i="2"/>
  <c r="CZ32" i="2"/>
  <c r="CZ27" i="2"/>
  <c r="CZ18" i="2"/>
  <c r="CZ110" i="2"/>
  <c r="CZ74" i="2"/>
  <c r="CZ58" i="2"/>
  <c r="CZ37" i="2"/>
  <c r="CZ36" i="2"/>
  <c r="CZ81" i="2"/>
  <c r="CZ96" i="2"/>
  <c r="CZ89" i="2"/>
  <c r="CZ88" i="2"/>
  <c r="CZ83" i="2"/>
  <c r="CZ79" i="2"/>
  <c r="CZ65" i="2"/>
  <c r="CZ59" i="2"/>
  <c r="CZ53" i="2"/>
  <c r="CZ166" i="2"/>
  <c r="CZ111" i="2"/>
  <c r="CZ82" i="2"/>
  <c r="CZ67" i="2"/>
  <c r="CZ44" i="2"/>
  <c r="CZ33" i="2"/>
  <c r="CZ26" i="2"/>
  <c r="CZ20" i="2"/>
  <c r="CZ19" i="2"/>
  <c r="CZ75" i="2"/>
  <c r="CZ56" i="2"/>
  <c r="CZ16" i="2"/>
  <c r="CZ15" i="2"/>
  <c r="CZ14" i="2"/>
  <c r="CZ13" i="2"/>
  <c r="CZ12" i="2"/>
  <c r="CZ11" i="2"/>
  <c r="CZ10" i="2"/>
  <c r="CZ7" i="2"/>
  <c r="CZ128" i="2"/>
  <c r="CZ9" i="2"/>
  <c r="CZ5" i="2"/>
  <c r="CZ8" i="2"/>
  <c r="CZ4" i="2"/>
  <c r="CZ28" i="2"/>
  <c r="CZ6" i="2"/>
  <c r="CZ21" i="2"/>
  <c r="CZ17" i="2"/>
  <c r="DU200" i="2"/>
  <c r="DU192" i="2"/>
  <c r="DU184" i="2"/>
  <c r="DU202" i="2"/>
  <c r="DU194" i="2"/>
  <c r="DU186" i="2"/>
  <c r="DU180" i="2"/>
  <c r="DU182" i="2"/>
  <c r="DU203" i="2"/>
  <c r="DU187" i="2"/>
  <c r="DU168" i="2"/>
  <c r="DU160" i="2"/>
  <c r="DU152" i="2"/>
  <c r="DU144" i="2"/>
  <c r="DU198" i="2"/>
  <c r="DU197" i="2"/>
  <c r="DU169" i="2"/>
  <c r="DU161" i="2"/>
  <c r="DU153" i="2"/>
  <c r="DU145" i="2"/>
  <c r="DU189" i="2"/>
  <c r="DU170" i="2"/>
  <c r="DU162" i="2"/>
  <c r="DU154" i="2"/>
  <c r="DU146" i="2"/>
  <c r="DU191" i="2"/>
  <c r="DU175" i="2"/>
  <c r="DU157" i="2"/>
  <c r="DU155" i="2"/>
  <c r="DU151" i="2"/>
  <c r="DU143" i="2"/>
  <c r="DU135" i="2"/>
  <c r="DU127" i="2"/>
  <c r="DU188" i="2"/>
  <c r="DU174" i="2"/>
  <c r="DU149" i="2"/>
  <c r="DU147" i="2"/>
  <c r="DU136" i="2"/>
  <c r="DU128" i="2"/>
  <c r="DU185" i="2"/>
  <c r="DU183" i="2"/>
  <c r="DU172" i="2"/>
  <c r="DU166" i="2"/>
  <c r="DU137" i="2"/>
  <c r="DU129" i="2"/>
  <c r="DU201" i="2"/>
  <c r="DU195" i="2"/>
  <c r="DU173" i="2"/>
  <c r="DU139" i="2"/>
  <c r="DU119" i="2"/>
  <c r="DU111" i="2"/>
  <c r="DU103" i="2"/>
  <c r="DU95" i="2"/>
  <c r="DU193" i="2"/>
  <c r="DU181" i="2"/>
  <c r="DU163" i="2"/>
  <c r="DU158" i="2"/>
  <c r="DU134" i="2"/>
  <c r="DU120" i="2"/>
  <c r="DU112" i="2"/>
  <c r="DU104" i="2"/>
  <c r="DU96" i="2"/>
  <c r="DU199" i="2"/>
  <c r="DU190" i="2"/>
  <c r="DU140" i="2"/>
  <c r="DU131" i="2"/>
  <c r="DU121" i="2"/>
  <c r="DU113" i="2"/>
  <c r="DU105" i="2"/>
  <c r="DU97" i="2"/>
  <c r="DU89" i="2"/>
  <c r="DU167" i="2"/>
  <c r="DU125" i="2"/>
  <c r="DU122" i="2"/>
  <c r="DU116" i="2"/>
  <c r="DU107" i="2"/>
  <c r="DU93" i="2"/>
  <c r="DU90" i="2"/>
  <c r="DU82" i="2"/>
  <c r="DU74" i="2"/>
  <c r="DU66" i="2"/>
  <c r="DU59" i="2"/>
  <c r="DU52" i="2"/>
  <c r="DU45" i="2"/>
  <c r="DU38" i="2"/>
  <c r="DU179" i="2"/>
  <c r="DU176" i="2"/>
  <c r="DU159" i="2"/>
  <c r="DU148" i="2"/>
  <c r="DU138" i="2"/>
  <c r="DU102" i="2"/>
  <c r="DU83" i="2"/>
  <c r="DU75" i="2"/>
  <c r="DU67" i="2"/>
  <c r="DU60" i="2"/>
  <c r="DU53" i="2"/>
  <c r="DU46" i="2"/>
  <c r="DU117" i="2"/>
  <c r="DU114" i="2"/>
  <c r="DU108" i="2"/>
  <c r="DU99" i="2"/>
  <c r="DU84" i="2"/>
  <c r="DU76" i="2"/>
  <c r="DU68" i="2"/>
  <c r="DU61" i="2"/>
  <c r="DU54" i="2"/>
  <c r="DU39" i="2"/>
  <c r="DU115" i="2"/>
  <c r="DU165" i="2"/>
  <c r="DU141" i="2"/>
  <c r="DU133" i="2"/>
  <c r="DU130" i="2"/>
  <c r="DU98" i="2"/>
  <c r="DU196" i="2"/>
  <c r="DU124" i="2"/>
  <c r="DU101" i="2"/>
  <c r="DU100" i="2"/>
  <c r="DU88" i="2"/>
  <c r="DU81" i="2"/>
  <c r="DU62" i="2"/>
  <c r="DU58" i="2"/>
  <c r="DU50" i="2"/>
  <c r="DU27" i="2"/>
  <c r="DU20" i="2"/>
  <c r="DU30" i="2"/>
  <c r="DU118" i="2"/>
  <c r="DU106" i="2"/>
  <c r="DU92" i="2"/>
  <c r="DU79" i="2"/>
  <c r="DU77" i="2"/>
  <c r="DU73" i="2"/>
  <c r="DU56" i="2"/>
  <c r="DU48" i="2"/>
  <c r="DU41" i="2"/>
  <c r="DU28" i="2"/>
  <c r="DU21" i="2"/>
  <c r="DU63" i="2"/>
  <c r="DU110" i="2"/>
  <c r="DU94" i="2"/>
  <c r="DU87" i="2"/>
  <c r="DU71" i="2"/>
  <c r="DU69" i="2"/>
  <c r="DU65" i="2"/>
  <c r="DU44" i="2"/>
  <c r="DU37" i="2"/>
  <c r="DU29" i="2"/>
  <c r="DU22" i="2"/>
  <c r="DU178" i="2"/>
  <c r="DU177" i="2"/>
  <c r="DU171" i="2"/>
  <c r="DU23" i="2"/>
  <c r="DU109" i="2"/>
  <c r="DU55" i="2"/>
  <c r="DU51" i="2"/>
  <c r="DU49" i="2"/>
  <c r="DU142" i="2"/>
  <c r="DU126" i="2"/>
  <c r="DU78" i="2"/>
  <c r="DU57" i="2"/>
  <c r="DU47" i="2"/>
  <c r="DU42" i="2"/>
  <c r="DU40" i="2"/>
  <c r="DU150" i="2"/>
  <c r="DU123" i="2"/>
  <c r="DU80" i="2"/>
  <c r="DU43" i="2"/>
  <c r="DU35" i="2"/>
  <c r="DU156" i="2"/>
  <c r="DU132" i="2"/>
  <c r="DU85" i="2"/>
  <c r="DU164" i="2"/>
  <c r="DU91" i="2"/>
  <c r="DU32" i="2"/>
  <c r="DU31" i="2"/>
  <c r="DU86" i="2"/>
  <c r="DU36" i="2"/>
  <c r="DU18" i="2"/>
  <c r="DU16" i="2"/>
  <c r="DU15" i="2"/>
  <c r="DU14" i="2"/>
  <c r="DU13" i="2"/>
  <c r="DU12" i="2"/>
  <c r="DU11" i="2"/>
  <c r="DU10" i="2"/>
  <c r="DU9" i="2"/>
  <c r="DU8" i="2"/>
  <c r="DU7" i="2"/>
  <c r="DU6" i="2"/>
  <c r="DU5" i="2"/>
  <c r="DU4" i="2"/>
  <c r="DU25" i="2"/>
  <c r="DU72" i="2"/>
  <c r="DU33" i="2"/>
  <c r="DU26" i="2"/>
  <c r="DU70" i="2"/>
  <c r="DU34" i="2"/>
  <c r="DU17" i="2"/>
  <c r="DU19" i="2"/>
  <c r="DU24" i="2"/>
  <c r="DU64" i="2"/>
  <c r="FK196" i="2"/>
  <c r="FK188" i="2"/>
  <c r="FK198" i="2"/>
  <c r="FK190" i="2"/>
  <c r="FK182" i="2"/>
  <c r="FK203" i="2"/>
  <c r="FK193" i="2"/>
  <c r="FK192" i="2"/>
  <c r="FK187" i="2"/>
  <c r="FK181" i="2"/>
  <c r="FK176" i="2"/>
  <c r="FK194" i="2"/>
  <c r="FK191" i="2"/>
  <c r="FK177" i="2"/>
  <c r="FK201" i="2"/>
  <c r="FK200" i="2"/>
  <c r="FK195" i="2"/>
  <c r="FK184" i="2"/>
  <c r="FK179" i="2"/>
  <c r="FK172" i="2"/>
  <c r="FK164" i="2"/>
  <c r="FK156" i="2"/>
  <c r="FK148" i="2"/>
  <c r="FK197" i="2"/>
  <c r="FK189" i="2"/>
  <c r="FK178" i="2"/>
  <c r="FK175" i="2"/>
  <c r="FK173" i="2"/>
  <c r="FK165" i="2"/>
  <c r="FK157" i="2"/>
  <c r="FK149" i="2"/>
  <c r="FK186" i="2"/>
  <c r="FK174" i="2"/>
  <c r="FK166" i="2"/>
  <c r="FK158" i="2"/>
  <c r="FK150" i="2"/>
  <c r="FK202" i="2"/>
  <c r="FK154" i="2"/>
  <c r="FK152" i="2"/>
  <c r="FK139" i="2"/>
  <c r="FK131" i="2"/>
  <c r="FK185" i="2"/>
  <c r="FK169" i="2"/>
  <c r="FK146" i="2"/>
  <c r="FK144" i="2"/>
  <c r="FK140" i="2"/>
  <c r="FK132" i="2"/>
  <c r="FK183" i="2"/>
  <c r="FK161" i="2"/>
  <c r="FK141" i="2"/>
  <c r="FK133" i="2"/>
  <c r="FK125" i="2"/>
  <c r="FK180" i="2"/>
  <c r="FK135" i="2"/>
  <c r="FK123" i="2"/>
  <c r="FK115" i="2"/>
  <c r="FK107" i="2"/>
  <c r="FK99" i="2"/>
  <c r="FK91" i="2"/>
  <c r="FK163" i="2"/>
  <c r="FK124" i="2"/>
  <c r="FK116" i="2"/>
  <c r="FK108" i="2"/>
  <c r="FK100" i="2"/>
  <c r="FK92" i="2"/>
  <c r="FK199" i="2"/>
  <c r="FK160" i="2"/>
  <c r="FK159" i="2"/>
  <c r="FK138" i="2"/>
  <c r="FK136" i="2"/>
  <c r="FK127" i="2"/>
  <c r="FK126" i="2"/>
  <c r="FK117" i="2"/>
  <c r="FK109" i="2"/>
  <c r="FK101" i="2"/>
  <c r="FK93" i="2"/>
  <c r="FK153" i="2"/>
  <c r="FK147" i="2"/>
  <c r="FK114" i="2"/>
  <c r="FK112" i="2"/>
  <c r="FK103" i="2"/>
  <c r="FK86" i="2"/>
  <c r="FK78" i="2"/>
  <c r="FK70" i="2"/>
  <c r="FK55" i="2"/>
  <c r="FK48" i="2"/>
  <c r="FK41" i="2"/>
  <c r="FK162" i="2"/>
  <c r="FK155" i="2"/>
  <c r="FK121" i="2"/>
  <c r="FK94" i="2"/>
  <c r="FK87" i="2"/>
  <c r="FK79" i="2"/>
  <c r="FK71" i="2"/>
  <c r="FK63" i="2"/>
  <c r="FK56" i="2"/>
  <c r="FK49" i="2"/>
  <c r="FK42" i="2"/>
  <c r="FK35" i="2"/>
  <c r="FK170" i="2"/>
  <c r="FK145" i="2"/>
  <c r="FK143" i="2"/>
  <c r="FK106" i="2"/>
  <c r="FK104" i="2"/>
  <c r="FK95" i="2"/>
  <c r="FK80" i="2"/>
  <c r="FK72" i="2"/>
  <c r="FK64" i="2"/>
  <c r="FK57" i="2"/>
  <c r="FK50" i="2"/>
  <c r="FK43" i="2"/>
  <c r="FK36" i="2"/>
  <c r="FK151" i="2"/>
  <c r="FK105" i="2"/>
  <c r="FK88" i="2"/>
  <c r="FK167" i="2"/>
  <c r="FK134" i="2"/>
  <c r="FK130" i="2"/>
  <c r="FK128" i="2"/>
  <c r="FK111" i="2"/>
  <c r="FK98" i="2"/>
  <c r="FK89" i="2"/>
  <c r="FK168" i="2"/>
  <c r="FK122" i="2"/>
  <c r="FK118" i="2"/>
  <c r="FK113" i="2"/>
  <c r="FK110" i="2"/>
  <c r="FK69" i="2"/>
  <c r="FK65" i="2"/>
  <c r="FK61" i="2"/>
  <c r="FK59" i="2"/>
  <c r="FK44" i="2"/>
  <c r="FK37" i="2"/>
  <c r="FK31" i="2"/>
  <c r="FK24" i="2"/>
  <c r="FK60" i="2"/>
  <c r="FK76" i="2"/>
  <c r="FK74" i="2"/>
  <c r="FK25" i="2"/>
  <c r="FK102" i="2"/>
  <c r="FK47" i="2"/>
  <c r="FK26" i="2"/>
  <c r="FK19" i="2"/>
  <c r="FK18" i="2"/>
  <c r="FK120" i="2"/>
  <c r="FK97" i="2"/>
  <c r="FK90" i="2"/>
  <c r="FK82" i="2"/>
  <c r="FK68" i="2"/>
  <c r="FK66" i="2"/>
  <c r="FK51" i="2"/>
  <c r="FK45" i="2"/>
  <c r="FK38" i="2"/>
  <c r="FK34" i="2"/>
  <c r="FK32" i="2"/>
  <c r="FK171" i="2"/>
  <c r="FK137" i="2"/>
  <c r="FK40" i="2"/>
  <c r="FK33" i="2"/>
  <c r="FK17" i="2"/>
  <c r="FK142" i="2"/>
  <c r="FK129" i="2"/>
  <c r="FK67" i="2"/>
  <c r="FK75" i="2"/>
  <c r="FK62" i="2"/>
  <c r="FK54" i="2"/>
  <c r="FK29" i="2"/>
  <c r="FK28" i="2"/>
  <c r="FK85" i="2"/>
  <c r="FK84" i="2"/>
  <c r="FK53" i="2"/>
  <c r="FK39" i="2"/>
  <c r="FK81" i="2"/>
  <c r="FK58" i="2"/>
  <c r="FK52" i="2"/>
  <c r="FK30" i="2"/>
  <c r="FK96" i="2"/>
  <c r="FK83" i="2"/>
  <c r="FK21" i="2"/>
  <c r="FK27" i="2"/>
  <c r="FK14" i="2"/>
  <c r="FK7" i="2"/>
  <c r="FK15" i="2"/>
  <c r="FK13" i="2"/>
  <c r="FK16" i="2"/>
  <c r="FK8" i="2"/>
  <c r="FK4" i="2"/>
  <c r="FK119" i="2"/>
  <c r="FK77" i="2"/>
  <c r="FK12" i="2"/>
  <c r="FK6" i="2"/>
  <c r="FK46" i="2"/>
  <c r="FK23" i="2"/>
  <c r="FK20" i="2"/>
  <c r="FK22" i="2"/>
  <c r="FK10" i="2"/>
  <c r="FK9" i="2"/>
  <c r="FK5" i="2"/>
  <c r="FK73" i="2"/>
  <c r="FK11" i="2"/>
  <c r="CE196" i="2"/>
  <c r="CE188" i="2"/>
  <c r="CE198" i="2"/>
  <c r="CE190" i="2"/>
  <c r="CE182" i="2"/>
  <c r="CE201" i="2"/>
  <c r="CE195" i="2"/>
  <c r="CE189" i="2"/>
  <c r="CE176" i="2"/>
  <c r="CE199" i="2"/>
  <c r="CE177" i="2"/>
  <c r="CE197" i="2"/>
  <c r="CE192" i="2"/>
  <c r="CE185" i="2"/>
  <c r="CE172" i="2"/>
  <c r="CE164" i="2"/>
  <c r="CE156" i="2"/>
  <c r="CE148" i="2"/>
  <c r="CE173" i="2"/>
  <c r="CE165" i="2"/>
  <c r="CE157" i="2"/>
  <c r="CE149" i="2"/>
  <c r="CE200" i="2"/>
  <c r="CE187" i="2"/>
  <c r="CE184" i="2"/>
  <c r="CE174" i="2"/>
  <c r="CE166" i="2"/>
  <c r="CE158" i="2"/>
  <c r="CE150" i="2"/>
  <c r="CE194" i="2"/>
  <c r="CE191" i="2"/>
  <c r="CE179" i="2"/>
  <c r="CE171" i="2"/>
  <c r="CE167" i="2"/>
  <c r="CE145" i="2"/>
  <c r="CE139" i="2"/>
  <c r="CE131" i="2"/>
  <c r="CE202" i="2"/>
  <c r="CE175" i="2"/>
  <c r="CE170" i="2"/>
  <c r="CE168" i="2"/>
  <c r="CE163" i="2"/>
  <c r="CE159" i="2"/>
  <c r="CE140" i="2"/>
  <c r="CE132" i="2"/>
  <c r="CE183" i="2"/>
  <c r="CE162" i="2"/>
  <c r="CE160" i="2"/>
  <c r="CE155" i="2"/>
  <c r="CE151" i="2"/>
  <c r="CE141" i="2"/>
  <c r="CE133" i="2"/>
  <c r="CE193" i="2"/>
  <c r="CE180" i="2"/>
  <c r="CE169" i="2"/>
  <c r="CE130" i="2"/>
  <c r="CE128" i="2"/>
  <c r="CE123" i="2"/>
  <c r="CE115" i="2"/>
  <c r="CE107" i="2"/>
  <c r="CE99" i="2"/>
  <c r="CE91" i="2"/>
  <c r="CE154" i="2"/>
  <c r="CE147" i="2"/>
  <c r="CE142" i="2"/>
  <c r="CE137" i="2"/>
  <c r="CE124" i="2"/>
  <c r="CE116" i="2"/>
  <c r="CE108" i="2"/>
  <c r="CE100" i="2"/>
  <c r="CE92" i="2"/>
  <c r="CE181" i="2"/>
  <c r="CE161" i="2"/>
  <c r="CE143" i="2"/>
  <c r="CE125" i="2"/>
  <c r="CE117" i="2"/>
  <c r="CE109" i="2"/>
  <c r="CE101" i="2"/>
  <c r="CE93" i="2"/>
  <c r="CE146" i="2"/>
  <c r="CE129" i="2"/>
  <c r="CE126" i="2"/>
  <c r="CE119" i="2"/>
  <c r="CE98" i="2"/>
  <c r="CE96" i="2"/>
  <c r="CE89" i="2"/>
  <c r="CE86" i="2"/>
  <c r="CE78" i="2"/>
  <c r="CE70" i="2"/>
  <c r="CE55" i="2"/>
  <c r="CE48" i="2"/>
  <c r="CE41" i="2"/>
  <c r="CE110" i="2"/>
  <c r="CE105" i="2"/>
  <c r="CE87" i="2"/>
  <c r="CE79" i="2"/>
  <c r="CE71" i="2"/>
  <c r="CE63" i="2"/>
  <c r="CE56" i="2"/>
  <c r="CE49" i="2"/>
  <c r="CE42" i="2"/>
  <c r="CE35" i="2"/>
  <c r="CE153" i="2"/>
  <c r="CE138" i="2"/>
  <c r="CE122" i="2"/>
  <c r="CE120" i="2"/>
  <c r="CE111" i="2"/>
  <c r="CE90" i="2"/>
  <c r="CE88" i="2"/>
  <c r="CE80" i="2"/>
  <c r="CE72" i="2"/>
  <c r="CE64" i="2"/>
  <c r="CE57" i="2"/>
  <c r="CE50" i="2"/>
  <c r="CE43" i="2"/>
  <c r="CE36" i="2"/>
  <c r="CE114" i="2"/>
  <c r="CE94" i="2"/>
  <c r="CE85" i="2"/>
  <c r="CE144" i="2"/>
  <c r="CE112" i="2"/>
  <c r="CE106" i="2"/>
  <c r="CE135" i="2"/>
  <c r="CE134" i="2"/>
  <c r="CE104" i="2"/>
  <c r="CE75" i="2"/>
  <c r="CE31" i="2"/>
  <c r="CE24" i="2"/>
  <c r="CE113" i="2"/>
  <c r="CE61" i="2"/>
  <c r="CE33" i="2"/>
  <c r="CE19" i="2"/>
  <c r="CE18" i="2"/>
  <c r="CE186" i="2"/>
  <c r="CE127" i="2"/>
  <c r="CE118" i="2"/>
  <c r="CE83" i="2"/>
  <c r="CE67" i="2"/>
  <c r="CE46" i="2"/>
  <c r="CE25" i="2"/>
  <c r="CE102" i="2"/>
  <c r="CE59" i="2"/>
  <c r="CE26" i="2"/>
  <c r="CE203" i="2"/>
  <c r="CE95" i="2"/>
  <c r="CE81" i="2"/>
  <c r="CE62" i="2"/>
  <c r="CE58" i="2"/>
  <c r="CE39" i="2"/>
  <c r="CE32" i="2"/>
  <c r="CE178" i="2"/>
  <c r="CE77" i="2"/>
  <c r="CE73" i="2"/>
  <c r="CE53" i="2"/>
  <c r="CE17" i="2"/>
  <c r="CE76" i="2"/>
  <c r="CE51" i="2"/>
  <c r="CE103" i="2"/>
  <c r="CE82" i="2"/>
  <c r="CE54" i="2"/>
  <c r="CE20" i="2"/>
  <c r="CE66" i="2"/>
  <c r="CE65" i="2"/>
  <c r="CE52" i="2"/>
  <c r="CE47" i="2"/>
  <c r="CE40" i="2"/>
  <c r="CE152" i="2"/>
  <c r="CE121" i="2"/>
  <c r="CE84" i="2"/>
  <c r="CE97" i="2"/>
  <c r="CE60" i="2"/>
  <c r="CE34" i="2"/>
  <c r="CE29" i="2"/>
  <c r="CE28" i="2"/>
  <c r="CE45" i="2"/>
  <c r="CE22" i="2"/>
  <c r="CE38" i="2"/>
  <c r="CE10" i="2"/>
  <c r="CE11" i="2"/>
  <c r="CE74" i="2"/>
  <c r="CE14" i="2"/>
  <c r="CE21" i="2"/>
  <c r="CE12" i="2"/>
  <c r="CE7" i="2"/>
  <c r="CE136" i="2"/>
  <c r="CE68" i="2"/>
  <c r="CE44" i="2"/>
  <c r="CE37" i="2"/>
  <c r="CE15" i="2"/>
  <c r="CE6" i="2"/>
  <c r="CE5" i="2"/>
  <c r="CE23" i="2"/>
  <c r="CE8" i="2"/>
  <c r="CE69" i="2"/>
  <c r="CE30" i="2"/>
  <c r="CE13" i="2"/>
  <c r="CE27" i="2"/>
  <c r="CE16" i="2"/>
  <c r="CE9" i="2"/>
  <c r="CE4" i="2"/>
  <c r="BS6" i="2"/>
  <c r="BP7" i="2"/>
  <c r="CU21" i="2" l="1"/>
  <c r="CT22" i="2"/>
  <c r="BZ6" i="2"/>
  <c r="CA6" i="2" s="1"/>
  <c r="CB6" i="2" s="1"/>
  <c r="CC6" i="2" s="1"/>
  <c r="BY7" i="2"/>
  <c r="BE5" i="2"/>
  <c r="BF5" i="2" s="1"/>
  <c r="BG5" i="2" s="1"/>
  <c r="BH5" i="2" s="1"/>
  <c r="BD6" i="2"/>
  <c r="DF9" i="2"/>
  <c r="DI8" i="2"/>
  <c r="CN8" i="2"/>
  <c r="CK9" i="2"/>
  <c r="G9" i="2"/>
  <c r="D10" i="2"/>
  <c r="C11" i="2"/>
  <c r="H10" i="2"/>
  <c r="G10" i="2"/>
  <c r="AK5" i="2"/>
  <c r="AL5" i="2" s="1"/>
  <c r="AM5" i="2" s="1"/>
  <c r="AJ6" i="2"/>
  <c r="AI7" i="2"/>
  <c r="AX8" i="2"/>
  <c r="AU9" i="2"/>
  <c r="N27" i="2"/>
  <c r="O26" i="2"/>
  <c r="P25" i="2"/>
  <c r="Q25" i="2" s="1"/>
  <c r="R25" i="2" s="1"/>
  <c r="Z9" i="2"/>
  <c r="AC8" i="2"/>
  <c r="P39" i="6"/>
  <c r="O40" i="6"/>
  <c r="BS7" i="2"/>
  <c r="BP8" i="2"/>
  <c r="CT23" i="2" l="1"/>
  <c r="CU22" i="2"/>
  <c r="CV21" i="2"/>
  <c r="CW21" i="2" s="1"/>
  <c r="CX21" i="2" s="1"/>
  <c r="BY8" i="2"/>
  <c r="BZ7" i="2"/>
  <c r="BE6" i="2"/>
  <c r="BF6" i="2" s="1"/>
  <c r="BG6" i="2" s="1"/>
  <c r="BH6" i="2" s="1"/>
  <c r="BD7" i="2"/>
  <c r="DI9" i="2"/>
  <c r="DF10" i="2"/>
  <c r="CK10" i="2"/>
  <c r="CN9" i="2"/>
  <c r="D11" i="2"/>
  <c r="G11" i="2" s="1"/>
  <c r="C12" i="2"/>
  <c r="AU10" i="2"/>
  <c r="AX9" i="2"/>
  <c r="AJ7" i="2"/>
  <c r="AI8" i="2"/>
  <c r="AK6" i="2"/>
  <c r="AL6" i="2" s="1"/>
  <c r="AM6" i="2" s="1"/>
  <c r="Z10" i="2"/>
  <c r="AC9" i="2"/>
  <c r="O27" i="2"/>
  <c r="N28" i="2"/>
  <c r="P26" i="2"/>
  <c r="Q26" i="2" s="1"/>
  <c r="R26" i="2" s="1"/>
  <c r="P40" i="6"/>
  <c r="O41" i="6"/>
  <c r="BS8" i="2"/>
  <c r="BP9" i="2"/>
  <c r="CT24" i="2" l="1"/>
  <c r="CU23" i="2"/>
  <c r="CV23" i="2" s="1"/>
  <c r="CW23" i="2" s="1"/>
  <c r="CX23" i="2" s="1"/>
  <c r="CV22" i="2"/>
  <c r="CW22" i="2" s="1"/>
  <c r="CX22" i="2" s="1"/>
  <c r="CA7" i="2"/>
  <c r="CB7" i="2" s="1"/>
  <c r="CC7" i="2" s="1"/>
  <c r="BZ8" i="2"/>
  <c r="CA8" i="2" s="1"/>
  <c r="CB8" i="2" s="1"/>
  <c r="CC8" i="2" s="1"/>
  <c r="BY9" i="2"/>
  <c r="BE7" i="2"/>
  <c r="BF7" i="2" s="1"/>
  <c r="BG7" i="2" s="1"/>
  <c r="BH7" i="2" s="1"/>
  <c r="BD8" i="2"/>
  <c r="DI10" i="2"/>
  <c r="DF11" i="2"/>
  <c r="CK11" i="2"/>
  <c r="CN10" i="2"/>
  <c r="H11" i="2"/>
  <c r="D12" i="2"/>
  <c r="C13" i="2"/>
  <c r="H12" i="2"/>
  <c r="G12" i="2"/>
  <c r="AU11" i="2"/>
  <c r="AX10" i="2"/>
  <c r="AK7" i="2"/>
  <c r="AL7" i="2" s="1"/>
  <c r="AM7" i="2" s="1"/>
  <c r="AJ8" i="2"/>
  <c r="AI9" i="2"/>
  <c r="Z11" i="2"/>
  <c r="AC10" i="2"/>
  <c r="P27" i="2"/>
  <c r="Q27" i="2"/>
  <c r="R27" i="2" s="1"/>
  <c r="N29" i="2"/>
  <c r="O28" i="2"/>
  <c r="O42" i="6"/>
  <c r="P41" i="6"/>
  <c r="BS9" i="2"/>
  <c r="BP10" i="2"/>
  <c r="CT25" i="2" l="1"/>
  <c r="CU24" i="2"/>
  <c r="CV24" i="2" s="1"/>
  <c r="CW24" i="2" s="1"/>
  <c r="CX24" i="2" s="1"/>
  <c r="BY10" i="2"/>
  <c r="BZ9" i="2"/>
  <c r="CA9" i="2" s="1"/>
  <c r="CB9" i="2" s="1"/>
  <c r="CC9" i="2" s="1"/>
  <c r="BE8" i="2"/>
  <c r="BF8" i="2" s="1"/>
  <c r="BG8" i="2" s="1"/>
  <c r="BH8" i="2" s="1"/>
  <c r="BD9" i="2"/>
  <c r="DI11" i="2"/>
  <c r="DF12" i="2"/>
  <c r="CK12" i="2"/>
  <c r="CN11" i="2"/>
  <c r="D13" i="2"/>
  <c r="C14" i="2"/>
  <c r="H13" i="2"/>
  <c r="G13" i="2"/>
  <c r="AJ9" i="2"/>
  <c r="AI10" i="2"/>
  <c r="AK8" i="2"/>
  <c r="AL8" i="2" s="1"/>
  <c r="AM8" i="2" s="1"/>
  <c r="AU12" i="2"/>
  <c r="AX11" i="2"/>
  <c r="O29" i="2"/>
  <c r="N30" i="2"/>
  <c r="AC11" i="2"/>
  <c r="Z12" i="2"/>
  <c r="P28" i="2"/>
  <c r="Q28" i="2" s="1"/>
  <c r="R28" i="2" s="1"/>
  <c r="P42" i="6"/>
  <c r="O43" i="6"/>
  <c r="BS10" i="2"/>
  <c r="BP11" i="2"/>
  <c r="CU25" i="2" l="1"/>
  <c r="CV25" i="2" s="1"/>
  <c r="CW25" i="2" s="1"/>
  <c r="CX25" i="2" s="1"/>
  <c r="CT26" i="2"/>
  <c r="BZ10" i="2"/>
  <c r="CA10" i="2" s="1"/>
  <c r="CB10" i="2" s="1"/>
  <c r="CC10" i="2" s="1"/>
  <c r="BY11" i="2"/>
  <c r="BE9" i="2"/>
  <c r="BF9" i="2" s="1"/>
  <c r="BG9" i="2" s="1"/>
  <c r="BH9" i="2" s="1"/>
  <c r="BD10" i="2"/>
  <c r="DI12" i="2"/>
  <c r="DF13" i="2"/>
  <c r="CK13" i="2"/>
  <c r="CN12" i="2"/>
  <c r="D14" i="2"/>
  <c r="C15" i="2"/>
  <c r="H14" i="2"/>
  <c r="G14" i="2"/>
  <c r="AU13" i="2"/>
  <c r="AX12" i="2"/>
  <c r="AJ10" i="2"/>
  <c r="AI11" i="2"/>
  <c r="AK9" i="2"/>
  <c r="AL9" i="2" s="1"/>
  <c r="AM9" i="2" s="1"/>
  <c r="Z13" i="2"/>
  <c r="AC12" i="2"/>
  <c r="O30" i="2"/>
  <c r="N31" i="2"/>
  <c r="P29" i="2"/>
  <c r="Q29" i="2" s="1"/>
  <c r="R29" i="2" s="1"/>
  <c r="O44" i="6"/>
  <c r="P43" i="6"/>
  <c r="BS11" i="2"/>
  <c r="BP12" i="2"/>
  <c r="CU26" i="2" l="1"/>
  <c r="CT27" i="2"/>
  <c r="BY12" i="2"/>
  <c r="BZ11" i="2"/>
  <c r="BE10" i="2"/>
  <c r="BF10" i="2" s="1"/>
  <c r="BG10" i="2" s="1"/>
  <c r="BH10" i="2" s="1"/>
  <c r="BD11" i="2"/>
  <c r="DI13" i="2"/>
  <c r="DF14" i="2"/>
  <c r="CN13" i="2"/>
  <c r="CK14" i="2"/>
  <c r="D15" i="2"/>
  <c r="G15" i="2" s="1"/>
  <c r="C16" i="2"/>
  <c r="H15" i="2"/>
  <c r="AI12" i="2"/>
  <c r="AJ11" i="2"/>
  <c r="AU14" i="2"/>
  <c r="AX13" i="2"/>
  <c r="AK10" i="2"/>
  <c r="AL10" i="2" s="1"/>
  <c r="AM10" i="2" s="1"/>
  <c r="P30" i="2"/>
  <c r="Q30" i="2" s="1"/>
  <c r="R30" i="2" s="1"/>
  <c r="AC13" i="2"/>
  <c r="Z14" i="2"/>
  <c r="O31" i="2"/>
  <c r="N32" i="2"/>
  <c r="O45" i="6"/>
  <c r="P44" i="6"/>
  <c r="BS12" i="2"/>
  <c r="BP13" i="2"/>
  <c r="CT28" i="2" l="1"/>
  <c r="CU27" i="2"/>
  <c r="CV26" i="2"/>
  <c r="CW26" i="2" s="1"/>
  <c r="CX26" i="2" s="1"/>
  <c r="CA11" i="2"/>
  <c r="CB11" i="2"/>
  <c r="CC11" i="2" s="1"/>
  <c r="BZ12" i="2"/>
  <c r="CA12" i="2" s="1"/>
  <c r="CB12" i="2" s="1"/>
  <c r="CC12" i="2" s="1"/>
  <c r="BY13" i="2"/>
  <c r="BE11" i="2"/>
  <c r="BF11" i="2" s="1"/>
  <c r="BG11" i="2" s="1"/>
  <c r="BH11" i="2" s="1"/>
  <c r="BD12" i="2"/>
  <c r="DF15" i="2"/>
  <c r="DI14" i="2"/>
  <c r="CK15" i="2"/>
  <c r="CN14" i="2"/>
  <c r="D16" i="2"/>
  <c r="H16" i="2" s="1"/>
  <c r="C17" i="2"/>
  <c r="G16" i="2"/>
  <c r="AU15" i="2"/>
  <c r="AX14" i="2"/>
  <c r="AJ12" i="2"/>
  <c r="AI13" i="2"/>
  <c r="AK11" i="2"/>
  <c r="AL11" i="2" s="1"/>
  <c r="AM11" i="2" s="1"/>
  <c r="N33" i="2"/>
  <c r="O32" i="2"/>
  <c r="P31" i="2"/>
  <c r="Q31" i="2" s="1"/>
  <c r="R31" i="2" s="1"/>
  <c r="Z15" i="2"/>
  <c r="AC14" i="2"/>
  <c r="O46" i="6"/>
  <c r="P45" i="6"/>
  <c r="BS13" i="2"/>
  <c r="BP14" i="2"/>
  <c r="CV27" i="2" l="1"/>
  <c r="CW27" i="2"/>
  <c r="CX27" i="2" s="1"/>
  <c r="CT29" i="2"/>
  <c r="CU28" i="2"/>
  <c r="CV28" i="2" s="1"/>
  <c r="CW28" i="2" s="1"/>
  <c r="CX28" i="2" s="1"/>
  <c r="BZ13" i="2"/>
  <c r="BY14" i="2"/>
  <c r="BE12" i="2"/>
  <c r="BF12" i="2" s="1"/>
  <c r="BG12" i="2" s="1"/>
  <c r="BH12" i="2" s="1"/>
  <c r="BD13" i="2"/>
  <c r="DF16" i="2"/>
  <c r="DI15" i="2"/>
  <c r="CN15" i="2"/>
  <c r="CK16" i="2"/>
  <c r="C18" i="2"/>
  <c r="D17" i="2"/>
  <c r="H17" i="2" s="1"/>
  <c r="AJ13" i="2"/>
  <c r="AI14" i="2"/>
  <c r="AK12" i="2"/>
  <c r="AL12" i="2" s="1"/>
  <c r="AM12" i="2" s="1"/>
  <c r="AU16" i="2"/>
  <c r="AX15" i="2"/>
  <c r="AC15" i="2"/>
  <c r="Z16" i="2"/>
  <c r="P32" i="2"/>
  <c r="Q32" i="2" s="1"/>
  <c r="R32" i="2" s="1"/>
  <c r="O33" i="2"/>
  <c r="N34" i="2"/>
  <c r="O47" i="6"/>
  <c r="P46" i="6"/>
  <c r="BS14" i="2"/>
  <c r="BP15" i="2"/>
  <c r="CT30" i="2" l="1"/>
  <c r="CU29" i="2"/>
  <c r="BZ14" i="2"/>
  <c r="BY15" i="2"/>
  <c r="CA13" i="2"/>
  <c r="CB13" i="2"/>
  <c r="CC13" i="2" s="1"/>
  <c r="BE13" i="2"/>
  <c r="BF13" i="2" s="1"/>
  <c r="BG13" i="2" s="1"/>
  <c r="BH13" i="2" s="1"/>
  <c r="BD14" i="2"/>
  <c r="DF17" i="2"/>
  <c r="DI16" i="2"/>
  <c r="CK17" i="2"/>
  <c r="CN16" i="2"/>
  <c r="G17" i="2"/>
  <c r="D18" i="2"/>
  <c r="H18" i="2" s="1"/>
  <c r="C19" i="2"/>
  <c r="G18" i="2"/>
  <c r="AK13" i="2"/>
  <c r="AL13" i="2" s="1"/>
  <c r="AM13" i="2" s="1"/>
  <c r="AU17" i="2"/>
  <c r="AX16" i="2"/>
  <c r="AJ14" i="2"/>
  <c r="AI15" i="2"/>
  <c r="P33" i="2"/>
  <c r="Q33" i="2" s="1"/>
  <c r="R33" i="2" s="1"/>
  <c r="Z17" i="2"/>
  <c r="AC16" i="2"/>
  <c r="O34" i="2"/>
  <c r="N35" i="2"/>
  <c r="O48" i="6"/>
  <c r="P47" i="6"/>
  <c r="BS15" i="2"/>
  <c r="BP16" i="2"/>
  <c r="CV29" i="2" l="1"/>
  <c r="CW29" i="2"/>
  <c r="CX29" i="2" s="1"/>
  <c r="CT31" i="2"/>
  <c r="CU30" i="2"/>
  <c r="BZ15" i="2"/>
  <c r="BY16" i="2"/>
  <c r="CA14" i="2"/>
  <c r="CB14" i="2"/>
  <c r="CC14" i="2" s="1"/>
  <c r="BE14" i="2"/>
  <c r="BF14" i="2" s="1"/>
  <c r="BG14" i="2" s="1"/>
  <c r="BH14" i="2" s="1"/>
  <c r="BD15" i="2"/>
  <c r="DF18" i="2"/>
  <c r="DI17" i="2"/>
  <c r="CK18" i="2"/>
  <c r="CN17" i="2"/>
  <c r="C20" i="2"/>
  <c r="D19" i="2"/>
  <c r="H19" i="2" s="1"/>
  <c r="AU18" i="2"/>
  <c r="AX17" i="2"/>
  <c r="AJ15" i="2"/>
  <c r="AI16" i="2"/>
  <c r="AK14" i="2"/>
  <c r="AL14" i="2" s="1"/>
  <c r="AM14" i="2" s="1"/>
  <c r="P34" i="2"/>
  <c r="Q34" i="2" s="1"/>
  <c r="R34" i="2" s="1"/>
  <c r="AC17" i="2"/>
  <c r="Z18" i="2"/>
  <c r="N36" i="2"/>
  <c r="O35" i="2"/>
  <c r="O49" i="6"/>
  <c r="P48" i="6"/>
  <c r="BS16" i="2"/>
  <c r="BP17" i="2"/>
  <c r="CV30" i="2" l="1"/>
  <c r="CW30" i="2" s="1"/>
  <c r="CX30" i="2" s="1"/>
  <c r="CU31" i="2"/>
  <c r="CV31" i="2" s="1"/>
  <c r="CW31" i="2" s="1"/>
  <c r="CX31" i="2" s="1"/>
  <c r="CT32" i="2"/>
  <c r="BZ16" i="2"/>
  <c r="BY17" i="2"/>
  <c r="CA15" i="2"/>
  <c r="CB15" i="2" s="1"/>
  <c r="CC15" i="2" s="1"/>
  <c r="BE15" i="2"/>
  <c r="BF15" i="2" s="1"/>
  <c r="BG15" i="2" s="1"/>
  <c r="BH15" i="2" s="1"/>
  <c r="BD16" i="2"/>
  <c r="DF19" i="2"/>
  <c r="DI18" i="2"/>
  <c r="CN18" i="2"/>
  <c r="CK19" i="2"/>
  <c r="G19" i="2"/>
  <c r="D20" i="2"/>
  <c r="H20" i="2" s="1"/>
  <c r="C21" i="2"/>
  <c r="G20" i="2"/>
  <c r="AK15" i="2"/>
  <c r="AL15" i="2" s="1"/>
  <c r="AM15" i="2" s="1"/>
  <c r="AI17" i="2"/>
  <c r="AJ16" i="2"/>
  <c r="AX18" i="2"/>
  <c r="AU19" i="2"/>
  <c r="P35" i="2"/>
  <c r="Q35" i="2" s="1"/>
  <c r="R35" i="2" s="1"/>
  <c r="O36" i="2"/>
  <c r="N37" i="2"/>
  <c r="AC18" i="2"/>
  <c r="Z19" i="2"/>
  <c r="P49" i="6"/>
  <c r="O50" i="6"/>
  <c r="BS17" i="2"/>
  <c r="BP18" i="2"/>
  <c r="CT33" i="2" l="1"/>
  <c r="CU32" i="2"/>
  <c r="BZ17" i="2"/>
  <c r="BY18" i="2"/>
  <c r="CA16" i="2"/>
  <c r="CB16" i="2" s="1"/>
  <c r="CC16" i="2" s="1"/>
  <c r="BE16" i="2"/>
  <c r="BF16" i="2" s="1"/>
  <c r="BG16" i="2" s="1"/>
  <c r="BH16" i="2" s="1"/>
  <c r="BD17" i="2"/>
  <c r="DF20" i="2"/>
  <c r="DI19" i="2"/>
  <c r="CK20" i="2"/>
  <c r="CN19" i="2"/>
  <c r="D21" i="2"/>
  <c r="G21" i="2" s="1"/>
  <c r="C22" i="2"/>
  <c r="AX19" i="2"/>
  <c r="AU20" i="2"/>
  <c r="AI18" i="2"/>
  <c r="AJ17" i="2"/>
  <c r="AK16" i="2"/>
  <c r="AL16" i="2" s="1"/>
  <c r="AM16" i="2" s="1"/>
  <c r="P36" i="2"/>
  <c r="Q36" i="2"/>
  <c r="R36" i="2" s="1"/>
  <c r="AC19" i="2"/>
  <c r="Z20" i="2"/>
  <c r="O37" i="2"/>
  <c r="N38" i="2"/>
  <c r="O51" i="6"/>
  <c r="P50" i="6"/>
  <c r="BS18" i="2"/>
  <c r="BP19" i="2"/>
  <c r="CV32" i="2" l="1"/>
  <c r="CW32" i="2" s="1"/>
  <c r="CX32" i="2" s="1"/>
  <c r="CT34" i="2"/>
  <c r="CU33" i="2"/>
  <c r="BZ18" i="2"/>
  <c r="CA18" i="2" s="1"/>
  <c r="CB18" i="2" s="1"/>
  <c r="CC18" i="2" s="1"/>
  <c r="BY19" i="2"/>
  <c r="CA17" i="2"/>
  <c r="CB17" i="2" s="1"/>
  <c r="CC17" i="2" s="1"/>
  <c r="BE17" i="2"/>
  <c r="BF17" i="2" s="1"/>
  <c r="BG17" i="2" s="1"/>
  <c r="BH17" i="2" s="1"/>
  <c r="BD18" i="2"/>
  <c r="DI20" i="2"/>
  <c r="DF21" i="2"/>
  <c r="CK21" i="2"/>
  <c r="CN20" i="2"/>
  <c r="H21" i="2"/>
  <c r="D22" i="2"/>
  <c r="C23" i="2"/>
  <c r="AX20" i="2"/>
  <c r="AU21" i="2"/>
  <c r="AK17" i="2"/>
  <c r="AL17" i="2" s="1"/>
  <c r="AM17" i="2" s="1"/>
  <c r="AI19" i="2"/>
  <c r="AJ18" i="2"/>
  <c r="O38" i="2"/>
  <c r="N39" i="2"/>
  <c r="P37" i="2"/>
  <c r="Q37" i="2" s="1"/>
  <c r="R37" i="2" s="1"/>
  <c r="AC20" i="2"/>
  <c r="Z21" i="2"/>
  <c r="O52" i="6"/>
  <c r="P51" i="6"/>
  <c r="BS19" i="2"/>
  <c r="BP20" i="2"/>
  <c r="CV33" i="2" l="1"/>
  <c r="CW33" i="2" s="1"/>
  <c r="CX33" i="2" s="1"/>
  <c r="CU34" i="2"/>
  <c r="CV34" i="2" s="1"/>
  <c r="CW34" i="2" s="1"/>
  <c r="CX34" i="2" s="1"/>
  <c r="CT35" i="2"/>
  <c r="BY20" i="2"/>
  <c r="BZ19" i="2"/>
  <c r="CA19" i="2" s="1"/>
  <c r="CB19" i="2" s="1"/>
  <c r="CC19" i="2" s="1"/>
  <c r="BE18" i="2"/>
  <c r="BF18" i="2" s="1"/>
  <c r="BG18" i="2" s="1"/>
  <c r="BH18" i="2" s="1"/>
  <c r="BD19" i="2"/>
  <c r="DF22" i="2"/>
  <c r="DI21" i="2"/>
  <c r="CK22" i="2"/>
  <c r="CN21" i="2"/>
  <c r="G22" i="2"/>
  <c r="H22" i="2"/>
  <c r="C24" i="2"/>
  <c r="D23" i="2"/>
  <c r="G23" i="2" s="1"/>
  <c r="H23" i="2"/>
  <c r="AI20" i="2"/>
  <c r="AJ19" i="2"/>
  <c r="AK18" i="2"/>
  <c r="AL18" i="2" s="1"/>
  <c r="AM18" i="2" s="1"/>
  <c r="AU22" i="2"/>
  <c r="AX21" i="2"/>
  <c r="O39" i="2"/>
  <c r="N40" i="2"/>
  <c r="AC21" i="2"/>
  <c r="Z22" i="2"/>
  <c r="P38" i="2"/>
  <c r="Q38" i="2" s="1"/>
  <c r="R38" i="2" s="1"/>
  <c r="O53" i="6"/>
  <c r="P52" i="6"/>
  <c r="BS20" i="2"/>
  <c r="BP21" i="2"/>
  <c r="CT36" i="2" l="1"/>
  <c r="CU35" i="2"/>
  <c r="CV35" i="2" s="1"/>
  <c r="CW35" i="2" s="1"/>
  <c r="CX35" i="2" s="1"/>
  <c r="BZ20" i="2"/>
  <c r="CA20" i="2" s="1"/>
  <c r="CB20" i="2" s="1"/>
  <c r="CC20" i="2" s="1"/>
  <c r="BY21" i="2"/>
  <c r="BE19" i="2"/>
  <c r="BF19" i="2" s="1"/>
  <c r="BG19" i="2" s="1"/>
  <c r="BH19" i="2" s="1"/>
  <c r="BD20" i="2"/>
  <c r="DF23" i="2"/>
  <c r="DI22" i="2"/>
  <c r="CK23" i="2"/>
  <c r="CN22" i="2"/>
  <c r="D24" i="2"/>
  <c r="G24" i="2" s="1"/>
  <c r="C25" i="2"/>
  <c r="AX22" i="2"/>
  <c r="AU23" i="2"/>
  <c r="AK19" i="2"/>
  <c r="AL19" i="2" s="1"/>
  <c r="AM19" i="2" s="1"/>
  <c r="AI21" i="2"/>
  <c r="AJ20" i="2"/>
  <c r="Z23" i="2"/>
  <c r="AC22" i="2"/>
  <c r="N41" i="2"/>
  <c r="O40" i="2"/>
  <c r="P39" i="2"/>
  <c r="Q39" i="2" s="1"/>
  <c r="R39" i="2" s="1"/>
  <c r="P53" i="6"/>
  <c r="O54" i="6"/>
  <c r="BS21" i="2"/>
  <c r="BP22" i="2"/>
  <c r="CT37" i="2" l="1"/>
  <c r="CU36" i="2"/>
  <c r="BY22" i="2"/>
  <c r="BZ21" i="2"/>
  <c r="BE20" i="2"/>
  <c r="BF20" i="2" s="1"/>
  <c r="BG20" i="2" s="1"/>
  <c r="BH20" i="2" s="1"/>
  <c r="BD21" i="2"/>
  <c r="DF24" i="2"/>
  <c r="DI23" i="2"/>
  <c r="CN23" i="2"/>
  <c r="CK24" i="2"/>
  <c r="H24" i="2"/>
  <c r="C26" i="2"/>
  <c r="D25" i="2"/>
  <c r="G25" i="2" s="1"/>
  <c r="AI22" i="2"/>
  <c r="AJ21" i="2"/>
  <c r="AX23" i="2"/>
  <c r="AU24" i="2"/>
  <c r="AK20" i="2"/>
  <c r="AL20" i="2" s="1"/>
  <c r="AM20" i="2" s="1"/>
  <c r="P40" i="2"/>
  <c r="Q40" i="2" s="1"/>
  <c r="R40" i="2" s="1"/>
  <c r="O41" i="2"/>
  <c r="N42" i="2"/>
  <c r="AC23" i="2"/>
  <c r="Z24" i="2"/>
  <c r="O55" i="6"/>
  <c r="P54" i="6"/>
  <c r="BS22" i="2"/>
  <c r="BP23" i="2"/>
  <c r="CV36" i="2" l="1"/>
  <c r="CW36" i="2" s="1"/>
  <c r="CX36" i="2" s="1"/>
  <c r="CT38" i="2"/>
  <c r="CU37" i="2"/>
  <c r="CV37" i="2" s="1"/>
  <c r="CW37" i="2" s="1"/>
  <c r="CX37" i="2" s="1"/>
  <c r="CA21" i="2"/>
  <c r="CB21" i="2" s="1"/>
  <c r="CC21" i="2" s="1"/>
  <c r="BZ22" i="2"/>
  <c r="CA22" i="2" s="1"/>
  <c r="CB22" i="2" s="1"/>
  <c r="CC22" i="2" s="1"/>
  <c r="BY23" i="2"/>
  <c r="BD22" i="2"/>
  <c r="BE21" i="2"/>
  <c r="BF21" i="2" s="1"/>
  <c r="BG21" i="2" s="1"/>
  <c r="BH21" i="2" s="1"/>
  <c r="DI24" i="2"/>
  <c r="DF25" i="2"/>
  <c r="CK25" i="2"/>
  <c r="CN24" i="2"/>
  <c r="D26" i="2"/>
  <c r="G26" i="2" s="1"/>
  <c r="C27" i="2"/>
  <c r="H26" i="2"/>
  <c r="H25" i="2"/>
  <c r="AK21" i="2"/>
  <c r="AL21" i="2" s="1"/>
  <c r="AM21" i="2" s="1"/>
  <c r="AI23" i="2"/>
  <c r="AJ22" i="2"/>
  <c r="AU25" i="2"/>
  <c r="AX24" i="2"/>
  <c r="Z25" i="2"/>
  <c r="AC24" i="2"/>
  <c r="O42" i="2"/>
  <c r="N43" i="2"/>
  <c r="P41" i="2"/>
  <c r="Q41" i="2" s="1"/>
  <c r="R41" i="2" s="1"/>
  <c r="O56" i="6"/>
  <c r="P55" i="6"/>
  <c r="BP24" i="2"/>
  <c r="BS23" i="2"/>
  <c r="CU38" i="2" l="1"/>
  <c r="CV38" i="2" s="1"/>
  <c r="CW38" i="2" s="1"/>
  <c r="CX38" i="2" s="1"/>
  <c r="CT39" i="2"/>
  <c r="BY24" i="2"/>
  <c r="BZ23" i="2"/>
  <c r="CA23" i="2" s="1"/>
  <c r="CB23" i="2" s="1"/>
  <c r="CC23" i="2" s="1"/>
  <c r="BD23" i="2"/>
  <c r="BE22" i="2"/>
  <c r="BF22" i="2" s="1"/>
  <c r="BG22" i="2" s="1"/>
  <c r="BH22" i="2" s="1"/>
  <c r="DI25" i="2"/>
  <c r="DF26" i="2"/>
  <c r="CK26" i="2"/>
  <c r="CN25" i="2"/>
  <c r="D27" i="2"/>
  <c r="H27" i="2" s="1"/>
  <c r="C28" i="2"/>
  <c r="G27" i="2"/>
  <c r="AK22" i="2"/>
  <c r="AL22" i="2" s="1"/>
  <c r="AM22" i="2" s="1"/>
  <c r="AU26" i="2"/>
  <c r="AX25" i="2"/>
  <c r="AI24" i="2"/>
  <c r="AJ23" i="2"/>
  <c r="P42" i="2"/>
  <c r="Q42" i="2" s="1"/>
  <c r="R42" i="2" s="1"/>
  <c r="N44" i="2"/>
  <c r="O43" i="2"/>
  <c r="AC25" i="2"/>
  <c r="Z26" i="2"/>
  <c r="P56" i="6"/>
  <c r="O57" i="6"/>
  <c r="BS24" i="2"/>
  <c r="BP25" i="2"/>
  <c r="CT40" i="2" l="1"/>
  <c r="CU39" i="2"/>
  <c r="CV39" i="2" s="1"/>
  <c r="CW39" i="2" s="1"/>
  <c r="CX39" i="2" s="1"/>
  <c r="BZ24" i="2"/>
  <c r="CA24" i="2" s="1"/>
  <c r="CB24" i="2" s="1"/>
  <c r="CC24" i="2" s="1"/>
  <c r="BY25" i="2"/>
  <c r="BE23" i="2"/>
  <c r="BF23" i="2" s="1"/>
  <c r="BG23" i="2" s="1"/>
  <c r="BH23" i="2" s="1"/>
  <c r="BD24" i="2"/>
  <c r="DF27" i="2"/>
  <c r="DI26" i="2"/>
  <c r="CN26" i="2"/>
  <c r="CK27" i="2"/>
  <c r="C29" i="2"/>
  <c r="D28" i="2"/>
  <c r="H28" i="2" s="1"/>
  <c r="AX26" i="2"/>
  <c r="AU27" i="2"/>
  <c r="AI25" i="2"/>
  <c r="AJ24" i="2"/>
  <c r="AK23" i="2"/>
  <c r="AL23" i="2" s="1"/>
  <c r="AM23" i="2" s="1"/>
  <c r="AC26" i="2"/>
  <c r="Z27" i="2"/>
  <c r="P43" i="2"/>
  <c r="Q43" i="2" s="1"/>
  <c r="R43" i="2" s="1"/>
  <c r="O44" i="2"/>
  <c r="N45" i="2"/>
  <c r="O58" i="6"/>
  <c r="P57" i="6"/>
  <c r="BP26" i="2"/>
  <c r="BS25" i="2"/>
  <c r="CT41" i="2" l="1"/>
  <c r="CU40" i="2"/>
  <c r="BY26" i="2"/>
  <c r="BZ25" i="2"/>
  <c r="CA25" i="2" s="1"/>
  <c r="CB25" i="2" s="1"/>
  <c r="CC25" i="2" s="1"/>
  <c r="BD25" i="2"/>
  <c r="BE24" i="2"/>
  <c r="BF24" i="2" s="1"/>
  <c r="BG24" i="2" s="1"/>
  <c r="BH24" i="2" s="1"/>
  <c r="DF28" i="2"/>
  <c r="DI27" i="2"/>
  <c r="CK28" i="2"/>
  <c r="CN27" i="2"/>
  <c r="G28" i="2"/>
  <c r="D29" i="2"/>
  <c r="C30" i="2"/>
  <c r="G29" i="2"/>
  <c r="H29" i="2"/>
  <c r="AI26" i="2"/>
  <c r="AJ25" i="2"/>
  <c r="AX27" i="2"/>
  <c r="AU28" i="2"/>
  <c r="AK24" i="2"/>
  <c r="AL24" i="2" s="1"/>
  <c r="AM24" i="2" s="1"/>
  <c r="O45" i="2"/>
  <c r="N46" i="2"/>
  <c r="P44" i="2"/>
  <c r="Q44" i="2" s="1"/>
  <c r="R44" i="2" s="1"/>
  <c r="Z28" i="2"/>
  <c r="AC27" i="2"/>
  <c r="P58" i="6"/>
  <c r="O59" i="6"/>
  <c r="BS26" i="2"/>
  <c r="BP27" i="2"/>
  <c r="CV40" i="2" l="1"/>
  <c r="CW40" i="2" s="1"/>
  <c r="CX40" i="2" s="1"/>
  <c r="CU41" i="2"/>
  <c r="CT42" i="2"/>
  <c r="BZ26" i="2"/>
  <c r="BY27" i="2"/>
  <c r="BE25" i="2"/>
  <c r="BF25" i="2" s="1"/>
  <c r="BG25" i="2" s="1"/>
  <c r="BH25" i="2" s="1"/>
  <c r="BD26" i="2"/>
  <c r="DI28" i="2"/>
  <c r="DF29" i="2"/>
  <c r="CN28" i="2"/>
  <c r="CK29" i="2"/>
  <c r="D30" i="2"/>
  <c r="H30" i="2" s="1"/>
  <c r="C31" i="2"/>
  <c r="AX28" i="2"/>
  <c r="AU29" i="2"/>
  <c r="AK25" i="2"/>
  <c r="AL25" i="2" s="1"/>
  <c r="AM25" i="2" s="1"/>
  <c r="AI27" i="2"/>
  <c r="AJ26" i="2"/>
  <c r="AC28" i="2"/>
  <c r="Z29" i="2"/>
  <c r="O46" i="2"/>
  <c r="N47" i="2"/>
  <c r="P45" i="2"/>
  <c r="Q45" i="2" s="1"/>
  <c r="R45" i="2" s="1"/>
  <c r="P59" i="6"/>
  <c r="O60" i="6"/>
  <c r="BP28" i="2"/>
  <c r="BS27" i="2"/>
  <c r="CT43" i="2" l="1"/>
  <c r="CU42" i="2"/>
  <c r="CV41" i="2"/>
  <c r="CW41" i="2"/>
  <c r="CX41" i="2" s="1"/>
  <c r="BY28" i="2"/>
  <c r="BZ27" i="2"/>
  <c r="CA27" i="2" s="1"/>
  <c r="CB27" i="2" s="1"/>
  <c r="CC27" i="2" s="1"/>
  <c r="CA26" i="2"/>
  <c r="CB26" i="2" s="1"/>
  <c r="CC26" i="2" s="1"/>
  <c r="BE26" i="2"/>
  <c r="BF26" i="2" s="1"/>
  <c r="BG26" i="2" s="1"/>
  <c r="BH26" i="2" s="1"/>
  <c r="BD27" i="2"/>
  <c r="DI29" i="2"/>
  <c r="DF30" i="2"/>
  <c r="CN29" i="2"/>
  <c r="CK30" i="2"/>
  <c r="G30" i="2"/>
  <c r="D31" i="2"/>
  <c r="C32" i="2"/>
  <c r="G31" i="2"/>
  <c r="H31" i="2"/>
  <c r="AU30" i="2"/>
  <c r="AX29" i="2"/>
  <c r="AK26" i="2"/>
  <c r="AL26" i="2" s="1"/>
  <c r="AM26" i="2" s="1"/>
  <c r="AJ27" i="2"/>
  <c r="AI28" i="2"/>
  <c r="P46" i="2"/>
  <c r="Q46" i="2" s="1"/>
  <c r="R46" i="2" s="1"/>
  <c r="N48" i="2"/>
  <c r="O47" i="2"/>
  <c r="AC29" i="2"/>
  <c r="Z30" i="2"/>
  <c r="O61" i="6"/>
  <c r="P60" i="6"/>
  <c r="BS28" i="2"/>
  <c r="BP29" i="2"/>
  <c r="CV42" i="2" l="1"/>
  <c r="CW42" i="2"/>
  <c r="CX42" i="2" s="1"/>
  <c r="CT44" i="2"/>
  <c r="CU43" i="2"/>
  <c r="BY29" i="2"/>
  <c r="BZ28" i="2"/>
  <c r="BE27" i="2"/>
  <c r="BF27" i="2" s="1"/>
  <c r="BG27" i="2" s="1"/>
  <c r="BH27" i="2" s="1"/>
  <c r="BD28" i="2"/>
  <c r="DI30" i="2"/>
  <c r="DF31" i="2"/>
  <c r="CK31" i="2"/>
  <c r="CN30" i="2"/>
  <c r="C33" i="2"/>
  <c r="D32" i="2"/>
  <c r="G32" i="2" s="1"/>
  <c r="AJ28" i="2"/>
  <c r="AI29" i="2"/>
  <c r="AX30" i="2"/>
  <c r="AU31" i="2"/>
  <c r="AK27" i="2"/>
  <c r="AL27" i="2" s="1"/>
  <c r="AM27" i="2" s="1"/>
  <c r="Z31" i="2"/>
  <c r="AC30" i="2"/>
  <c r="P47" i="2"/>
  <c r="Q47" i="2" s="1"/>
  <c r="R47" i="2" s="1"/>
  <c r="N49" i="2"/>
  <c r="O48" i="2"/>
  <c r="P61" i="6"/>
  <c r="O62" i="6"/>
  <c r="BP30" i="2"/>
  <c r="BS29" i="2"/>
  <c r="CV43" i="2" l="1"/>
  <c r="CW43" i="2" s="1"/>
  <c r="CX43" i="2" s="1"/>
  <c r="CT45" i="2"/>
  <c r="CU44" i="2"/>
  <c r="CA28" i="2"/>
  <c r="CB28" i="2"/>
  <c r="CC28" i="2" s="1"/>
  <c r="BY30" i="2"/>
  <c r="BZ29" i="2"/>
  <c r="BE28" i="2"/>
  <c r="BF28" i="2" s="1"/>
  <c r="BG28" i="2" s="1"/>
  <c r="BH28" i="2" s="1"/>
  <c r="BD29" i="2"/>
  <c r="DF32" i="2"/>
  <c r="DI31" i="2"/>
  <c r="CK32" i="2"/>
  <c r="CN31" i="2"/>
  <c r="H32" i="2"/>
  <c r="C34" i="2"/>
  <c r="D33" i="2"/>
  <c r="G33" i="2" s="1"/>
  <c r="AU32" i="2"/>
  <c r="AX31" i="2"/>
  <c r="AI30" i="2"/>
  <c r="AJ29" i="2"/>
  <c r="AK28" i="2"/>
  <c r="AL28" i="2" s="1"/>
  <c r="AM28" i="2" s="1"/>
  <c r="P48" i="2"/>
  <c r="Q48" i="2" s="1"/>
  <c r="R48" i="2" s="1"/>
  <c r="O49" i="2"/>
  <c r="N50" i="2"/>
  <c r="AC31" i="2"/>
  <c r="Z32" i="2"/>
  <c r="O63" i="6"/>
  <c r="P62" i="6"/>
  <c r="BS30" i="2"/>
  <c r="BP31" i="2"/>
  <c r="CW44" i="2" l="1"/>
  <c r="CX44" i="2" s="1"/>
  <c r="CV44" i="2"/>
  <c r="CT46" i="2"/>
  <c r="CU45" i="2"/>
  <c r="CV45" i="2" s="1"/>
  <c r="CW45" i="2" s="1"/>
  <c r="CX45" i="2" s="1"/>
  <c r="BZ30" i="2"/>
  <c r="CA30" i="2" s="1"/>
  <c r="CB30" i="2" s="1"/>
  <c r="CC30" i="2" s="1"/>
  <c r="BY31" i="2"/>
  <c r="CA29" i="2"/>
  <c r="CB29" i="2"/>
  <c r="CC29" i="2" s="1"/>
  <c r="BE29" i="2"/>
  <c r="BF29" i="2" s="1"/>
  <c r="BG29" i="2" s="1"/>
  <c r="BH29" i="2" s="1"/>
  <c r="BD30" i="2"/>
  <c r="DI32" i="2"/>
  <c r="DF33" i="2"/>
  <c r="CK33" i="2"/>
  <c r="CN32" i="2"/>
  <c r="H33" i="2"/>
  <c r="D34" i="2"/>
  <c r="C35" i="2"/>
  <c r="G34" i="2"/>
  <c r="H34" i="2"/>
  <c r="AX32" i="2"/>
  <c r="AU33" i="2"/>
  <c r="AK29" i="2"/>
  <c r="AL29" i="2" s="1"/>
  <c r="AM29" i="2" s="1"/>
  <c r="AJ30" i="2"/>
  <c r="AI31" i="2"/>
  <c r="AC32" i="2"/>
  <c r="Z33" i="2"/>
  <c r="N51" i="2"/>
  <c r="O50" i="2"/>
  <c r="P49" i="2"/>
  <c r="Q49" i="2" s="1"/>
  <c r="R49" i="2" s="1"/>
  <c r="O64" i="6"/>
  <c r="P63" i="6"/>
  <c r="BS31" i="2"/>
  <c r="BP32" i="2"/>
  <c r="CU46" i="2" l="1"/>
  <c r="CT47" i="2"/>
  <c r="BY32" i="2"/>
  <c r="BZ31" i="2"/>
  <c r="BD31" i="2"/>
  <c r="BE30" i="2"/>
  <c r="BF30" i="2" s="1"/>
  <c r="BG30" i="2" s="1"/>
  <c r="BH30" i="2" s="1"/>
  <c r="DF34" i="2"/>
  <c r="DI33" i="2"/>
  <c r="H10" i="4" s="1"/>
  <c r="I10" i="4" s="1"/>
  <c r="L10" i="4" s="1"/>
  <c r="CN33" i="2"/>
  <c r="H9" i="4" s="1"/>
  <c r="I9" i="4" s="1"/>
  <c r="L9" i="4" s="1"/>
  <c r="CK34" i="2"/>
  <c r="D35" i="2"/>
  <c r="H35" i="2" s="1"/>
  <c r="C36" i="2"/>
  <c r="T3" i="2"/>
  <c r="AX33" i="2"/>
  <c r="H7" i="4" s="1"/>
  <c r="I7" i="4" s="1"/>
  <c r="AU34" i="2"/>
  <c r="AK30" i="2"/>
  <c r="AL30" i="2"/>
  <c r="AM30" i="2" s="1"/>
  <c r="AI32" i="2"/>
  <c r="AJ31" i="2"/>
  <c r="P50" i="2"/>
  <c r="Q50" i="2" s="1"/>
  <c r="R50" i="2" s="1"/>
  <c r="N52" i="2"/>
  <c r="O51" i="2"/>
  <c r="Z34" i="2"/>
  <c r="AC33" i="2"/>
  <c r="H6" i="4" s="1"/>
  <c r="I6" i="4" s="1"/>
  <c r="O65" i="6"/>
  <c r="P64" i="6"/>
  <c r="BS32" i="2"/>
  <c r="BP33" i="2"/>
  <c r="CT48" i="2" l="1"/>
  <c r="CU47" i="2"/>
  <c r="CV46" i="2"/>
  <c r="CW46" i="2" s="1"/>
  <c r="CX46" i="2" s="1"/>
  <c r="CA31" i="2"/>
  <c r="CB31" i="2" s="1"/>
  <c r="CC31" i="2" s="1"/>
  <c r="BZ32" i="2"/>
  <c r="BY33" i="2"/>
  <c r="BE31" i="2"/>
  <c r="BF31" i="2" s="1"/>
  <c r="BG31" i="2" s="1"/>
  <c r="BH31" i="2" s="1"/>
  <c r="BD32" i="2"/>
  <c r="DF35" i="2"/>
  <c r="DI34" i="2"/>
  <c r="CK35" i="2"/>
  <c r="CN34" i="2"/>
  <c r="G35" i="2"/>
  <c r="C37" i="2"/>
  <c r="D36" i="2"/>
  <c r="H36" i="2" s="1"/>
  <c r="T55" i="2"/>
  <c r="T83" i="2"/>
  <c r="T180" i="2"/>
  <c r="T54" i="2"/>
  <c r="T156" i="2"/>
  <c r="T39" i="2"/>
  <c r="T99" i="2"/>
  <c r="T199" i="2"/>
  <c r="T201" i="2"/>
  <c r="T23" i="2"/>
  <c r="T37" i="2"/>
  <c r="T181" i="2"/>
  <c r="T170" i="2"/>
  <c r="T19" i="2"/>
  <c r="T33" i="2"/>
  <c r="T150" i="2"/>
  <c r="T41" i="2"/>
  <c r="T58" i="2"/>
  <c r="T68" i="2"/>
  <c r="T202" i="2"/>
  <c r="T117" i="2"/>
  <c r="T122" i="2"/>
  <c r="T16" i="2"/>
  <c r="T162" i="2"/>
  <c r="T104" i="2"/>
  <c r="T151" i="2"/>
  <c r="T165" i="2"/>
  <c r="T45" i="2"/>
  <c r="T22" i="2"/>
  <c r="T63" i="2"/>
  <c r="T71" i="2"/>
  <c r="T69" i="2"/>
  <c r="T108" i="2"/>
  <c r="T123" i="2"/>
  <c r="T15" i="2"/>
  <c r="T132" i="2"/>
  <c r="T126" i="2"/>
  <c r="T50" i="2"/>
  <c r="T53" i="2"/>
  <c r="T9" i="2"/>
  <c r="T114" i="2"/>
  <c r="T110" i="2"/>
  <c r="T154" i="2"/>
  <c r="T89" i="2"/>
  <c r="T196" i="2"/>
  <c r="T144" i="2"/>
  <c r="T30" i="2"/>
  <c r="T90" i="2"/>
  <c r="T102" i="2"/>
  <c r="T184" i="2"/>
  <c r="T91" i="2"/>
  <c r="T14" i="2"/>
  <c r="T141" i="2"/>
  <c r="T26" i="2"/>
  <c r="T29" i="2"/>
  <c r="T178" i="2"/>
  <c r="T120" i="2"/>
  <c r="T195" i="2"/>
  <c r="T47" i="2"/>
  <c r="T148" i="2"/>
  <c r="T171" i="2"/>
  <c r="T75" i="2"/>
  <c r="T166" i="2"/>
  <c r="T40" i="2"/>
  <c r="T188" i="2"/>
  <c r="T67" i="2"/>
  <c r="T136" i="2"/>
  <c r="D6" i="4"/>
  <c r="T98" i="2"/>
  <c r="T81" i="2"/>
  <c r="T20" i="2"/>
  <c r="T12" i="2"/>
  <c r="T105" i="2"/>
  <c r="T24" i="2"/>
  <c r="T191" i="2"/>
  <c r="T28" i="2"/>
  <c r="T176" i="2"/>
  <c r="T65" i="2"/>
  <c r="T85" i="2"/>
  <c r="T116" i="2"/>
  <c r="T64" i="2"/>
  <c r="T5" i="2"/>
  <c r="T198" i="2"/>
  <c r="T194" i="2"/>
  <c r="T25" i="2"/>
  <c r="T174" i="2"/>
  <c r="T129" i="2"/>
  <c r="T153" i="2"/>
  <c r="T101" i="2"/>
  <c r="T157" i="2"/>
  <c r="T163" i="2"/>
  <c r="T94" i="2"/>
  <c r="T113" i="2"/>
  <c r="T152" i="2"/>
  <c r="T36" i="2"/>
  <c r="T38" i="2"/>
  <c r="T158" i="2"/>
  <c r="T118" i="2"/>
  <c r="T88" i="2"/>
  <c r="T17" i="2"/>
  <c r="T147" i="2"/>
  <c r="T103" i="2"/>
  <c r="T60" i="2"/>
  <c r="T179" i="2"/>
  <c r="T200" i="2"/>
  <c r="T66" i="2"/>
  <c r="T167" i="2"/>
  <c r="T161" i="2"/>
  <c r="T56" i="2"/>
  <c r="T82" i="2"/>
  <c r="T155" i="2"/>
  <c r="T146" i="2"/>
  <c r="T6" i="2"/>
  <c r="T78" i="2"/>
  <c r="T193" i="2"/>
  <c r="T97" i="2"/>
  <c r="T190" i="2"/>
  <c r="T128" i="2"/>
  <c r="T31" i="2"/>
  <c r="T87" i="2"/>
  <c r="T137" i="2"/>
  <c r="T115" i="2"/>
  <c r="T130" i="2"/>
  <c r="T125" i="2"/>
  <c r="T121" i="2"/>
  <c r="T42" i="2"/>
  <c r="T46" i="2"/>
  <c r="T93" i="2"/>
  <c r="T18" i="2"/>
  <c r="T74" i="2"/>
  <c r="T32" i="2"/>
  <c r="T8" i="2"/>
  <c r="T203" i="2"/>
  <c r="T182" i="2"/>
  <c r="T169" i="2"/>
  <c r="T7" i="2"/>
  <c r="T76" i="2"/>
  <c r="T134" i="2"/>
  <c r="T172" i="2"/>
  <c r="T106" i="2"/>
  <c r="T21" i="2"/>
  <c r="T109" i="2"/>
  <c r="T142" i="2"/>
  <c r="T62" i="2"/>
  <c r="T135" i="2"/>
  <c r="T70" i="2"/>
  <c r="T139" i="2"/>
  <c r="T57" i="2"/>
  <c r="T52" i="2"/>
  <c r="T112" i="2"/>
  <c r="T43" i="2"/>
  <c r="T86" i="2"/>
  <c r="T107" i="2"/>
  <c r="T51" i="2"/>
  <c r="T49" i="2"/>
  <c r="T4" i="2"/>
  <c r="T175" i="2"/>
  <c r="T173" i="2"/>
  <c r="T168" i="2"/>
  <c r="T149" i="2"/>
  <c r="T11" i="2"/>
  <c r="T164" i="2"/>
  <c r="T140" i="2"/>
  <c r="T72" i="2"/>
  <c r="T192" i="2"/>
  <c r="T143" i="2"/>
  <c r="T160" i="2"/>
  <c r="T159" i="2"/>
  <c r="T145" i="2"/>
  <c r="T138" i="2"/>
  <c r="T185" i="2"/>
  <c r="T197" i="2"/>
  <c r="T48" i="2"/>
  <c r="T61" i="2"/>
  <c r="T73" i="2"/>
  <c r="T189" i="2"/>
  <c r="T95" i="2"/>
  <c r="T44" i="2"/>
  <c r="T13" i="2"/>
  <c r="T183" i="2"/>
  <c r="T35" i="2"/>
  <c r="T80" i="2"/>
  <c r="T127" i="2"/>
  <c r="T96" i="2"/>
  <c r="T92" i="2"/>
  <c r="T79" i="2"/>
  <c r="T111" i="2"/>
  <c r="T59" i="2"/>
  <c r="T34" i="2"/>
  <c r="T124" i="2"/>
  <c r="T10" i="2"/>
  <c r="T186" i="2"/>
  <c r="T133" i="2"/>
  <c r="T84" i="2"/>
  <c r="T100" i="2"/>
  <c r="T187" i="2"/>
  <c r="T27" i="2"/>
  <c r="T131" i="2"/>
  <c r="T77" i="2"/>
  <c r="T119" i="2"/>
  <c r="T177" i="2"/>
  <c r="AI33" i="2"/>
  <c r="AJ32" i="2"/>
  <c r="AX34" i="2"/>
  <c r="AU35" i="2"/>
  <c r="AK31" i="2"/>
  <c r="AL31" i="2" s="1"/>
  <c r="AM31" i="2" s="1"/>
  <c r="Z35" i="2"/>
  <c r="AC34" i="2"/>
  <c r="N53" i="2"/>
  <c r="O52" i="2"/>
  <c r="P51" i="2"/>
  <c r="Q51" i="2" s="1"/>
  <c r="R51" i="2" s="1"/>
  <c r="O66" i="6"/>
  <c r="P65" i="6"/>
  <c r="BS33" i="2"/>
  <c r="H8" i="4" s="1"/>
  <c r="BP34" i="2"/>
  <c r="CV47" i="2" l="1"/>
  <c r="CW47" i="2" s="1"/>
  <c r="CX47" i="2" s="1"/>
  <c r="CT49" i="2"/>
  <c r="CU48" i="2"/>
  <c r="CV48" i="2" s="1"/>
  <c r="CW48" i="2" s="1"/>
  <c r="CX48" i="2" s="1"/>
  <c r="CA32" i="2"/>
  <c r="CB32" i="2"/>
  <c r="CC32" i="2" s="1"/>
  <c r="BY34" i="2"/>
  <c r="BZ33" i="2"/>
  <c r="CA33" i="2" s="1"/>
  <c r="CB33" i="2" s="1"/>
  <c r="CC33" i="2" s="1"/>
  <c r="BD33" i="2"/>
  <c r="BE32" i="2"/>
  <c r="BF32" i="2" s="1"/>
  <c r="BG32" i="2" s="1"/>
  <c r="BH32" i="2" s="1"/>
  <c r="DF36" i="2"/>
  <c r="DI35" i="2"/>
  <c r="CK36" i="2"/>
  <c r="CN35" i="2"/>
  <c r="G36" i="2"/>
  <c r="D37" i="2"/>
  <c r="G37" i="2" s="1"/>
  <c r="C38" i="2"/>
  <c r="AK32" i="2"/>
  <c r="AL32" i="2" s="1"/>
  <c r="AM32" i="2" s="1"/>
  <c r="AU36" i="2"/>
  <c r="AX35" i="2"/>
  <c r="AJ33" i="2"/>
  <c r="AI34" i="2"/>
  <c r="P52" i="2"/>
  <c r="Q52" i="2"/>
  <c r="R52" i="2" s="1"/>
  <c r="O53" i="2"/>
  <c r="N54" i="2"/>
  <c r="Z36" i="2"/>
  <c r="AC35" i="2"/>
  <c r="P66" i="6"/>
  <c r="O67" i="6"/>
  <c r="I8" i="4"/>
  <c r="I16" i="4" s="1"/>
  <c r="H16" i="4"/>
  <c r="BS34" i="2"/>
  <c r="BP35" i="2"/>
  <c r="CT50" i="2" l="1"/>
  <c r="CU49" i="2"/>
  <c r="BZ34" i="2"/>
  <c r="CA34" i="2" s="1"/>
  <c r="CB34" i="2" s="1"/>
  <c r="CC34" i="2" s="1"/>
  <c r="BY35" i="2"/>
  <c r="BE33" i="2"/>
  <c r="BF33" i="2" s="1"/>
  <c r="BG33" i="2" s="1"/>
  <c r="BH33" i="2" s="1"/>
  <c r="BJ3" i="2" s="1"/>
  <c r="BD34" i="2"/>
  <c r="DF37" i="2"/>
  <c r="DI36" i="2"/>
  <c r="CN36" i="2"/>
  <c r="CK37" i="2"/>
  <c r="H37" i="2"/>
  <c r="D38" i="2"/>
  <c r="H38" i="2" s="1"/>
  <c r="C39" i="2"/>
  <c r="AU37" i="2"/>
  <c r="AX36" i="2"/>
  <c r="AK33" i="2"/>
  <c r="AL33" i="2"/>
  <c r="AM33" i="2" s="1"/>
  <c r="AO3" i="2" s="1"/>
  <c r="AI35" i="2"/>
  <c r="AJ34" i="2"/>
  <c r="AC36" i="2"/>
  <c r="Z37" i="2"/>
  <c r="N55" i="2"/>
  <c r="O54" i="2"/>
  <c r="P53" i="2"/>
  <c r="Q53" i="2" s="1"/>
  <c r="R53" i="2" s="1"/>
  <c r="O68" i="6"/>
  <c r="P67" i="6"/>
  <c r="BS35" i="2"/>
  <c r="BP36" i="2"/>
  <c r="CV49" i="2" l="1"/>
  <c r="CW49" i="2" s="1"/>
  <c r="CX49" i="2" s="1"/>
  <c r="CT51" i="2"/>
  <c r="CU50" i="2"/>
  <c r="CV50" i="2" s="1"/>
  <c r="CW50" i="2" s="1"/>
  <c r="CX50" i="2" s="1"/>
  <c r="BY36" i="2"/>
  <c r="BZ35" i="2"/>
  <c r="BE34" i="2"/>
  <c r="BF34" i="2" s="1"/>
  <c r="BG34" i="2" s="1"/>
  <c r="BH34" i="2" s="1"/>
  <c r="BD35" i="2"/>
  <c r="BJ133" i="2"/>
  <c r="BJ32" i="2"/>
  <c r="BJ132" i="2"/>
  <c r="BJ137" i="2"/>
  <c r="BJ85" i="2"/>
  <c r="BJ203" i="2"/>
  <c r="BJ174" i="2"/>
  <c r="BJ79" i="2"/>
  <c r="BJ15" i="2"/>
  <c r="BJ58" i="2"/>
  <c r="BJ149" i="2"/>
  <c r="BJ42" i="2"/>
  <c r="BJ60" i="2"/>
  <c r="BJ89" i="2"/>
  <c r="BJ7" i="2"/>
  <c r="BJ182" i="2"/>
  <c r="BJ172" i="2"/>
  <c r="BJ102" i="2"/>
  <c r="BJ168" i="2"/>
  <c r="BJ190" i="2"/>
  <c r="BJ23" i="2"/>
  <c r="BJ175" i="2"/>
  <c r="BJ22" i="2"/>
  <c r="BJ53" i="2"/>
  <c r="BJ151" i="2"/>
  <c r="BJ45" i="2"/>
  <c r="BJ12" i="2"/>
  <c r="BJ24" i="2"/>
  <c r="BJ90" i="2"/>
  <c r="BJ78" i="2"/>
  <c r="BJ181" i="2"/>
  <c r="BJ142" i="2"/>
  <c r="BJ66" i="2"/>
  <c r="BJ152" i="2"/>
  <c r="BJ144" i="2"/>
  <c r="BJ39" i="2"/>
  <c r="BJ166" i="2"/>
  <c r="BJ81" i="2"/>
  <c r="BJ94" i="2"/>
  <c r="BJ192" i="2"/>
  <c r="BJ44" i="2"/>
  <c r="BJ170" i="2"/>
  <c r="BJ36" i="2"/>
  <c r="BJ128" i="2"/>
  <c r="BJ188" i="2"/>
  <c r="BJ140" i="2"/>
  <c r="BJ104" i="2"/>
  <c r="BJ143" i="2"/>
  <c r="BJ115" i="2"/>
  <c r="BJ29" i="2"/>
  <c r="BJ13" i="2"/>
  <c r="BJ157" i="2"/>
  <c r="BJ55" i="2"/>
  <c r="BJ117" i="2"/>
  <c r="BJ169" i="2"/>
  <c r="D8" i="4"/>
  <c r="BJ88" i="2"/>
  <c r="BJ56" i="2"/>
  <c r="BJ14" i="2"/>
  <c r="BJ129" i="2"/>
  <c r="BJ141" i="2"/>
  <c r="BJ99" i="2"/>
  <c r="BJ19" i="2"/>
  <c r="BJ155" i="2"/>
  <c r="BJ97" i="2"/>
  <c r="BJ26" i="2"/>
  <c r="BJ163" i="2"/>
  <c r="BJ109" i="2"/>
  <c r="BJ37" i="2"/>
  <c r="BJ73" i="2"/>
  <c r="BJ5" i="2"/>
  <c r="BJ98" i="2"/>
  <c r="BJ95" i="2"/>
  <c r="BJ86" i="2"/>
  <c r="BJ198" i="2"/>
  <c r="BJ131" i="2"/>
  <c r="BJ110" i="2"/>
  <c r="BJ195" i="2"/>
  <c r="BJ187" i="2"/>
  <c r="BJ101" i="2"/>
  <c r="BJ69" i="2"/>
  <c r="BJ120" i="2"/>
  <c r="BJ17" i="2"/>
  <c r="BJ186" i="2"/>
  <c r="BJ21" i="2"/>
  <c r="BJ193" i="2"/>
  <c r="BJ145" i="2"/>
  <c r="BJ4" i="2"/>
  <c r="BJ51" i="2"/>
  <c r="BJ146" i="2"/>
  <c r="BJ68" i="2"/>
  <c r="BJ31" i="2"/>
  <c r="BJ34" i="2"/>
  <c r="BJ113" i="2"/>
  <c r="BJ6" i="2"/>
  <c r="BJ30" i="2"/>
  <c r="BJ183" i="2"/>
  <c r="BJ159" i="2"/>
  <c r="BJ108" i="2"/>
  <c r="BJ9" i="2"/>
  <c r="BJ176" i="2"/>
  <c r="BJ111" i="2"/>
  <c r="BJ77" i="2"/>
  <c r="BJ67" i="2"/>
  <c r="BJ191" i="2"/>
  <c r="BJ20" i="2"/>
  <c r="BJ57" i="2"/>
  <c r="BJ165" i="2"/>
  <c r="BJ28" i="2"/>
  <c r="BJ197" i="2"/>
  <c r="BJ106" i="2"/>
  <c r="BJ33" i="2"/>
  <c r="BJ179" i="2"/>
  <c r="BJ125" i="2"/>
  <c r="BJ96" i="2"/>
  <c r="BJ35" i="2"/>
  <c r="BJ150" i="2"/>
  <c r="BJ105" i="2"/>
  <c r="BJ202" i="2"/>
  <c r="BJ91" i="2"/>
  <c r="BJ59" i="2"/>
  <c r="BJ200" i="2"/>
  <c r="BJ147" i="2"/>
  <c r="BJ48" i="2"/>
  <c r="BJ82" i="2"/>
  <c r="BJ167" i="2"/>
  <c r="BJ71" i="2"/>
  <c r="BJ41" i="2"/>
  <c r="BJ160" i="2"/>
  <c r="BJ54" i="2"/>
  <c r="BJ180" i="2"/>
  <c r="BJ124" i="2"/>
  <c r="BJ63" i="2"/>
  <c r="BJ112" i="2"/>
  <c r="BJ173" i="2"/>
  <c r="BJ114" i="2"/>
  <c r="BJ70" i="2"/>
  <c r="BJ177" i="2"/>
  <c r="BJ123" i="2"/>
  <c r="BJ80" i="2"/>
  <c r="BJ38" i="2"/>
  <c r="BJ130" i="2"/>
  <c r="BJ18" i="2"/>
  <c r="BJ156" i="2"/>
  <c r="BJ93" i="2"/>
  <c r="BJ119" i="2"/>
  <c r="BJ11" i="2"/>
  <c r="BJ10" i="2"/>
  <c r="BJ65" i="2"/>
  <c r="BJ158" i="2"/>
  <c r="BJ8" i="2"/>
  <c r="BJ40" i="2"/>
  <c r="BJ25" i="2"/>
  <c r="BJ184" i="2"/>
  <c r="BJ161" i="2"/>
  <c r="BJ194" i="2"/>
  <c r="BJ134" i="2"/>
  <c r="BJ199" i="2"/>
  <c r="BJ121" i="2"/>
  <c r="BJ164" i="2"/>
  <c r="BJ138" i="2"/>
  <c r="BJ64" i="2"/>
  <c r="BJ84" i="2"/>
  <c r="BJ107" i="2"/>
  <c r="BJ154" i="2"/>
  <c r="BJ189" i="2"/>
  <c r="BJ126" i="2"/>
  <c r="BJ201" i="2"/>
  <c r="BJ162" i="2"/>
  <c r="BJ62" i="2"/>
  <c r="BJ49" i="2"/>
  <c r="BJ61" i="2"/>
  <c r="BJ50" i="2"/>
  <c r="BJ92" i="2"/>
  <c r="BJ116" i="2"/>
  <c r="BJ100" i="2"/>
  <c r="BJ72" i="2"/>
  <c r="BJ135" i="2"/>
  <c r="BJ136" i="2"/>
  <c r="BJ83" i="2"/>
  <c r="BJ171" i="2"/>
  <c r="BJ27" i="2"/>
  <c r="BJ127" i="2"/>
  <c r="BJ139" i="2"/>
  <c r="BJ196" i="2"/>
  <c r="BJ87" i="2"/>
  <c r="BJ75" i="2"/>
  <c r="BJ74" i="2"/>
  <c r="BJ103" i="2"/>
  <c r="BJ118" i="2"/>
  <c r="BJ148" i="2"/>
  <c r="BJ122" i="2"/>
  <c r="BJ46" i="2"/>
  <c r="BJ52" i="2"/>
  <c r="BJ16" i="2"/>
  <c r="BJ43" i="2"/>
  <c r="BJ185" i="2"/>
  <c r="BJ47" i="2"/>
  <c r="BJ178" i="2"/>
  <c r="BJ76" i="2"/>
  <c r="BJ153" i="2"/>
  <c r="DI37" i="2"/>
  <c r="DF38" i="2"/>
  <c r="CK38" i="2"/>
  <c r="CN37" i="2"/>
  <c r="G38" i="2"/>
  <c r="D39" i="2"/>
  <c r="H39" i="2" s="1"/>
  <c r="C40" i="2"/>
  <c r="AK34" i="2"/>
  <c r="AL34" i="2" s="1"/>
  <c r="AM34" i="2" s="1"/>
  <c r="AX37" i="2"/>
  <c r="AU38" i="2"/>
  <c r="AO10" i="2"/>
  <c r="AO5" i="2"/>
  <c r="AO200" i="2"/>
  <c r="AO162" i="2"/>
  <c r="AO126" i="2"/>
  <c r="AO109" i="2"/>
  <c r="AO79" i="2"/>
  <c r="AO72" i="2"/>
  <c r="AO195" i="2"/>
  <c r="AO48" i="2"/>
  <c r="AO74" i="2"/>
  <c r="AO47" i="2"/>
  <c r="AO45" i="2"/>
  <c r="AO198" i="2"/>
  <c r="AO187" i="2"/>
  <c r="AO147" i="2"/>
  <c r="AO202" i="2"/>
  <c r="AO101" i="2"/>
  <c r="AO71" i="2"/>
  <c r="AO64" i="2"/>
  <c r="AO148" i="2"/>
  <c r="AO46" i="2"/>
  <c r="AO55" i="2"/>
  <c r="AO18" i="2"/>
  <c r="AO112" i="2"/>
  <c r="AO4" i="2"/>
  <c r="AO173" i="2"/>
  <c r="AO140" i="2"/>
  <c r="AO137" i="2"/>
  <c r="AO93" i="2"/>
  <c r="AO56" i="2"/>
  <c r="AO57" i="2"/>
  <c r="AO135" i="2"/>
  <c r="AO41" i="2"/>
  <c r="AO27" i="2"/>
  <c r="AO17" i="2"/>
  <c r="AO70" i="2"/>
  <c r="AO165" i="2"/>
  <c r="AO132" i="2"/>
  <c r="AO124" i="2"/>
  <c r="AO196" i="2"/>
  <c r="AO49" i="2"/>
  <c r="AO50" i="2"/>
  <c r="AO128" i="2"/>
  <c r="AO39" i="2"/>
  <c r="AO123" i="2"/>
  <c r="AO169" i="2"/>
  <c r="AO40" i="2"/>
  <c r="AO78" i="2"/>
  <c r="AO157" i="2"/>
  <c r="AO172" i="2"/>
  <c r="AO116" i="2"/>
  <c r="AO194" i="2"/>
  <c r="AO42" i="2"/>
  <c r="AO43" i="2"/>
  <c r="AO106" i="2"/>
  <c r="AO32" i="2"/>
  <c r="AO103" i="2"/>
  <c r="AO144" i="2"/>
  <c r="AO28" i="2"/>
  <c r="AO7" i="2"/>
  <c r="AO11" i="2"/>
  <c r="AO197" i="2"/>
  <c r="AO149" i="2"/>
  <c r="AO160" i="2"/>
  <c r="AO108" i="2"/>
  <c r="AO155" i="2"/>
  <c r="AO35" i="2"/>
  <c r="AO36" i="2"/>
  <c r="AO89" i="2"/>
  <c r="AO25" i="2"/>
  <c r="AO98" i="2"/>
  <c r="AO84" i="2"/>
  <c r="AO23" i="2"/>
  <c r="AO15" i="2"/>
  <c r="AO189" i="2"/>
  <c r="AO174" i="2"/>
  <c r="AO154" i="2"/>
  <c r="AO100" i="2"/>
  <c r="AO129" i="2"/>
  <c r="AO201" i="2"/>
  <c r="AO185" i="2"/>
  <c r="AO82" i="2"/>
  <c r="AO63" i="2"/>
  <c r="AO91" i="2"/>
  <c r="AO75" i="2"/>
  <c r="AO54" i="2"/>
  <c r="AO158" i="2"/>
  <c r="AO107" i="2"/>
  <c r="AO66" i="2"/>
  <c r="AO53" i="2"/>
  <c r="AO9" i="2"/>
  <c r="AO186" i="2"/>
  <c r="AO192" i="2"/>
  <c r="AO146" i="2"/>
  <c r="AO131" i="2"/>
  <c r="AO105" i="2"/>
  <c r="AO99" i="2"/>
  <c r="AO51" i="2"/>
  <c r="AO83" i="2"/>
  <c r="AO26" i="2"/>
  <c r="AO119" i="2"/>
  <c r="AO29" i="2"/>
  <c r="AO16" i="2"/>
  <c r="AO6" i="2"/>
  <c r="AO184" i="2"/>
  <c r="AO142" i="2"/>
  <c r="AO90" i="2"/>
  <c r="AO44" i="2"/>
  <c r="AO136" i="2"/>
  <c r="AO179" i="2"/>
  <c r="AO168" i="2"/>
  <c r="AO24" i="2"/>
  <c r="D7" i="4"/>
  <c r="AO166" i="2"/>
  <c r="AO141" i="2"/>
  <c r="AO92" i="2"/>
  <c r="AO118" i="2"/>
  <c r="AO163" i="2"/>
  <c r="AO127" i="2"/>
  <c r="AO182" i="2"/>
  <c r="AO20" i="2"/>
  <c r="AO76" i="2"/>
  <c r="AO52" i="2"/>
  <c r="AO96" i="2"/>
  <c r="AO62" i="2"/>
  <c r="AO199" i="2"/>
  <c r="AO133" i="2"/>
  <c r="AO190" i="2"/>
  <c r="AO110" i="2"/>
  <c r="AO156" i="2"/>
  <c r="AO97" i="2"/>
  <c r="AO19" i="2"/>
  <c r="AO59" i="2"/>
  <c r="AO122" i="2"/>
  <c r="AO191" i="2"/>
  <c r="AO150" i="2"/>
  <c r="AO193" i="2"/>
  <c r="AO176" i="2"/>
  <c r="AO102" i="2"/>
  <c r="AO145" i="2"/>
  <c r="AO81" i="2"/>
  <c r="AO175" i="2"/>
  <c r="AO171" i="2"/>
  <c r="AO34" i="2"/>
  <c r="AO38" i="2"/>
  <c r="AO21" i="2"/>
  <c r="AO183" i="2"/>
  <c r="AO167" i="2"/>
  <c r="AO181" i="2"/>
  <c r="AO170" i="2"/>
  <c r="AO94" i="2"/>
  <c r="AO120" i="2"/>
  <c r="AO73" i="2"/>
  <c r="AO104" i="2"/>
  <c r="AO113" i="2"/>
  <c r="AO33" i="2"/>
  <c r="AO60" i="2"/>
  <c r="AO12" i="2"/>
  <c r="AO14" i="2"/>
  <c r="AO177" i="2"/>
  <c r="AO159" i="2"/>
  <c r="AO164" i="2"/>
  <c r="AO161" i="2"/>
  <c r="AO153" i="2"/>
  <c r="AO114" i="2"/>
  <c r="AO65" i="2"/>
  <c r="AO95" i="2"/>
  <c r="AO69" i="2"/>
  <c r="AO180" i="2"/>
  <c r="AO31" i="2"/>
  <c r="AO13" i="2"/>
  <c r="AO203" i="2"/>
  <c r="AO151" i="2"/>
  <c r="AO152" i="2"/>
  <c r="AO143" i="2"/>
  <c r="AO139" i="2"/>
  <c r="AO111" i="2"/>
  <c r="AO58" i="2"/>
  <c r="AO130" i="2"/>
  <c r="AO61" i="2"/>
  <c r="AO121" i="2"/>
  <c r="AO30" i="2"/>
  <c r="AO22" i="2"/>
  <c r="AO188" i="2"/>
  <c r="AO125" i="2"/>
  <c r="AO88" i="2"/>
  <c r="AO77" i="2"/>
  <c r="AO86" i="2"/>
  <c r="AO115" i="2"/>
  <c r="AO8" i="2"/>
  <c r="AO178" i="2"/>
  <c r="AO134" i="2"/>
  <c r="AO117" i="2"/>
  <c r="AO87" i="2"/>
  <c r="AO80" i="2"/>
  <c r="AO37" i="2"/>
  <c r="AO67" i="2"/>
  <c r="AO85" i="2"/>
  <c r="AO68" i="2"/>
  <c r="AO138" i="2"/>
  <c r="AI36" i="2"/>
  <c r="AJ35" i="2"/>
  <c r="P54" i="2"/>
  <c r="Q54" i="2" s="1"/>
  <c r="R54" i="2" s="1"/>
  <c r="O55" i="2"/>
  <c r="N56" i="2"/>
  <c r="AC37" i="2"/>
  <c r="Z38" i="2"/>
  <c r="P68" i="6"/>
  <c r="O69" i="6"/>
  <c r="BS36" i="2"/>
  <c r="BP37" i="2"/>
  <c r="CT52" i="2" l="1"/>
  <c r="CU51" i="2"/>
  <c r="CA35" i="2"/>
  <c r="CB35" i="2"/>
  <c r="CC35" i="2" s="1"/>
  <c r="BY37" i="2"/>
  <c r="BZ36" i="2"/>
  <c r="CA36" i="2" s="1"/>
  <c r="CB36" i="2" s="1"/>
  <c r="CC36" i="2" s="1"/>
  <c r="BD36" i="2"/>
  <c r="BE35" i="2"/>
  <c r="BF35" i="2" s="1"/>
  <c r="BG35" i="2" s="1"/>
  <c r="BH35" i="2" s="1"/>
  <c r="DF39" i="2"/>
  <c r="DI38" i="2"/>
  <c r="CN38" i="2"/>
  <c r="CK39" i="2"/>
  <c r="G39" i="2"/>
  <c r="D40" i="2"/>
  <c r="G40" i="2" s="1"/>
  <c r="C41" i="2"/>
  <c r="H40" i="2"/>
  <c r="AK35" i="2"/>
  <c r="AL35" i="2" s="1"/>
  <c r="AM35" i="2" s="1"/>
  <c r="AX38" i="2"/>
  <c r="AU39" i="2"/>
  <c r="AJ36" i="2"/>
  <c r="AI37" i="2"/>
  <c r="P55" i="2"/>
  <c r="Q55" i="2"/>
  <c r="R55" i="2" s="1"/>
  <c r="AC38" i="2"/>
  <c r="Z39" i="2"/>
  <c r="O56" i="2"/>
  <c r="N57" i="2"/>
  <c r="P69" i="6"/>
  <c r="O70" i="6"/>
  <c r="BS37" i="2"/>
  <c r="BP38" i="2"/>
  <c r="CV51" i="2" l="1"/>
  <c r="CW51" i="2" s="1"/>
  <c r="CX51" i="2" s="1"/>
  <c r="CU52" i="2"/>
  <c r="CT53" i="2"/>
  <c r="BZ37" i="2"/>
  <c r="CA37" i="2" s="1"/>
  <c r="CB37" i="2" s="1"/>
  <c r="CC37" i="2" s="1"/>
  <c r="BY38" i="2"/>
  <c r="BE36" i="2"/>
  <c r="BF36" i="2" s="1"/>
  <c r="BG36" i="2" s="1"/>
  <c r="BH36" i="2" s="1"/>
  <c r="BD37" i="2"/>
  <c r="DF40" i="2"/>
  <c r="DI39" i="2"/>
  <c r="CN39" i="2"/>
  <c r="CK40" i="2"/>
  <c r="C42" i="2"/>
  <c r="D41" i="2"/>
  <c r="G41" i="2" s="1"/>
  <c r="AU40" i="2"/>
  <c r="AX39" i="2"/>
  <c r="AK36" i="2"/>
  <c r="AL36" i="2" s="1"/>
  <c r="AM36" i="2" s="1"/>
  <c r="AI38" i="2"/>
  <c r="AJ37" i="2"/>
  <c r="P56" i="2"/>
  <c r="Q56" i="2"/>
  <c r="R56" i="2" s="1"/>
  <c r="N58" i="2"/>
  <c r="O57" i="2"/>
  <c r="AC39" i="2"/>
  <c r="Z40" i="2"/>
  <c r="O71" i="6"/>
  <c r="P70" i="6"/>
  <c r="BS38" i="2"/>
  <c r="BP39" i="2"/>
  <c r="CT54" i="2" l="1"/>
  <c r="CU53" i="2"/>
  <c r="CV53" i="2" s="1"/>
  <c r="CW53" i="2" s="1"/>
  <c r="CX53" i="2" s="1"/>
  <c r="CV52" i="2"/>
  <c r="CW52" i="2"/>
  <c r="CX52" i="2" s="1"/>
  <c r="BY39" i="2"/>
  <c r="BZ38" i="2"/>
  <c r="CA38" i="2" s="1"/>
  <c r="CB38" i="2" s="1"/>
  <c r="CC38" i="2" s="1"/>
  <c r="BE37" i="2"/>
  <c r="BF37" i="2" s="1"/>
  <c r="BG37" i="2" s="1"/>
  <c r="BH37" i="2" s="1"/>
  <c r="BD38" i="2"/>
  <c r="DF41" i="2"/>
  <c r="DI40" i="2"/>
  <c r="CN40" i="2"/>
  <c r="CK41" i="2"/>
  <c r="H41" i="2"/>
  <c r="D42" i="2"/>
  <c r="H42" i="2" s="1"/>
  <c r="C43" i="2"/>
  <c r="G42" i="2"/>
  <c r="AK37" i="2"/>
  <c r="AL37" i="2" s="1"/>
  <c r="AM37" i="2" s="1"/>
  <c r="AJ38" i="2"/>
  <c r="AI39" i="2"/>
  <c r="AX40" i="2"/>
  <c r="AU41" i="2"/>
  <c r="AC40" i="2"/>
  <c r="Z41" i="2"/>
  <c r="P57" i="2"/>
  <c r="Q57" i="2" s="1"/>
  <c r="R57" i="2" s="1"/>
  <c r="N59" i="2"/>
  <c r="O58" i="2"/>
  <c r="O72" i="6"/>
  <c r="P71" i="6"/>
  <c r="BP40" i="2"/>
  <c r="BS39" i="2"/>
  <c r="CT55" i="2" l="1"/>
  <c r="CU54" i="2"/>
  <c r="CV54" i="2" s="1"/>
  <c r="CW54" i="2" s="1"/>
  <c r="CX54" i="2" s="1"/>
  <c r="BZ39" i="2"/>
  <c r="CA39" i="2" s="1"/>
  <c r="CB39" i="2" s="1"/>
  <c r="CC39" i="2" s="1"/>
  <c r="BY40" i="2"/>
  <c r="BE38" i="2"/>
  <c r="BF38" i="2" s="1"/>
  <c r="BG38" i="2" s="1"/>
  <c r="BH38" i="2" s="1"/>
  <c r="BD39" i="2"/>
  <c r="DF42" i="2"/>
  <c r="DI41" i="2"/>
  <c r="CK42" i="2"/>
  <c r="CN41" i="2"/>
  <c r="C44" i="2"/>
  <c r="D43" i="2"/>
  <c r="H43" i="2" s="1"/>
  <c r="AJ39" i="2"/>
  <c r="AI40" i="2"/>
  <c r="AU42" i="2"/>
  <c r="AX41" i="2"/>
  <c r="AK38" i="2"/>
  <c r="AL38" i="2" s="1"/>
  <c r="AM38" i="2" s="1"/>
  <c r="P58" i="2"/>
  <c r="Q58" i="2" s="1"/>
  <c r="R58" i="2" s="1"/>
  <c r="N60" i="2"/>
  <c r="O59" i="2"/>
  <c r="Z42" i="2"/>
  <c r="AC41" i="2"/>
  <c r="P72" i="6"/>
  <c r="O73" i="6"/>
  <c r="BS40" i="2"/>
  <c r="BP41" i="2"/>
  <c r="CU55" i="2" l="1"/>
  <c r="CV55" i="2" s="1"/>
  <c r="CW55" i="2" s="1"/>
  <c r="CX55" i="2" s="1"/>
  <c r="CT56" i="2"/>
  <c r="BY41" i="2"/>
  <c r="BZ40" i="2"/>
  <c r="CA40" i="2" s="1"/>
  <c r="CB40" i="2" s="1"/>
  <c r="CC40" i="2" s="1"/>
  <c r="BE39" i="2"/>
  <c r="BF39" i="2" s="1"/>
  <c r="BG39" i="2" s="1"/>
  <c r="BH39" i="2" s="1"/>
  <c r="BD40" i="2"/>
  <c r="DI42" i="2"/>
  <c r="DF43" i="2"/>
  <c r="CK43" i="2"/>
  <c r="CN42" i="2"/>
  <c r="G43" i="2"/>
  <c r="D44" i="2"/>
  <c r="G44" i="2" s="1"/>
  <c r="C45" i="2"/>
  <c r="AU43" i="2"/>
  <c r="AX42" i="2"/>
  <c r="AI41" i="2"/>
  <c r="AJ40" i="2"/>
  <c r="AK39" i="2"/>
  <c r="AL39" i="2" s="1"/>
  <c r="AM39" i="2" s="1"/>
  <c r="Z43" i="2"/>
  <c r="AC42" i="2"/>
  <c r="N61" i="2"/>
  <c r="O60" i="2"/>
  <c r="P59" i="2"/>
  <c r="Q59" i="2" s="1"/>
  <c r="R59" i="2" s="1"/>
  <c r="P73" i="6"/>
  <c r="O74" i="6"/>
  <c r="BP42" i="2"/>
  <c r="BS41" i="2"/>
  <c r="CT57" i="2" l="1"/>
  <c r="CU56" i="2"/>
  <c r="BZ41" i="2"/>
  <c r="BY42" i="2"/>
  <c r="BE40" i="2"/>
  <c r="BF40" i="2" s="1"/>
  <c r="BG40" i="2" s="1"/>
  <c r="BH40" i="2" s="1"/>
  <c r="BD41" i="2"/>
  <c r="DI43" i="2"/>
  <c r="DF44" i="2"/>
  <c r="CK44" i="2"/>
  <c r="CN43" i="2"/>
  <c r="H44" i="2"/>
  <c r="D45" i="2"/>
  <c r="G45" i="2" s="1"/>
  <c r="C46" i="2"/>
  <c r="AI42" i="2"/>
  <c r="AJ41" i="2"/>
  <c r="AK40" i="2"/>
  <c r="AL40" i="2" s="1"/>
  <c r="AM40" i="2" s="1"/>
  <c r="AX43" i="2"/>
  <c r="AU44" i="2"/>
  <c r="P60" i="2"/>
  <c r="Q60" i="2" s="1"/>
  <c r="R60" i="2" s="1"/>
  <c r="N62" i="2"/>
  <c r="O61" i="2"/>
  <c r="AC43" i="2"/>
  <c r="Z44" i="2"/>
  <c r="O75" i="6"/>
  <c r="P74" i="6"/>
  <c r="BS42" i="2"/>
  <c r="BP43" i="2"/>
  <c r="CV56" i="2" l="1"/>
  <c r="CW56" i="2" s="1"/>
  <c r="CX56" i="2" s="1"/>
  <c r="CT58" i="2"/>
  <c r="CU57" i="2"/>
  <c r="BY43" i="2"/>
  <c r="BZ42" i="2"/>
  <c r="CA42" i="2" s="1"/>
  <c r="CB42" i="2" s="1"/>
  <c r="CC42" i="2" s="1"/>
  <c r="CA41" i="2"/>
  <c r="CB41" i="2"/>
  <c r="CC41" i="2" s="1"/>
  <c r="BE41" i="2"/>
  <c r="BF41" i="2" s="1"/>
  <c r="BG41" i="2" s="1"/>
  <c r="BH41" i="2" s="1"/>
  <c r="BD42" i="2"/>
  <c r="DF45" i="2"/>
  <c r="DI44" i="2"/>
  <c r="CN44" i="2"/>
  <c r="CK45" i="2"/>
  <c r="H45" i="2"/>
  <c r="C47" i="2"/>
  <c r="D46" i="2"/>
  <c r="G46" i="2" s="1"/>
  <c r="AK41" i="2"/>
  <c r="AL41" i="2" s="1"/>
  <c r="AM41" i="2" s="1"/>
  <c r="AJ42" i="2"/>
  <c r="AI43" i="2"/>
  <c r="AU45" i="2"/>
  <c r="AX44" i="2"/>
  <c r="AC44" i="2"/>
  <c r="Z45" i="2"/>
  <c r="P61" i="2"/>
  <c r="Q61" i="2" s="1"/>
  <c r="R61" i="2" s="1"/>
  <c r="N63" i="2"/>
  <c r="O62" i="2"/>
  <c r="O76" i="6"/>
  <c r="P75" i="6"/>
  <c r="BS43" i="2"/>
  <c r="BP44" i="2"/>
  <c r="CV57" i="2" l="1"/>
  <c r="CW57" i="2"/>
  <c r="CX57" i="2" s="1"/>
  <c r="CU58" i="2"/>
  <c r="CT59" i="2"/>
  <c r="BZ43" i="2"/>
  <c r="BY44" i="2"/>
  <c r="BD43" i="2"/>
  <c r="BE42" i="2"/>
  <c r="BF42" i="2" s="1"/>
  <c r="BG42" i="2" s="1"/>
  <c r="BH42" i="2" s="1"/>
  <c r="DF46" i="2"/>
  <c r="DI45" i="2"/>
  <c r="CK46" i="2"/>
  <c r="CN45" i="2"/>
  <c r="H46" i="2"/>
  <c r="D47" i="2"/>
  <c r="H47" i="2" s="1"/>
  <c r="C48" i="2"/>
  <c r="AX45" i="2"/>
  <c r="AU46" i="2"/>
  <c r="AK42" i="2"/>
  <c r="AL42" i="2" s="1"/>
  <c r="AM42" i="2" s="1"/>
  <c r="AI44" i="2"/>
  <c r="AJ43" i="2"/>
  <c r="Z46" i="2"/>
  <c r="AC45" i="2"/>
  <c r="P62" i="2"/>
  <c r="Q62" i="2" s="1"/>
  <c r="R62" i="2" s="1"/>
  <c r="O63" i="2"/>
  <c r="N64" i="2"/>
  <c r="O77" i="6"/>
  <c r="P76" i="6"/>
  <c r="BS44" i="2"/>
  <c r="BP45" i="2"/>
  <c r="CT60" i="2" l="1"/>
  <c r="CU59" i="2"/>
  <c r="CV59" i="2" s="1"/>
  <c r="CW59" i="2" s="1"/>
  <c r="CX59" i="2" s="1"/>
  <c r="CV58" i="2"/>
  <c r="CW58" i="2"/>
  <c r="CX58" i="2" s="1"/>
  <c r="BY45" i="2"/>
  <c r="BZ44" i="2"/>
  <c r="CA43" i="2"/>
  <c r="CB43" i="2" s="1"/>
  <c r="CC43" i="2" s="1"/>
  <c r="BE43" i="2"/>
  <c r="BF43" i="2" s="1"/>
  <c r="BG43" i="2" s="1"/>
  <c r="BH43" i="2" s="1"/>
  <c r="BD44" i="2"/>
  <c r="DF47" i="2"/>
  <c r="DI46" i="2"/>
  <c r="CK47" i="2"/>
  <c r="CN46" i="2"/>
  <c r="G47" i="2"/>
  <c r="C49" i="2"/>
  <c r="D48" i="2"/>
  <c r="H48" i="2" s="1"/>
  <c r="AK43" i="2"/>
  <c r="AL43" i="2" s="1"/>
  <c r="AM43" i="2" s="1"/>
  <c r="AJ44" i="2"/>
  <c r="AI45" i="2"/>
  <c r="AX46" i="2"/>
  <c r="AU47" i="2"/>
  <c r="N65" i="2"/>
  <c r="O64" i="2"/>
  <c r="P63" i="2"/>
  <c r="Q63" i="2" s="1"/>
  <c r="R63" i="2" s="1"/>
  <c r="AC46" i="2"/>
  <c r="Z47" i="2"/>
  <c r="O78" i="6"/>
  <c r="P77" i="6"/>
  <c r="BP46" i="2"/>
  <c r="BS45" i="2"/>
  <c r="CT61" i="2" l="1"/>
  <c r="CU60" i="2"/>
  <c r="CV60" i="2" s="1"/>
  <c r="CW60" i="2" s="1"/>
  <c r="CX60" i="2" s="1"/>
  <c r="CA44" i="2"/>
  <c r="CB44" i="2" s="1"/>
  <c r="CC44" i="2" s="1"/>
  <c r="BZ45" i="2"/>
  <c r="BY46" i="2"/>
  <c r="BD45" i="2"/>
  <c r="BE44" i="2"/>
  <c r="BF44" i="2" s="1"/>
  <c r="BG44" i="2" s="1"/>
  <c r="BH44" i="2" s="1"/>
  <c r="DI47" i="2"/>
  <c r="DF48" i="2"/>
  <c r="CN47" i="2"/>
  <c r="CK48" i="2"/>
  <c r="G48" i="2"/>
  <c r="C50" i="2"/>
  <c r="D49" i="2"/>
  <c r="H49" i="2" s="1"/>
  <c r="AK44" i="2"/>
  <c r="AL44" i="2" s="1"/>
  <c r="AM44" i="2" s="1"/>
  <c r="AU48" i="2"/>
  <c r="AX47" i="2"/>
  <c r="AI46" i="2"/>
  <c r="AJ45" i="2"/>
  <c r="P64" i="2"/>
  <c r="Q64" i="2" s="1"/>
  <c r="R64" i="2" s="1"/>
  <c r="O65" i="2"/>
  <c r="N66" i="2"/>
  <c r="Z48" i="2"/>
  <c r="AC47" i="2"/>
  <c r="O79" i="6"/>
  <c r="P78" i="6"/>
  <c r="BS46" i="2"/>
  <c r="BP47" i="2"/>
  <c r="CT62" i="2" l="1"/>
  <c r="CU61" i="2"/>
  <c r="CV61" i="2" s="1"/>
  <c r="CW61" i="2" s="1"/>
  <c r="CX61" i="2" s="1"/>
  <c r="BY47" i="2"/>
  <c r="BZ46" i="2"/>
  <c r="CA45" i="2"/>
  <c r="CB45" i="2"/>
  <c r="CC45" i="2" s="1"/>
  <c r="BE45" i="2"/>
  <c r="BF45" i="2" s="1"/>
  <c r="BG45" i="2" s="1"/>
  <c r="BH45" i="2" s="1"/>
  <c r="BD46" i="2"/>
  <c r="DI48" i="2"/>
  <c r="DF49" i="2"/>
  <c r="CK49" i="2"/>
  <c r="CN48" i="2"/>
  <c r="G49" i="2"/>
  <c r="D50" i="2"/>
  <c r="H50" i="2" s="1"/>
  <c r="C51" i="2"/>
  <c r="AK45" i="2"/>
  <c r="AL45" i="2"/>
  <c r="AM45" i="2" s="1"/>
  <c r="AJ46" i="2"/>
  <c r="AI47" i="2"/>
  <c r="AX48" i="2"/>
  <c r="AU49" i="2"/>
  <c r="AC48" i="2"/>
  <c r="Z49" i="2"/>
  <c r="N67" i="2"/>
  <c r="O66" i="2"/>
  <c r="P65" i="2"/>
  <c r="Q65" i="2" s="1"/>
  <c r="R65" i="2" s="1"/>
  <c r="P79" i="6"/>
  <c r="O80" i="6"/>
  <c r="BS47" i="2"/>
  <c r="BP48" i="2"/>
  <c r="CT63" i="2" l="1"/>
  <c r="CU62" i="2"/>
  <c r="CV62" i="2" s="1"/>
  <c r="CW62" i="2" s="1"/>
  <c r="CX62" i="2" s="1"/>
  <c r="CA46" i="2"/>
  <c r="CB46" i="2" s="1"/>
  <c r="CC46" i="2" s="1"/>
  <c r="BZ47" i="2"/>
  <c r="BY48" i="2"/>
  <c r="BE46" i="2"/>
  <c r="BF46" i="2" s="1"/>
  <c r="BG46" i="2" s="1"/>
  <c r="BH46" i="2" s="1"/>
  <c r="BD47" i="2"/>
  <c r="DF50" i="2"/>
  <c r="DI49" i="2"/>
  <c r="CN49" i="2"/>
  <c r="CK50" i="2"/>
  <c r="G50" i="2"/>
  <c r="C52" i="2"/>
  <c r="D51" i="2"/>
  <c r="H51" i="2" s="1"/>
  <c r="AU50" i="2"/>
  <c r="AX49" i="2"/>
  <c r="AK46" i="2"/>
  <c r="AL46" i="2" s="1"/>
  <c r="AM46" i="2" s="1"/>
  <c r="AI48" i="2"/>
  <c r="AJ47" i="2"/>
  <c r="P66" i="2"/>
  <c r="Q66" i="2" s="1"/>
  <c r="R66" i="2" s="1"/>
  <c r="O67" i="2"/>
  <c r="N68" i="2"/>
  <c r="Z50" i="2"/>
  <c r="AC49" i="2"/>
  <c r="O81" i="6"/>
  <c r="P80" i="6"/>
  <c r="BS48" i="2"/>
  <c r="BP49" i="2"/>
  <c r="CT64" i="2" l="1"/>
  <c r="CU63" i="2"/>
  <c r="BY49" i="2"/>
  <c r="BZ48" i="2"/>
  <c r="CA48" i="2" s="1"/>
  <c r="CB48" i="2" s="1"/>
  <c r="CC48" i="2" s="1"/>
  <c r="CA47" i="2"/>
  <c r="CB47" i="2" s="1"/>
  <c r="CC47" i="2" s="1"/>
  <c r="BE47" i="2"/>
  <c r="BF47" i="2" s="1"/>
  <c r="BG47" i="2" s="1"/>
  <c r="BH47" i="2" s="1"/>
  <c r="BD48" i="2"/>
  <c r="DF51" i="2"/>
  <c r="DI50" i="2"/>
  <c r="CK51" i="2"/>
  <c r="CN50" i="2"/>
  <c r="G51" i="2"/>
  <c r="D52" i="2"/>
  <c r="G52" i="2" s="1"/>
  <c r="C53" i="2"/>
  <c r="AK47" i="2"/>
  <c r="AL47" i="2" s="1"/>
  <c r="AM47" i="2" s="1"/>
  <c r="AI49" i="2"/>
  <c r="AJ48" i="2"/>
  <c r="AX50" i="2"/>
  <c r="AU51" i="2"/>
  <c r="Z51" i="2"/>
  <c r="AC50" i="2"/>
  <c r="O68" i="2"/>
  <c r="N69" i="2"/>
  <c r="P67" i="2"/>
  <c r="Q67" i="2" s="1"/>
  <c r="R67" i="2" s="1"/>
  <c r="O82" i="6"/>
  <c r="P81" i="6"/>
  <c r="BS49" i="2"/>
  <c r="BP50" i="2"/>
  <c r="CV63" i="2" l="1"/>
  <c r="CW63" i="2" s="1"/>
  <c r="CX63" i="2" s="1"/>
  <c r="CT65" i="2"/>
  <c r="CU64" i="2"/>
  <c r="CV64" i="2" s="1"/>
  <c r="CW64" i="2" s="1"/>
  <c r="CX64" i="2" s="1"/>
  <c r="BY50" i="2"/>
  <c r="BZ49" i="2"/>
  <c r="CA49" i="2" s="1"/>
  <c r="CB49" i="2" s="1"/>
  <c r="CC49" i="2" s="1"/>
  <c r="BE48" i="2"/>
  <c r="BF48" i="2" s="1"/>
  <c r="BG48" i="2" s="1"/>
  <c r="BH48" i="2" s="1"/>
  <c r="BD49" i="2"/>
  <c r="DI51" i="2"/>
  <c r="DF52" i="2"/>
  <c r="CN51" i="2"/>
  <c r="CK52" i="2"/>
  <c r="H52" i="2"/>
  <c r="C54" i="2"/>
  <c r="D53" i="2"/>
  <c r="G53" i="2" s="1"/>
  <c r="AX51" i="2"/>
  <c r="AU52" i="2"/>
  <c r="AK48" i="2"/>
  <c r="AL48" i="2" s="1"/>
  <c r="AM48" i="2" s="1"/>
  <c r="AI50" i="2"/>
  <c r="AJ49" i="2"/>
  <c r="O69" i="2"/>
  <c r="N70" i="2"/>
  <c r="P68" i="2"/>
  <c r="Q68" i="2" s="1"/>
  <c r="R68" i="2" s="1"/>
  <c r="AC51" i="2"/>
  <c r="Z52" i="2"/>
  <c r="O83" i="6"/>
  <c r="P82" i="6"/>
  <c r="BS50" i="2"/>
  <c r="BP51" i="2"/>
  <c r="CT66" i="2" l="1"/>
  <c r="CU65" i="2"/>
  <c r="BZ50" i="2"/>
  <c r="CA50" i="2" s="1"/>
  <c r="CB50" i="2" s="1"/>
  <c r="CC50" i="2" s="1"/>
  <c r="BY51" i="2"/>
  <c r="BE49" i="2"/>
  <c r="BF49" i="2" s="1"/>
  <c r="BG49" i="2" s="1"/>
  <c r="BH49" i="2" s="1"/>
  <c r="BD50" i="2"/>
  <c r="DI52" i="2"/>
  <c r="DF53" i="2"/>
  <c r="CK53" i="2"/>
  <c r="CN52" i="2"/>
  <c r="H53" i="2"/>
  <c r="C55" i="2"/>
  <c r="D54" i="2"/>
  <c r="H54" i="2" s="1"/>
  <c r="AI51" i="2"/>
  <c r="AJ50" i="2"/>
  <c r="AU53" i="2"/>
  <c r="AX52" i="2"/>
  <c r="AK49" i="2"/>
  <c r="AL49" i="2" s="1"/>
  <c r="AM49" i="2" s="1"/>
  <c r="Z53" i="2"/>
  <c r="AC52" i="2"/>
  <c r="P69" i="2"/>
  <c r="Q69" i="2" s="1"/>
  <c r="R69" i="2" s="1"/>
  <c r="N71" i="2"/>
  <c r="O70" i="2"/>
  <c r="P83" i="6"/>
  <c r="O84" i="6"/>
  <c r="BS51" i="2"/>
  <c r="BP52" i="2"/>
  <c r="CV65" i="2" l="1"/>
  <c r="CW65" i="2"/>
  <c r="CX65" i="2" s="1"/>
  <c r="CT67" i="2"/>
  <c r="CU66" i="2"/>
  <c r="BZ51" i="2"/>
  <c r="BY52" i="2"/>
  <c r="BD51" i="2"/>
  <c r="BE50" i="2"/>
  <c r="BF50" i="2" s="1"/>
  <c r="BG50" i="2" s="1"/>
  <c r="BH50" i="2" s="1"/>
  <c r="DI53" i="2"/>
  <c r="DF54" i="2"/>
  <c r="CK54" i="2"/>
  <c r="CN53" i="2"/>
  <c r="G54" i="2"/>
  <c r="D55" i="2"/>
  <c r="G55" i="2" s="1"/>
  <c r="C56" i="2"/>
  <c r="AK50" i="2"/>
  <c r="AL50" i="2" s="1"/>
  <c r="AM50" i="2" s="1"/>
  <c r="AU54" i="2"/>
  <c r="AX53" i="2"/>
  <c r="AJ51" i="2"/>
  <c r="AI52" i="2"/>
  <c r="P70" i="2"/>
  <c r="Q70" i="2"/>
  <c r="R70" i="2" s="1"/>
  <c r="N72" i="2"/>
  <c r="O71" i="2"/>
  <c r="Z54" i="2"/>
  <c r="AC53" i="2"/>
  <c r="P84" i="6"/>
  <c r="O85" i="6"/>
  <c r="BS52" i="2"/>
  <c r="BP53" i="2"/>
  <c r="CT68" i="2" l="1"/>
  <c r="CU67" i="2"/>
  <c r="CV66" i="2"/>
  <c r="CW66" i="2" s="1"/>
  <c r="CX66" i="2" s="1"/>
  <c r="BZ52" i="2"/>
  <c r="CA52" i="2" s="1"/>
  <c r="CB52" i="2" s="1"/>
  <c r="CC52" i="2" s="1"/>
  <c r="BY53" i="2"/>
  <c r="CA51" i="2"/>
  <c r="CB51" i="2" s="1"/>
  <c r="CC51" i="2" s="1"/>
  <c r="BE51" i="2"/>
  <c r="BF51" i="2" s="1"/>
  <c r="BG51" i="2" s="1"/>
  <c r="BH51" i="2" s="1"/>
  <c r="BD52" i="2"/>
  <c r="DI54" i="2"/>
  <c r="DF55" i="2"/>
  <c r="CK55" i="2"/>
  <c r="CN54" i="2"/>
  <c r="H55" i="2"/>
  <c r="C57" i="2"/>
  <c r="D56" i="2"/>
  <c r="G56" i="2" s="1"/>
  <c r="AK51" i="2"/>
  <c r="AL51" i="2" s="1"/>
  <c r="AM51" i="2" s="1"/>
  <c r="AI53" i="2"/>
  <c r="AJ52" i="2"/>
  <c r="AU55" i="2"/>
  <c r="AX54" i="2"/>
  <c r="Z55" i="2"/>
  <c r="AC54" i="2"/>
  <c r="P71" i="2"/>
  <c r="Q71" i="2" s="1"/>
  <c r="R71" i="2" s="1"/>
  <c r="N73" i="2"/>
  <c r="O72" i="2"/>
  <c r="P85" i="6"/>
  <c r="O86" i="6"/>
  <c r="BP54" i="2"/>
  <c r="BS53" i="2"/>
  <c r="CV67" i="2" l="1"/>
  <c r="CW67" i="2" s="1"/>
  <c r="CX67" i="2" s="1"/>
  <c r="CU68" i="2"/>
  <c r="CV68" i="2" s="1"/>
  <c r="CW68" i="2" s="1"/>
  <c r="CX68" i="2" s="1"/>
  <c r="CT69" i="2"/>
  <c r="BY54" i="2"/>
  <c r="BZ53" i="2"/>
  <c r="BE52" i="2"/>
  <c r="BF52" i="2" s="1"/>
  <c r="BG52" i="2" s="1"/>
  <c r="BH52" i="2" s="1"/>
  <c r="BD53" i="2"/>
  <c r="DI55" i="2"/>
  <c r="DF56" i="2"/>
  <c r="CK56" i="2"/>
  <c r="CN55" i="2"/>
  <c r="H56" i="2"/>
  <c r="C58" i="2"/>
  <c r="D57" i="2"/>
  <c r="G57" i="2" s="1"/>
  <c r="AK52" i="2"/>
  <c r="AL52" i="2" s="1"/>
  <c r="AM52" i="2" s="1"/>
  <c r="AJ53" i="2"/>
  <c r="AI54" i="2"/>
  <c r="AU56" i="2"/>
  <c r="AX55" i="2"/>
  <c r="O73" i="2"/>
  <c r="N74" i="2"/>
  <c r="Z56" i="2"/>
  <c r="AC55" i="2"/>
  <c r="P72" i="2"/>
  <c r="Q72" i="2" s="1"/>
  <c r="R72" i="2" s="1"/>
  <c r="O87" i="6"/>
  <c r="P86" i="6"/>
  <c r="BS54" i="2"/>
  <c r="BP55" i="2"/>
  <c r="CU69" i="2" l="1"/>
  <c r="CT70" i="2"/>
  <c r="CA53" i="2"/>
  <c r="CB53" i="2"/>
  <c r="CC53" i="2" s="1"/>
  <c r="BZ54" i="2"/>
  <c r="BY55" i="2"/>
  <c r="BE53" i="2"/>
  <c r="BF53" i="2" s="1"/>
  <c r="BG53" i="2" s="1"/>
  <c r="BH53" i="2" s="1"/>
  <c r="BD54" i="2"/>
  <c r="DI56" i="2"/>
  <c r="DF57" i="2"/>
  <c r="CK57" i="2"/>
  <c r="CN56" i="2"/>
  <c r="H57" i="2"/>
  <c r="D58" i="2"/>
  <c r="G58" i="2" s="1"/>
  <c r="C59" i="2"/>
  <c r="AK53" i="2"/>
  <c r="AL53" i="2"/>
  <c r="AM53" i="2" s="1"/>
  <c r="AX56" i="2"/>
  <c r="AU57" i="2"/>
  <c r="AJ54" i="2"/>
  <c r="AI55" i="2"/>
  <c r="Z57" i="2"/>
  <c r="AC56" i="2"/>
  <c r="N75" i="2"/>
  <c r="O74" i="2"/>
  <c r="P73" i="2"/>
  <c r="Q73" i="2" s="1"/>
  <c r="R73" i="2" s="1"/>
  <c r="O88" i="6"/>
  <c r="P87" i="6"/>
  <c r="BS55" i="2"/>
  <c r="BP56" i="2"/>
  <c r="CV69" i="2" l="1"/>
  <c r="CW69" i="2"/>
  <c r="CX69" i="2" s="1"/>
  <c r="CU70" i="2"/>
  <c r="CV70" i="2" s="1"/>
  <c r="CW70" i="2" s="1"/>
  <c r="CX70" i="2" s="1"/>
  <c r="CT71" i="2"/>
  <c r="BY56" i="2"/>
  <c r="BZ55" i="2"/>
  <c r="CA54" i="2"/>
  <c r="CB54" i="2"/>
  <c r="CC54" i="2" s="1"/>
  <c r="BE54" i="2"/>
  <c r="BF54" i="2" s="1"/>
  <c r="BG54" i="2" s="1"/>
  <c r="BH54" i="2" s="1"/>
  <c r="BD55" i="2"/>
  <c r="DI57" i="2"/>
  <c r="DF58" i="2"/>
  <c r="CK58" i="2"/>
  <c r="CN57" i="2"/>
  <c r="H58" i="2"/>
  <c r="C60" i="2"/>
  <c r="D59" i="2"/>
  <c r="H59" i="2"/>
  <c r="G59" i="2"/>
  <c r="AK54" i="2"/>
  <c r="AL54" i="2" s="1"/>
  <c r="AM54" i="2" s="1"/>
  <c r="AI56" i="2"/>
  <c r="AJ55" i="2"/>
  <c r="AU58" i="2"/>
  <c r="AX57" i="2"/>
  <c r="P74" i="2"/>
  <c r="Q74" i="2" s="1"/>
  <c r="R74" i="2" s="1"/>
  <c r="O75" i="2"/>
  <c r="N76" i="2"/>
  <c r="Z58" i="2"/>
  <c r="AC57" i="2"/>
  <c r="O89" i="6"/>
  <c r="P88" i="6"/>
  <c r="BS56" i="2"/>
  <c r="BP57" i="2"/>
  <c r="CT72" i="2" l="1"/>
  <c r="CU71" i="2"/>
  <c r="CA55" i="2"/>
  <c r="CB55" i="2" s="1"/>
  <c r="CC55" i="2" s="1"/>
  <c r="BZ56" i="2"/>
  <c r="BY57" i="2"/>
  <c r="BE55" i="2"/>
  <c r="BF55" i="2" s="1"/>
  <c r="BG55" i="2" s="1"/>
  <c r="BH55" i="2" s="1"/>
  <c r="BD56" i="2"/>
  <c r="DI58" i="2"/>
  <c r="DF59" i="2"/>
  <c r="CN58" i="2"/>
  <c r="CK59" i="2"/>
  <c r="C61" i="2"/>
  <c r="D60" i="2"/>
  <c r="H60" i="2" s="1"/>
  <c r="AX58" i="2"/>
  <c r="AU59" i="2"/>
  <c r="AK55" i="2"/>
  <c r="AL55" i="2" s="1"/>
  <c r="AM55" i="2" s="1"/>
  <c r="AJ56" i="2"/>
  <c r="AI57" i="2"/>
  <c r="AC58" i="2"/>
  <c r="Z59" i="2"/>
  <c r="N77" i="2"/>
  <c r="O76" i="2"/>
  <c r="P75" i="2"/>
  <c r="Q75" i="2" s="1"/>
  <c r="R75" i="2" s="1"/>
  <c r="O90" i="6"/>
  <c r="P89" i="6"/>
  <c r="BS57" i="2"/>
  <c r="BP58" i="2"/>
  <c r="CV71" i="2" l="1"/>
  <c r="CW71" i="2"/>
  <c r="CX71" i="2" s="1"/>
  <c r="CU72" i="2"/>
  <c r="CV72" i="2" s="1"/>
  <c r="CW72" i="2" s="1"/>
  <c r="CX72" i="2" s="1"/>
  <c r="CT73" i="2"/>
  <c r="CA56" i="2"/>
  <c r="CB56" i="2" s="1"/>
  <c r="CC56" i="2" s="1"/>
  <c r="BZ57" i="2"/>
  <c r="BY58" i="2"/>
  <c r="BE56" i="2"/>
  <c r="BF56" i="2" s="1"/>
  <c r="BG56" i="2" s="1"/>
  <c r="BH56" i="2" s="1"/>
  <c r="BD57" i="2"/>
  <c r="DI59" i="2"/>
  <c r="DF60" i="2"/>
  <c r="CK60" i="2"/>
  <c r="CN59" i="2"/>
  <c r="G60" i="2"/>
  <c r="D61" i="2"/>
  <c r="H61" i="2" s="1"/>
  <c r="C62" i="2"/>
  <c r="AJ57" i="2"/>
  <c r="AI58" i="2"/>
  <c r="AU60" i="2"/>
  <c r="AX59" i="2"/>
  <c r="AK56" i="2"/>
  <c r="AL56" i="2" s="1"/>
  <c r="AM56" i="2" s="1"/>
  <c r="P76" i="2"/>
  <c r="Q76" i="2"/>
  <c r="R76" i="2" s="1"/>
  <c r="O77" i="2"/>
  <c r="N78" i="2"/>
  <c r="Z60" i="2"/>
  <c r="AC59" i="2"/>
  <c r="O91" i="6"/>
  <c r="P90" i="6"/>
  <c r="BS58" i="2"/>
  <c r="BP59" i="2"/>
  <c r="CU73" i="2" l="1"/>
  <c r="CT74" i="2"/>
  <c r="CA57" i="2"/>
  <c r="CB57" i="2" s="1"/>
  <c r="CC57" i="2" s="1"/>
  <c r="BZ58" i="2"/>
  <c r="BY59" i="2"/>
  <c r="BE57" i="2"/>
  <c r="BF57" i="2" s="1"/>
  <c r="BG57" i="2" s="1"/>
  <c r="BH57" i="2" s="1"/>
  <c r="BD58" i="2"/>
  <c r="DF61" i="2"/>
  <c r="DI60" i="2"/>
  <c r="CK61" i="2"/>
  <c r="CN60" i="2"/>
  <c r="G61" i="2"/>
  <c r="C63" i="2"/>
  <c r="D62" i="2"/>
  <c r="H62" i="2"/>
  <c r="G62" i="2"/>
  <c r="AX60" i="2"/>
  <c r="AU61" i="2"/>
  <c r="AJ58" i="2"/>
  <c r="AI59" i="2"/>
  <c r="AK57" i="2"/>
  <c r="AL57" i="2" s="1"/>
  <c r="AM57" i="2" s="1"/>
  <c r="AC60" i="2"/>
  <c r="Z61" i="2"/>
  <c r="N79" i="2"/>
  <c r="O78" i="2"/>
  <c r="P77" i="2"/>
  <c r="Q77" i="2" s="1"/>
  <c r="R77" i="2" s="1"/>
  <c r="O92" i="6"/>
  <c r="P91" i="6"/>
  <c r="BS59" i="2"/>
  <c r="BP60" i="2"/>
  <c r="CU74" i="2" l="1"/>
  <c r="CT75" i="2"/>
  <c r="CV73" i="2"/>
  <c r="CW73" i="2" s="1"/>
  <c r="CX73" i="2" s="1"/>
  <c r="CA58" i="2"/>
  <c r="CB58" i="2" s="1"/>
  <c r="CC58" i="2" s="1"/>
  <c r="BZ59" i="2"/>
  <c r="BY60" i="2"/>
  <c r="BD59" i="2"/>
  <c r="BE58" i="2"/>
  <c r="BF58" i="2" s="1"/>
  <c r="BG58" i="2" s="1"/>
  <c r="BH58" i="2" s="1"/>
  <c r="DF62" i="2"/>
  <c r="DI61" i="2"/>
  <c r="CK62" i="2"/>
  <c r="CN61" i="2"/>
  <c r="D63" i="2"/>
  <c r="G63" i="2" s="1"/>
  <c r="C64" i="2"/>
  <c r="AK58" i="2"/>
  <c r="AL58" i="2" s="1"/>
  <c r="AM58" i="2" s="1"/>
  <c r="AX61" i="2"/>
  <c r="AU62" i="2"/>
  <c r="AI60" i="2"/>
  <c r="AJ59" i="2"/>
  <c r="P78" i="2"/>
  <c r="Q78" i="2" s="1"/>
  <c r="R78" i="2" s="1"/>
  <c r="O79" i="2"/>
  <c r="N80" i="2"/>
  <c r="Z62" i="2"/>
  <c r="AC61" i="2"/>
  <c r="P92" i="6"/>
  <c r="O93" i="6"/>
  <c r="BS60" i="2"/>
  <c r="BP61" i="2"/>
  <c r="CU75" i="2" l="1"/>
  <c r="CV75" i="2" s="1"/>
  <c r="CW75" i="2" s="1"/>
  <c r="CX75" i="2" s="1"/>
  <c r="CT76" i="2"/>
  <c r="CV74" i="2"/>
  <c r="CW74" i="2"/>
  <c r="CX74" i="2" s="1"/>
  <c r="BY61" i="2"/>
  <c r="BZ60" i="2"/>
  <c r="CA59" i="2"/>
  <c r="CB59" i="2"/>
  <c r="CC59" i="2" s="1"/>
  <c r="BD60" i="2"/>
  <c r="BE59" i="2"/>
  <c r="BF59" i="2" s="1"/>
  <c r="BG59" i="2" s="1"/>
  <c r="BH59" i="2" s="1"/>
  <c r="DI62" i="2"/>
  <c r="DF63" i="2"/>
  <c r="CK63" i="2"/>
  <c r="CN62" i="2"/>
  <c r="H63" i="2"/>
  <c r="D64" i="2"/>
  <c r="C65" i="2"/>
  <c r="G64" i="2"/>
  <c r="H64" i="2"/>
  <c r="AK59" i="2"/>
  <c r="AL59" i="2" s="1"/>
  <c r="AM59" i="2" s="1"/>
  <c r="AJ60" i="2"/>
  <c r="AI61" i="2"/>
  <c r="AU63" i="2"/>
  <c r="AX62" i="2"/>
  <c r="Z63" i="2"/>
  <c r="AC62" i="2"/>
  <c r="O80" i="2"/>
  <c r="N81" i="2"/>
  <c r="P79" i="2"/>
  <c r="Q79" i="2" s="1"/>
  <c r="R79" i="2" s="1"/>
  <c r="O94" i="6"/>
  <c r="P93" i="6"/>
  <c r="BP62" i="2"/>
  <c r="BS61" i="2"/>
  <c r="CU76" i="2" l="1"/>
  <c r="CV76" i="2" s="1"/>
  <c r="CW76" i="2" s="1"/>
  <c r="CX76" i="2" s="1"/>
  <c r="CT77" i="2"/>
  <c r="CB60" i="2"/>
  <c r="CC60" i="2" s="1"/>
  <c r="CA60" i="2"/>
  <c r="BZ61" i="2"/>
  <c r="CA61" i="2" s="1"/>
  <c r="CB61" i="2" s="1"/>
  <c r="CC61" i="2" s="1"/>
  <c r="BY62" i="2"/>
  <c r="BD61" i="2"/>
  <c r="BE60" i="2"/>
  <c r="BF60" i="2" s="1"/>
  <c r="BG60" i="2" s="1"/>
  <c r="BH60" i="2" s="1"/>
  <c r="DI63" i="2"/>
  <c r="DF64" i="2"/>
  <c r="CN63" i="2"/>
  <c r="CK64" i="2"/>
  <c r="C66" i="2"/>
  <c r="D65" i="2"/>
  <c r="G65" i="2" s="1"/>
  <c r="H65" i="2"/>
  <c r="AU64" i="2"/>
  <c r="AX63" i="2"/>
  <c r="AI62" i="2"/>
  <c r="AJ61" i="2"/>
  <c r="AK60" i="2"/>
  <c r="AL60" i="2" s="1"/>
  <c r="AM60" i="2" s="1"/>
  <c r="P80" i="2"/>
  <c r="Q80" i="2" s="1"/>
  <c r="R80" i="2" s="1"/>
  <c r="N82" i="2"/>
  <c r="O81" i="2"/>
  <c r="Z64" i="2"/>
  <c r="AC63" i="2"/>
  <c r="P94" i="6"/>
  <c r="O95" i="6"/>
  <c r="BS62" i="2"/>
  <c r="BP63" i="2"/>
  <c r="CT78" i="2" l="1"/>
  <c r="CU77" i="2"/>
  <c r="CV77" i="2" s="1"/>
  <c r="CW77" i="2" s="1"/>
  <c r="CX77" i="2" s="1"/>
  <c r="BZ62" i="2"/>
  <c r="BY63" i="2"/>
  <c r="BE61" i="2"/>
  <c r="BF61" i="2" s="1"/>
  <c r="BG61" i="2" s="1"/>
  <c r="BH61" i="2" s="1"/>
  <c r="BD62" i="2"/>
  <c r="DF65" i="2"/>
  <c r="DI64" i="2"/>
  <c r="CK65" i="2"/>
  <c r="CN64" i="2"/>
  <c r="D66" i="2"/>
  <c r="C67" i="2"/>
  <c r="H66" i="2"/>
  <c r="G66" i="2"/>
  <c r="AK61" i="2"/>
  <c r="AL61" i="2"/>
  <c r="AM61" i="2" s="1"/>
  <c r="AI63" i="2"/>
  <c r="AJ62" i="2"/>
  <c r="AX64" i="2"/>
  <c r="AU65" i="2"/>
  <c r="AC64" i="2"/>
  <c r="Z65" i="2"/>
  <c r="P81" i="2"/>
  <c r="Q81" i="2" s="1"/>
  <c r="R81" i="2" s="1"/>
  <c r="N83" i="2"/>
  <c r="O82" i="2"/>
  <c r="P95" i="6"/>
  <c r="O96" i="6"/>
  <c r="BP64" i="2"/>
  <c r="BS63" i="2"/>
  <c r="CT79" i="2" l="1"/>
  <c r="CU78" i="2"/>
  <c r="BZ63" i="2"/>
  <c r="BY64" i="2"/>
  <c r="CA62" i="2"/>
  <c r="CB62" i="2" s="1"/>
  <c r="CC62" i="2" s="1"/>
  <c r="BE62" i="2"/>
  <c r="BF62" i="2" s="1"/>
  <c r="BG62" i="2" s="1"/>
  <c r="BH62" i="2" s="1"/>
  <c r="BD63" i="2"/>
  <c r="DF66" i="2"/>
  <c r="DI65" i="2"/>
  <c r="CK66" i="2"/>
  <c r="CN65" i="2"/>
  <c r="D67" i="2"/>
  <c r="C68" i="2"/>
  <c r="H67" i="2"/>
  <c r="G67" i="2"/>
  <c r="AK62" i="2"/>
  <c r="AL62" i="2" s="1"/>
  <c r="AM62" i="2" s="1"/>
  <c r="AX65" i="2"/>
  <c r="AU66" i="2"/>
  <c r="AI64" i="2"/>
  <c r="AJ63" i="2"/>
  <c r="O83" i="2"/>
  <c r="N84" i="2"/>
  <c r="P82" i="2"/>
  <c r="Q82" i="2" s="1"/>
  <c r="R82" i="2" s="1"/>
  <c r="Z66" i="2"/>
  <c r="AC65" i="2"/>
  <c r="O97" i="6"/>
  <c r="P96" i="6"/>
  <c r="BS64" i="2"/>
  <c r="BP65" i="2"/>
  <c r="CV78" i="2" l="1"/>
  <c r="CW78" i="2"/>
  <c r="CX78" i="2" s="1"/>
  <c r="CU79" i="2"/>
  <c r="CV79" i="2" s="1"/>
  <c r="CW79" i="2" s="1"/>
  <c r="CX79" i="2" s="1"/>
  <c r="CT80" i="2"/>
  <c r="BZ64" i="2"/>
  <c r="CA64" i="2" s="1"/>
  <c r="CB64" i="2" s="1"/>
  <c r="CC64" i="2" s="1"/>
  <c r="BY65" i="2"/>
  <c r="CA63" i="2"/>
  <c r="CB63" i="2" s="1"/>
  <c r="CC63" i="2" s="1"/>
  <c r="BE63" i="2"/>
  <c r="BF63" i="2" s="1"/>
  <c r="BG63" i="2" s="1"/>
  <c r="BH63" i="2" s="1"/>
  <c r="BI181" i="2" s="1"/>
  <c r="BD64" i="2"/>
  <c r="BI158" i="2"/>
  <c r="BI186" i="2"/>
  <c r="BI28" i="2"/>
  <c r="BI184" i="2"/>
  <c r="BI190" i="2"/>
  <c r="BI68" i="2"/>
  <c r="BI100" i="2"/>
  <c r="BI4" i="2"/>
  <c r="BI46" i="2"/>
  <c r="BI62" i="2"/>
  <c r="BI125" i="2"/>
  <c r="BI193" i="2"/>
  <c r="BI129" i="2"/>
  <c r="BI103" i="2"/>
  <c r="BI85" i="2"/>
  <c r="BI97" i="2"/>
  <c r="BI33" i="2"/>
  <c r="BI134" i="2"/>
  <c r="BI146" i="2"/>
  <c r="BI53" i="2"/>
  <c r="BI104" i="2"/>
  <c r="BI14" i="2"/>
  <c r="BI188" i="2"/>
  <c r="BI147" i="2"/>
  <c r="BI168" i="2"/>
  <c r="BI79" i="2"/>
  <c r="BI113" i="2"/>
  <c r="BI133" i="2"/>
  <c r="BI99" i="2"/>
  <c r="BI124" i="2"/>
  <c r="BI127" i="2"/>
  <c r="BI52" i="2"/>
  <c r="BI34" i="2"/>
  <c r="BI88" i="2"/>
  <c r="BI138" i="2"/>
  <c r="BI63" i="2"/>
  <c r="BI177" i="2"/>
  <c r="BI67" i="2"/>
  <c r="BI142" i="2"/>
  <c r="BI76" i="2"/>
  <c r="BI87" i="2"/>
  <c r="BI70" i="2"/>
  <c r="BI27" i="2"/>
  <c r="BI94" i="2"/>
  <c r="BI189" i="2"/>
  <c r="BI80" i="2"/>
  <c r="BI56" i="2"/>
  <c r="BI149" i="2"/>
  <c r="BI101" i="2"/>
  <c r="BI20" i="2"/>
  <c r="BI24" i="2"/>
  <c r="BI141" i="2"/>
  <c r="BI9" i="2"/>
  <c r="BI157" i="2"/>
  <c r="BI19" i="2"/>
  <c r="BI65" i="2"/>
  <c r="BI160" i="2"/>
  <c r="BI92" i="2"/>
  <c r="BI60" i="2"/>
  <c r="BI49" i="2"/>
  <c r="BI199" i="2"/>
  <c r="BI71" i="2"/>
  <c r="BI178" i="2"/>
  <c r="BI41" i="2"/>
  <c r="DF67" i="2"/>
  <c r="DI66" i="2"/>
  <c r="CK67" i="2"/>
  <c r="CN66" i="2"/>
  <c r="D68" i="2"/>
  <c r="C69" i="2"/>
  <c r="G68" i="2"/>
  <c r="H68" i="2"/>
  <c r="AU67" i="2"/>
  <c r="AX66" i="2"/>
  <c r="AK63" i="2"/>
  <c r="AL63" i="2" s="1"/>
  <c r="AM63" i="2" s="1"/>
  <c r="AI65" i="2"/>
  <c r="AJ64" i="2"/>
  <c r="Z67" i="2"/>
  <c r="AC66" i="2"/>
  <c r="O84" i="2"/>
  <c r="N85" i="2"/>
  <c r="P83" i="2"/>
  <c r="Q83" i="2" s="1"/>
  <c r="R83" i="2" s="1"/>
  <c r="P97" i="6"/>
  <c r="O98" i="6"/>
  <c r="BS65" i="2"/>
  <c r="BP66" i="2"/>
  <c r="CU80" i="2" l="1"/>
  <c r="CT81" i="2"/>
  <c r="BZ65" i="2"/>
  <c r="CA65" i="2" s="1"/>
  <c r="CB65" i="2" s="1"/>
  <c r="CC65" i="2" s="1"/>
  <c r="BY66" i="2"/>
  <c r="BE64" i="2"/>
  <c r="BF64" i="2" s="1"/>
  <c r="BG64" i="2" s="1"/>
  <c r="BH64" i="2" s="1"/>
  <c r="BD65" i="2"/>
  <c r="BI23" i="2"/>
  <c r="BI95" i="2"/>
  <c r="BI89" i="2"/>
  <c r="BI3" i="2"/>
  <c r="C8" i="4" s="1"/>
  <c r="E8" i="4" s="1"/>
  <c r="F8" i="4" s="1"/>
  <c r="G8" i="4" s="1"/>
  <c r="L8" i="4" s="1"/>
  <c r="BI48" i="2"/>
  <c r="BI96" i="2"/>
  <c r="BI5" i="2"/>
  <c r="BI39" i="2"/>
  <c r="BI153" i="2"/>
  <c r="BI196" i="2"/>
  <c r="BI118" i="2"/>
  <c r="BI194" i="2"/>
  <c r="BI106" i="2"/>
  <c r="BI155" i="2"/>
  <c r="BI139" i="2"/>
  <c r="BI36" i="2"/>
  <c r="BI35" i="2"/>
  <c r="BI109" i="2"/>
  <c r="BI163" i="2"/>
  <c r="BI202" i="2"/>
  <c r="BI191" i="2"/>
  <c r="BI72" i="2"/>
  <c r="BI174" i="2"/>
  <c r="BI180" i="2"/>
  <c r="BI51" i="2"/>
  <c r="BI59" i="2"/>
  <c r="BI166" i="2"/>
  <c r="BI137" i="2"/>
  <c r="BI107" i="2"/>
  <c r="BI81" i="2"/>
  <c r="BI82" i="2"/>
  <c r="BI187" i="2"/>
  <c r="BI43" i="2"/>
  <c r="BI115" i="2"/>
  <c r="BI173" i="2"/>
  <c r="BI195" i="2"/>
  <c r="BI167" i="2"/>
  <c r="BI131" i="2"/>
  <c r="BI58" i="2"/>
  <c r="BI37" i="2"/>
  <c r="BI16" i="2"/>
  <c r="BI126" i="2"/>
  <c r="BI13" i="2"/>
  <c r="BI170" i="2"/>
  <c r="BI179" i="2"/>
  <c r="BI197" i="2"/>
  <c r="BI128" i="2"/>
  <c r="BI44" i="2"/>
  <c r="BI11" i="2"/>
  <c r="BI83" i="2"/>
  <c r="BI47" i="2"/>
  <c r="BI54" i="2"/>
  <c r="BI38" i="2"/>
  <c r="BI159" i="2"/>
  <c r="BI201" i="2"/>
  <c r="BI40" i="2"/>
  <c r="BI145" i="2"/>
  <c r="BI169" i="2"/>
  <c r="BI25" i="2"/>
  <c r="BI105" i="2"/>
  <c r="BI90" i="2"/>
  <c r="BI120" i="2"/>
  <c r="BI144" i="2"/>
  <c r="BI171" i="2"/>
  <c r="BI175" i="2"/>
  <c r="BI45" i="2"/>
  <c r="BI200" i="2"/>
  <c r="BI130" i="2"/>
  <c r="BI112" i="2"/>
  <c r="BI57" i="2"/>
  <c r="BI26" i="2"/>
  <c r="BI108" i="2"/>
  <c r="BI165" i="2"/>
  <c r="BI156" i="2"/>
  <c r="BI121" i="2"/>
  <c r="BI203" i="2"/>
  <c r="BI192" i="2"/>
  <c r="BI102" i="2"/>
  <c r="BI140" i="2"/>
  <c r="BI12" i="2"/>
  <c r="BI6" i="2"/>
  <c r="BI110" i="2"/>
  <c r="BI183" i="2"/>
  <c r="BI151" i="2"/>
  <c r="BI10" i="2"/>
  <c r="BI150" i="2"/>
  <c r="BI18" i="2"/>
  <c r="BI61" i="2"/>
  <c r="BI164" i="2"/>
  <c r="BI198" i="2"/>
  <c r="BI152" i="2"/>
  <c r="BI74" i="2"/>
  <c r="BI8" i="2"/>
  <c r="BI69" i="2"/>
  <c r="BI185" i="2"/>
  <c r="BI135" i="2"/>
  <c r="BI176" i="2"/>
  <c r="BI119" i="2"/>
  <c r="BI29" i="2"/>
  <c r="BI114" i="2"/>
  <c r="BI31" i="2"/>
  <c r="BI17" i="2"/>
  <c r="BI132" i="2"/>
  <c r="BI172" i="2"/>
  <c r="BI66" i="2"/>
  <c r="BI84" i="2"/>
  <c r="BI64" i="2"/>
  <c r="BI30" i="2"/>
  <c r="BI55" i="2"/>
  <c r="BI91" i="2"/>
  <c r="BI22" i="2"/>
  <c r="BI93" i="2"/>
  <c r="BI148" i="2"/>
  <c r="BI73" i="2"/>
  <c r="BI162" i="2"/>
  <c r="BI32" i="2"/>
  <c r="BI7" i="2"/>
  <c r="BI77" i="2"/>
  <c r="BI154" i="2"/>
  <c r="BI123" i="2"/>
  <c r="BI42" i="2"/>
  <c r="BI122" i="2"/>
  <c r="BI78" i="2"/>
  <c r="BI116" i="2"/>
  <c r="BI15" i="2"/>
  <c r="BI117" i="2"/>
  <c r="BI161" i="2"/>
  <c r="BI98" i="2"/>
  <c r="BI50" i="2"/>
  <c r="BI182" i="2"/>
  <c r="BI86" i="2"/>
  <c r="BI21" i="2"/>
  <c r="BI143" i="2"/>
  <c r="BI75" i="2"/>
  <c r="BI136" i="2"/>
  <c r="BI111" i="2"/>
  <c r="DF68" i="2"/>
  <c r="DI67" i="2"/>
  <c r="CK68" i="2"/>
  <c r="CN67" i="2"/>
  <c r="C70" i="2"/>
  <c r="D69" i="2"/>
  <c r="H69" i="2" s="1"/>
  <c r="G69" i="2"/>
  <c r="AK64" i="2"/>
  <c r="AL64" i="2" s="1"/>
  <c r="AM64" i="2" s="1"/>
  <c r="AI66" i="2"/>
  <c r="AJ65" i="2"/>
  <c r="AU68" i="2"/>
  <c r="AX67" i="2"/>
  <c r="P84" i="2"/>
  <c r="Q84" i="2" s="1"/>
  <c r="R84" i="2" s="1"/>
  <c r="O85" i="2"/>
  <c r="N86" i="2"/>
  <c r="AC67" i="2"/>
  <c r="Z68" i="2"/>
  <c r="O99" i="6"/>
  <c r="P98" i="6"/>
  <c r="BS66" i="2"/>
  <c r="BP67" i="2"/>
  <c r="CT82" i="2" l="1"/>
  <c r="CU81" i="2"/>
  <c r="CV81" i="2" s="1"/>
  <c r="CW81" i="2" s="1"/>
  <c r="CX81" i="2" s="1"/>
  <c r="CV80" i="2"/>
  <c r="CW80" i="2" s="1"/>
  <c r="CX80" i="2" s="1"/>
  <c r="BY67" i="2"/>
  <c r="BZ66" i="2"/>
  <c r="BE65" i="2"/>
  <c r="BF65" i="2" s="1"/>
  <c r="BG65" i="2" s="1"/>
  <c r="BH65" i="2" s="1"/>
  <c r="BD66" i="2"/>
  <c r="DF69" i="2"/>
  <c r="DI68" i="2"/>
  <c r="CK69" i="2"/>
  <c r="CN68" i="2"/>
  <c r="C71" i="2"/>
  <c r="D70" i="2"/>
  <c r="G70" i="2"/>
  <c r="H70" i="2"/>
  <c r="AU69" i="2"/>
  <c r="AX68" i="2"/>
  <c r="AK65" i="2"/>
  <c r="AL65" i="2" s="1"/>
  <c r="AM65" i="2" s="1"/>
  <c r="AI67" i="2"/>
  <c r="AJ66" i="2"/>
  <c r="AC68" i="2"/>
  <c r="Z69" i="2"/>
  <c r="N87" i="2"/>
  <c r="O86" i="2"/>
  <c r="P85" i="2"/>
  <c r="Q85" i="2" s="1"/>
  <c r="R85" i="2" s="1"/>
  <c r="O100" i="6"/>
  <c r="P99" i="6"/>
  <c r="BS67" i="2"/>
  <c r="BP68" i="2"/>
  <c r="CT83" i="2" l="1"/>
  <c r="CU82" i="2"/>
  <c r="CV82" i="2" s="1"/>
  <c r="CW82" i="2" s="1"/>
  <c r="CX82" i="2" s="1"/>
  <c r="CA66" i="2"/>
  <c r="CB66" i="2" s="1"/>
  <c r="CC66" i="2" s="1"/>
  <c r="BY68" i="2"/>
  <c r="BZ67" i="2"/>
  <c r="BD67" i="2"/>
  <c r="BE66" i="2"/>
  <c r="BF66" i="2" s="1"/>
  <c r="BG66" i="2" s="1"/>
  <c r="BH66" i="2" s="1"/>
  <c r="DF70" i="2"/>
  <c r="DI69" i="2"/>
  <c r="CK70" i="2"/>
  <c r="CN69" i="2"/>
  <c r="D71" i="2"/>
  <c r="C72" i="2"/>
  <c r="H71" i="2"/>
  <c r="G71" i="2"/>
  <c r="AK66" i="2"/>
  <c r="AL66" i="2" s="1"/>
  <c r="AM66" i="2" s="1"/>
  <c r="AI68" i="2"/>
  <c r="AJ67" i="2"/>
  <c r="AU70" i="2"/>
  <c r="AX69" i="2"/>
  <c r="P86" i="2"/>
  <c r="Q86" i="2" s="1"/>
  <c r="R86" i="2" s="1"/>
  <c r="O87" i="2"/>
  <c r="N88" i="2"/>
  <c r="Z70" i="2"/>
  <c r="AC69" i="2"/>
  <c r="O101" i="6"/>
  <c r="P100" i="6"/>
  <c r="BP69" i="2"/>
  <c r="BS68" i="2"/>
  <c r="CT84" i="2" l="1"/>
  <c r="CU83" i="2"/>
  <c r="CA67" i="2"/>
  <c r="CB67" i="2"/>
  <c r="CC67" i="2" s="1"/>
  <c r="BZ68" i="2"/>
  <c r="BY69" i="2"/>
  <c r="BE67" i="2"/>
  <c r="BF67" i="2" s="1"/>
  <c r="BG67" i="2" s="1"/>
  <c r="BH67" i="2" s="1"/>
  <c r="BD68" i="2"/>
  <c r="DI70" i="2"/>
  <c r="DF71" i="2"/>
  <c r="CK71" i="2"/>
  <c r="CN70" i="2"/>
  <c r="C73" i="2"/>
  <c r="D72" i="2"/>
  <c r="H72" i="2"/>
  <c r="G72" i="2"/>
  <c r="AX70" i="2"/>
  <c r="AU71" i="2"/>
  <c r="AK67" i="2"/>
  <c r="AL67" i="2" s="1"/>
  <c r="AM67" i="2" s="1"/>
  <c r="AJ68" i="2"/>
  <c r="AI69" i="2"/>
  <c r="Z71" i="2"/>
  <c r="AC70" i="2"/>
  <c r="N89" i="2"/>
  <c r="O88" i="2"/>
  <c r="P87" i="2"/>
  <c r="Q87" i="2" s="1"/>
  <c r="R87" i="2" s="1"/>
  <c r="O102" i="6"/>
  <c r="P101" i="6"/>
  <c r="BP70" i="2"/>
  <c r="BS69" i="2"/>
  <c r="CV83" i="2" l="1"/>
  <c r="CW83" i="2"/>
  <c r="CX83" i="2" s="1"/>
  <c r="CU84" i="2"/>
  <c r="CV84" i="2" s="1"/>
  <c r="CW84" i="2" s="1"/>
  <c r="CX84" i="2" s="1"/>
  <c r="CT85" i="2"/>
  <c r="BY70" i="2"/>
  <c r="BZ69" i="2"/>
  <c r="CA69" i="2" s="1"/>
  <c r="CB69" i="2" s="1"/>
  <c r="CC69" i="2" s="1"/>
  <c r="CA68" i="2"/>
  <c r="CB68" i="2" s="1"/>
  <c r="CC68" i="2" s="1"/>
  <c r="BD69" i="2"/>
  <c r="BE68" i="2"/>
  <c r="BF68" i="2" s="1"/>
  <c r="BG68" i="2" s="1"/>
  <c r="BH68" i="2" s="1"/>
  <c r="DF72" i="2"/>
  <c r="DI71" i="2"/>
  <c r="CN71" i="2"/>
  <c r="CK72" i="2"/>
  <c r="D73" i="2"/>
  <c r="C74" i="2"/>
  <c r="H73" i="2"/>
  <c r="G73" i="2"/>
  <c r="AI70" i="2"/>
  <c r="AJ69" i="2"/>
  <c r="AK68" i="2"/>
  <c r="AL68" i="2" s="1"/>
  <c r="AM68" i="2" s="1"/>
  <c r="AU72" i="2"/>
  <c r="AX71" i="2"/>
  <c r="P88" i="2"/>
  <c r="Q88" i="2" s="1"/>
  <c r="R88" i="2" s="1"/>
  <c r="O89" i="2"/>
  <c r="N90" i="2"/>
  <c r="Z72" i="2"/>
  <c r="AC71" i="2"/>
  <c r="P102" i="6"/>
  <c r="O103" i="6"/>
  <c r="BS70" i="2"/>
  <c r="BP71" i="2"/>
  <c r="CU85" i="2" l="1"/>
  <c r="CT86" i="2"/>
  <c r="BZ70" i="2"/>
  <c r="BY71" i="2"/>
  <c r="BD70" i="2"/>
  <c r="BE69" i="2"/>
  <c r="BF69" i="2" s="1"/>
  <c r="BG69" i="2" s="1"/>
  <c r="BH69" i="2" s="1"/>
  <c r="DF73" i="2"/>
  <c r="DI72" i="2"/>
  <c r="CN72" i="2"/>
  <c r="CK73" i="2"/>
  <c r="C75" i="2"/>
  <c r="D74" i="2"/>
  <c r="G74" i="2"/>
  <c r="H74" i="2"/>
  <c r="AU73" i="2"/>
  <c r="AX72" i="2"/>
  <c r="AK69" i="2"/>
  <c r="AL69" i="2" s="1"/>
  <c r="AM69" i="2" s="1"/>
  <c r="AJ70" i="2"/>
  <c r="AI71" i="2"/>
  <c r="Z73" i="2"/>
  <c r="AC72" i="2"/>
  <c r="O90" i="2"/>
  <c r="N91" i="2"/>
  <c r="P89" i="2"/>
  <c r="Q89" i="2" s="1"/>
  <c r="R89" i="2" s="1"/>
  <c r="O104" i="6"/>
  <c r="P103" i="6"/>
  <c r="BP72" i="2"/>
  <c r="BS71" i="2"/>
  <c r="CT87" i="2" l="1"/>
  <c r="CU86" i="2"/>
  <c r="CV86" i="2" s="1"/>
  <c r="CW86" i="2" s="1"/>
  <c r="CX86" i="2" s="1"/>
  <c r="CV85" i="2"/>
  <c r="CW85" i="2"/>
  <c r="CX85" i="2" s="1"/>
  <c r="BY72" i="2"/>
  <c r="BZ71" i="2"/>
  <c r="CA70" i="2"/>
  <c r="CB70" i="2"/>
  <c r="CC70" i="2" s="1"/>
  <c r="BD71" i="2"/>
  <c r="BE70" i="2"/>
  <c r="BF70" i="2" s="1"/>
  <c r="BG70" i="2" s="1"/>
  <c r="BH70" i="2" s="1"/>
  <c r="DI73" i="2"/>
  <c r="DF74" i="2"/>
  <c r="CK74" i="2"/>
  <c r="CN73" i="2"/>
  <c r="C76" i="2"/>
  <c r="D75" i="2"/>
  <c r="G75" i="2"/>
  <c r="H75" i="2"/>
  <c r="AK70" i="2"/>
  <c r="AL70" i="2" s="1"/>
  <c r="AM70" i="2" s="1"/>
  <c r="AI72" i="2"/>
  <c r="AJ71" i="2"/>
  <c r="AU74" i="2"/>
  <c r="AX73" i="2"/>
  <c r="P90" i="2"/>
  <c r="Q90" i="2" s="1"/>
  <c r="R90" i="2" s="1"/>
  <c r="O91" i="2"/>
  <c r="N92" i="2"/>
  <c r="Z74" i="2"/>
  <c r="AC73" i="2"/>
  <c r="O105" i="6"/>
  <c r="P104" i="6"/>
  <c r="BP73" i="2"/>
  <c r="BS72" i="2"/>
  <c r="CT88" i="2" l="1"/>
  <c r="CU87" i="2"/>
  <c r="CV87" i="2" s="1"/>
  <c r="CW87" i="2" s="1"/>
  <c r="CX87" i="2" s="1"/>
  <c r="CA71" i="2"/>
  <c r="CB71" i="2"/>
  <c r="CC71" i="2" s="1"/>
  <c r="BZ72" i="2"/>
  <c r="CA72" i="2" s="1"/>
  <c r="CB72" i="2" s="1"/>
  <c r="CC72" i="2" s="1"/>
  <c r="BY73" i="2"/>
  <c r="BE71" i="2"/>
  <c r="BF71" i="2" s="1"/>
  <c r="BG71" i="2" s="1"/>
  <c r="BH71" i="2" s="1"/>
  <c r="BD72" i="2"/>
  <c r="DI74" i="2"/>
  <c r="DF75" i="2"/>
  <c r="CK75" i="2"/>
  <c r="CN74" i="2"/>
  <c r="C77" i="2"/>
  <c r="D76" i="2"/>
  <c r="G76" i="2"/>
  <c r="H76" i="2"/>
  <c r="AU75" i="2"/>
  <c r="AX74" i="2"/>
  <c r="AK71" i="2"/>
  <c r="AL71" i="2" s="1"/>
  <c r="AM71" i="2" s="1"/>
  <c r="AJ72" i="2"/>
  <c r="AI73" i="2"/>
  <c r="N93" i="2"/>
  <c r="O92" i="2"/>
  <c r="Z75" i="2"/>
  <c r="AC74" i="2"/>
  <c r="P91" i="2"/>
  <c r="Q91" i="2" s="1"/>
  <c r="R91" i="2" s="1"/>
  <c r="O106" i="6"/>
  <c r="P105" i="6"/>
  <c r="BP74" i="2"/>
  <c r="BS73" i="2"/>
  <c r="CT89" i="2" l="1"/>
  <c r="CU88" i="2"/>
  <c r="CV88" i="2" s="1"/>
  <c r="CW88" i="2" s="1"/>
  <c r="CX88" i="2" s="1"/>
  <c r="BZ73" i="2"/>
  <c r="CA73" i="2" s="1"/>
  <c r="CB73" i="2" s="1"/>
  <c r="CC73" i="2" s="1"/>
  <c r="BY74" i="2"/>
  <c r="BD73" i="2"/>
  <c r="BE72" i="2"/>
  <c r="BF72" i="2" s="1"/>
  <c r="BG72" i="2" s="1"/>
  <c r="BH72" i="2" s="1"/>
  <c r="DF76" i="2"/>
  <c r="DI75" i="2"/>
  <c r="CN75" i="2"/>
  <c r="CK76" i="2"/>
  <c r="C78" i="2"/>
  <c r="D77" i="2"/>
  <c r="G77" i="2"/>
  <c r="H77" i="2"/>
  <c r="AK72" i="2"/>
  <c r="AL72" i="2" s="1"/>
  <c r="AM72" i="2" s="1"/>
  <c r="AX75" i="2"/>
  <c r="AU76" i="2"/>
  <c r="AI74" i="2"/>
  <c r="AJ73" i="2"/>
  <c r="Z76" i="2"/>
  <c r="AC75" i="2"/>
  <c r="P92" i="2"/>
  <c r="Q92" i="2" s="1"/>
  <c r="R92" i="2" s="1"/>
  <c r="O93" i="2"/>
  <c r="N94" i="2"/>
  <c r="O107" i="6"/>
  <c r="P106" i="6"/>
  <c r="BP75" i="2"/>
  <c r="BS74" i="2"/>
  <c r="CU89" i="2" l="1"/>
  <c r="CV89" i="2" s="1"/>
  <c r="CW89" i="2" s="1"/>
  <c r="CX89" i="2" s="1"/>
  <c r="CT90" i="2"/>
  <c r="BZ74" i="2"/>
  <c r="CA74" i="2" s="1"/>
  <c r="CB74" i="2" s="1"/>
  <c r="CC74" i="2" s="1"/>
  <c r="BY75" i="2"/>
  <c r="BE73" i="2"/>
  <c r="BF73" i="2" s="1"/>
  <c r="BG73" i="2" s="1"/>
  <c r="BH73" i="2" s="1"/>
  <c r="BD74" i="2"/>
  <c r="DF77" i="2"/>
  <c r="DI76" i="2"/>
  <c r="CK77" i="2"/>
  <c r="CN76" i="2"/>
  <c r="D78" i="2"/>
  <c r="C79" i="2"/>
  <c r="H78" i="2"/>
  <c r="G78" i="2"/>
  <c r="AK73" i="2"/>
  <c r="AL73" i="2" s="1"/>
  <c r="AM73" i="2" s="1"/>
  <c r="AJ74" i="2"/>
  <c r="AI75" i="2"/>
  <c r="AX76" i="2"/>
  <c r="AU77" i="2"/>
  <c r="N95" i="2"/>
  <c r="O94" i="2"/>
  <c r="P93" i="2"/>
  <c r="Q93" i="2" s="1"/>
  <c r="R93" i="2" s="1"/>
  <c r="AC76" i="2"/>
  <c r="Z77" i="2"/>
  <c r="O108" i="6"/>
  <c r="P107" i="6"/>
  <c r="BP76" i="2"/>
  <c r="BS75" i="2"/>
  <c r="CT91" i="2" l="1"/>
  <c r="CU90" i="2"/>
  <c r="CV90" i="2" s="1"/>
  <c r="CW90" i="2" s="1"/>
  <c r="CX90" i="2" s="1"/>
  <c r="BY76" i="2"/>
  <c r="BZ75" i="2"/>
  <c r="BD75" i="2"/>
  <c r="BE74" i="2"/>
  <c r="BF74" i="2" s="1"/>
  <c r="BG74" i="2" s="1"/>
  <c r="BH74" i="2" s="1"/>
  <c r="DI77" i="2"/>
  <c r="DF78" i="2"/>
  <c r="CK78" i="2"/>
  <c r="CN77" i="2"/>
  <c r="C80" i="2"/>
  <c r="D79" i="2"/>
  <c r="H79" i="2"/>
  <c r="G79" i="2"/>
  <c r="AU78" i="2"/>
  <c r="AX77" i="2"/>
  <c r="AI76" i="2"/>
  <c r="AJ75" i="2"/>
  <c r="AK74" i="2"/>
  <c r="AL74" i="2" s="1"/>
  <c r="AM74" i="2" s="1"/>
  <c r="AC77" i="2"/>
  <c r="Z78" i="2"/>
  <c r="P94" i="2"/>
  <c r="Q94" i="2" s="1"/>
  <c r="R94" i="2" s="1"/>
  <c r="N96" i="2"/>
  <c r="O95" i="2"/>
  <c r="O109" i="6"/>
  <c r="P108" i="6"/>
  <c r="BS76" i="2"/>
  <c r="BP77" i="2"/>
  <c r="CT92" i="2" l="1"/>
  <c r="CU91" i="2"/>
  <c r="CV91" i="2" s="1"/>
  <c r="CW91" i="2" s="1"/>
  <c r="CX91" i="2" s="1"/>
  <c r="CA75" i="2"/>
  <c r="CB75" i="2"/>
  <c r="CC75" i="2" s="1"/>
  <c r="BZ76" i="2"/>
  <c r="BY77" i="2"/>
  <c r="BD76" i="2"/>
  <c r="BE75" i="2"/>
  <c r="BF75" i="2" s="1"/>
  <c r="BG75" i="2" s="1"/>
  <c r="BH75" i="2" s="1"/>
  <c r="DI78" i="2"/>
  <c r="DF79" i="2"/>
  <c r="CK79" i="2"/>
  <c r="CN78" i="2"/>
  <c r="C81" i="2"/>
  <c r="D80" i="2"/>
  <c r="H80" i="2"/>
  <c r="G80" i="2"/>
  <c r="AK75" i="2"/>
  <c r="AL75" i="2" s="1"/>
  <c r="AM75" i="2" s="1"/>
  <c r="AI77" i="2"/>
  <c r="AJ76" i="2"/>
  <c r="AX78" i="2"/>
  <c r="AU79" i="2"/>
  <c r="P95" i="2"/>
  <c r="Q95" i="2"/>
  <c r="R95" i="2" s="1"/>
  <c r="O96" i="2"/>
  <c r="N97" i="2"/>
  <c r="AC78" i="2"/>
  <c r="Z79" i="2"/>
  <c r="O110" i="6"/>
  <c r="P109" i="6"/>
  <c r="BP78" i="2"/>
  <c r="BS77" i="2"/>
  <c r="CT93" i="2" l="1"/>
  <c r="CU92" i="2"/>
  <c r="BY78" i="2"/>
  <c r="BZ77" i="2"/>
  <c r="CA76" i="2"/>
  <c r="CB76" i="2" s="1"/>
  <c r="CC76" i="2" s="1"/>
  <c r="BD77" i="2"/>
  <c r="BE76" i="2"/>
  <c r="BF76" i="2" s="1"/>
  <c r="BG76" i="2" s="1"/>
  <c r="BH76" i="2" s="1"/>
  <c r="DF80" i="2"/>
  <c r="DI79" i="2"/>
  <c r="CN79" i="2"/>
  <c r="CK80" i="2"/>
  <c r="D81" i="2"/>
  <c r="C82" i="2"/>
  <c r="H81" i="2"/>
  <c r="G81" i="2"/>
  <c r="AK76" i="2"/>
  <c r="AL76" i="2" s="1"/>
  <c r="AM76" i="2" s="1"/>
  <c r="AJ77" i="2"/>
  <c r="AI78" i="2"/>
  <c r="AU80" i="2"/>
  <c r="AX79" i="2"/>
  <c r="AC79" i="2"/>
  <c r="Z80" i="2"/>
  <c r="O97" i="2"/>
  <c r="N98" i="2"/>
  <c r="P96" i="2"/>
  <c r="Q96" i="2" s="1"/>
  <c r="R96" i="2" s="1"/>
  <c r="O111" i="6"/>
  <c r="P110" i="6"/>
  <c r="BS78" i="2"/>
  <c r="BP79" i="2"/>
  <c r="CV92" i="2" l="1"/>
  <c r="CW92" i="2"/>
  <c r="CX92" i="2" s="1"/>
  <c r="CU93" i="2"/>
  <c r="CV93" i="2" s="1"/>
  <c r="CW93" i="2" s="1"/>
  <c r="CX93" i="2" s="1"/>
  <c r="CT94" i="2"/>
  <c r="CB77" i="2"/>
  <c r="CC77" i="2" s="1"/>
  <c r="CA77" i="2"/>
  <c r="BY79" i="2"/>
  <c r="BZ78" i="2"/>
  <c r="CA78" i="2" s="1"/>
  <c r="CB78" i="2" s="1"/>
  <c r="CC78" i="2" s="1"/>
  <c r="BE77" i="2"/>
  <c r="BF77" i="2" s="1"/>
  <c r="BG77" i="2" s="1"/>
  <c r="BH77" i="2" s="1"/>
  <c r="BD78" i="2"/>
  <c r="DF81" i="2"/>
  <c r="DI80" i="2"/>
  <c r="CK81" i="2"/>
  <c r="CN80" i="2"/>
  <c r="C83" i="2"/>
  <c r="D82" i="2"/>
  <c r="G82" i="2"/>
  <c r="H82" i="2"/>
  <c r="AU81" i="2"/>
  <c r="AX80" i="2"/>
  <c r="AK77" i="2"/>
  <c r="AL77" i="2" s="1"/>
  <c r="AM77" i="2" s="1"/>
  <c r="AJ78" i="2"/>
  <c r="AI79" i="2"/>
  <c r="P97" i="2"/>
  <c r="Q97" i="2" s="1"/>
  <c r="R97" i="2" s="1"/>
  <c r="N99" i="2"/>
  <c r="O98" i="2"/>
  <c r="Z81" i="2"/>
  <c r="AC80" i="2"/>
  <c r="O112" i="6"/>
  <c r="P111" i="6"/>
  <c r="BP80" i="2"/>
  <c r="BS79" i="2"/>
  <c r="CT95" i="2" l="1"/>
  <c r="CU94" i="2"/>
  <c r="BZ79" i="2"/>
  <c r="BY80" i="2"/>
  <c r="BE78" i="2"/>
  <c r="BF78" i="2" s="1"/>
  <c r="BG78" i="2" s="1"/>
  <c r="BH78" i="2" s="1"/>
  <c r="BD79" i="2"/>
  <c r="DF82" i="2"/>
  <c r="DI81" i="2"/>
  <c r="CK82" i="2"/>
  <c r="CN81" i="2"/>
  <c r="C84" i="2"/>
  <c r="D83" i="2"/>
  <c r="G83" i="2"/>
  <c r="H83" i="2"/>
  <c r="AI80" i="2"/>
  <c r="AJ79" i="2"/>
  <c r="AK78" i="2"/>
  <c r="AL78" i="2" s="1"/>
  <c r="AM78" i="2" s="1"/>
  <c r="AU82" i="2"/>
  <c r="AX81" i="2"/>
  <c r="AC81" i="2"/>
  <c r="Z82" i="2"/>
  <c r="O99" i="2"/>
  <c r="N100" i="2"/>
  <c r="P98" i="2"/>
  <c r="Q98" i="2"/>
  <c r="R98" i="2" s="1"/>
  <c r="O113" i="6"/>
  <c r="P112" i="6"/>
  <c r="BP81" i="2"/>
  <c r="BS80" i="2"/>
  <c r="CV94" i="2" l="1"/>
  <c r="CW94" i="2"/>
  <c r="CX94" i="2" s="1"/>
  <c r="CU95" i="2"/>
  <c r="CV95" i="2" s="1"/>
  <c r="CW95" i="2" s="1"/>
  <c r="CX95" i="2" s="1"/>
  <c r="CT96" i="2"/>
  <c r="BY81" i="2"/>
  <c r="BZ80" i="2"/>
  <c r="CA79" i="2"/>
  <c r="CB79" i="2" s="1"/>
  <c r="CC79" i="2" s="1"/>
  <c r="BE79" i="2"/>
  <c r="BF79" i="2" s="1"/>
  <c r="BG79" i="2" s="1"/>
  <c r="BH79" i="2" s="1"/>
  <c r="BD80" i="2"/>
  <c r="DF83" i="2"/>
  <c r="DI82" i="2"/>
  <c r="CK83" i="2"/>
  <c r="CN82" i="2"/>
  <c r="D84" i="2"/>
  <c r="C85" i="2"/>
  <c r="H84" i="2"/>
  <c r="G84" i="2"/>
  <c r="AX82" i="2"/>
  <c r="AU83" i="2"/>
  <c r="AK79" i="2"/>
  <c r="AL79" i="2" s="1"/>
  <c r="AM79" i="2" s="1"/>
  <c r="AI81" i="2"/>
  <c r="AJ80" i="2"/>
  <c r="P99" i="2"/>
  <c r="Q99" i="2" s="1"/>
  <c r="R99" i="2" s="1"/>
  <c r="O100" i="2"/>
  <c r="N101" i="2"/>
  <c r="Z83" i="2"/>
  <c r="AC82" i="2"/>
  <c r="O114" i="6"/>
  <c r="P113" i="6"/>
  <c r="BP82" i="2"/>
  <c r="BS81" i="2"/>
  <c r="CU96" i="2" l="1"/>
  <c r="CT97" i="2"/>
  <c r="CB80" i="2"/>
  <c r="CC80" i="2" s="1"/>
  <c r="CA80" i="2"/>
  <c r="BY82" i="2"/>
  <c r="BZ81" i="2"/>
  <c r="CA81" i="2" s="1"/>
  <c r="CB81" i="2" s="1"/>
  <c r="CC81" i="2" s="1"/>
  <c r="BD81" i="2"/>
  <c r="BE80" i="2"/>
  <c r="BF80" i="2" s="1"/>
  <c r="BG80" i="2" s="1"/>
  <c r="BH80" i="2" s="1"/>
  <c r="DF84" i="2"/>
  <c r="DI83" i="2"/>
  <c r="CN83" i="2"/>
  <c r="CK84" i="2"/>
  <c r="C86" i="2"/>
  <c r="D85" i="2"/>
  <c r="H85" i="2"/>
  <c r="G85" i="2"/>
  <c r="AK80" i="2"/>
  <c r="AL80" i="2" s="1"/>
  <c r="AM80" i="2" s="1"/>
  <c r="AI82" i="2"/>
  <c r="AJ81" i="2"/>
  <c r="AU84" i="2"/>
  <c r="AX83" i="2"/>
  <c r="P100" i="2"/>
  <c r="Q100" i="2" s="1"/>
  <c r="R100" i="2" s="1"/>
  <c r="Z84" i="2"/>
  <c r="AC83" i="2"/>
  <c r="O101" i="2"/>
  <c r="N102" i="2"/>
  <c r="O115" i="6"/>
  <c r="P114" i="6"/>
  <c r="BP83" i="2"/>
  <c r="BS82" i="2"/>
  <c r="CT98" i="2" l="1"/>
  <c r="CU97" i="2"/>
  <c r="CV97" i="2" s="1"/>
  <c r="CW97" i="2" s="1"/>
  <c r="CX97" i="2" s="1"/>
  <c r="CV96" i="2"/>
  <c r="CW96" i="2"/>
  <c r="CX96" i="2" s="1"/>
  <c r="BZ82" i="2"/>
  <c r="BY83" i="2"/>
  <c r="BD82" i="2"/>
  <c r="BE81" i="2"/>
  <c r="BF81" i="2" s="1"/>
  <c r="BG81" i="2" s="1"/>
  <c r="BH81" i="2" s="1"/>
  <c r="DI84" i="2"/>
  <c r="DF85" i="2"/>
  <c r="CK85" i="2"/>
  <c r="CN84" i="2"/>
  <c r="D86" i="2"/>
  <c r="G86" i="2" s="1"/>
  <c r="C87" i="2"/>
  <c r="H86" i="2"/>
  <c r="AK81" i="2"/>
  <c r="AL81" i="2"/>
  <c r="AM81" i="2" s="1"/>
  <c r="AX84" i="2"/>
  <c r="AU85" i="2"/>
  <c r="AJ82" i="2"/>
  <c r="AI83" i="2"/>
  <c r="O102" i="2"/>
  <c r="N103" i="2"/>
  <c r="Z85" i="2"/>
  <c r="AC84" i="2"/>
  <c r="P101" i="2"/>
  <c r="Q101" i="2" s="1"/>
  <c r="R101" i="2" s="1"/>
  <c r="O116" i="6"/>
  <c r="P115" i="6"/>
  <c r="BP84" i="2"/>
  <c r="BS83" i="2"/>
  <c r="CT99" i="2" l="1"/>
  <c r="CU98" i="2"/>
  <c r="CV98" i="2" s="1"/>
  <c r="CW98" i="2" s="1"/>
  <c r="CX98" i="2" s="1"/>
  <c r="BZ83" i="2"/>
  <c r="BY84" i="2"/>
  <c r="CA82" i="2"/>
  <c r="CB82" i="2"/>
  <c r="CC82" i="2" s="1"/>
  <c r="BD83" i="2"/>
  <c r="BE82" i="2"/>
  <c r="BF82" i="2" s="1"/>
  <c r="BG82" i="2" s="1"/>
  <c r="BH82" i="2" s="1"/>
  <c r="DI85" i="2"/>
  <c r="DF86" i="2"/>
  <c r="CK86" i="2"/>
  <c r="CN85" i="2"/>
  <c r="D87" i="2"/>
  <c r="C88" i="2"/>
  <c r="G87" i="2"/>
  <c r="H87" i="2"/>
  <c r="AJ83" i="2"/>
  <c r="AI84" i="2"/>
  <c r="AK82" i="2"/>
  <c r="AL82" i="2" s="1"/>
  <c r="AM82" i="2" s="1"/>
  <c r="AX85" i="2"/>
  <c r="AU86" i="2"/>
  <c r="P102" i="2"/>
  <c r="Q102" i="2" s="1"/>
  <c r="R102" i="2" s="1"/>
  <c r="Z86" i="2"/>
  <c r="AC85" i="2"/>
  <c r="N104" i="2"/>
  <c r="O103" i="2"/>
  <c r="O117" i="6"/>
  <c r="P116" i="6"/>
  <c r="BP85" i="2"/>
  <c r="BS84" i="2"/>
  <c r="CT100" i="2" l="1"/>
  <c r="CU99" i="2"/>
  <c r="CV99" i="2" s="1"/>
  <c r="CW99" i="2" s="1"/>
  <c r="CX99" i="2" s="1"/>
  <c r="BY85" i="2"/>
  <c r="BZ84" i="2"/>
  <c r="CA83" i="2"/>
  <c r="CB83" i="2"/>
  <c r="CC83" i="2" s="1"/>
  <c r="BE83" i="2"/>
  <c r="BF83" i="2" s="1"/>
  <c r="BG83" i="2" s="1"/>
  <c r="BH83" i="2" s="1"/>
  <c r="BD84" i="2"/>
  <c r="DF87" i="2"/>
  <c r="DI86" i="2"/>
  <c r="CK87" i="2"/>
  <c r="CN86" i="2"/>
  <c r="C89" i="2"/>
  <c r="D88" i="2"/>
  <c r="H88" i="2"/>
  <c r="G88" i="2"/>
  <c r="AJ84" i="2"/>
  <c r="AI85" i="2"/>
  <c r="AX86" i="2"/>
  <c r="AU87" i="2"/>
  <c r="AK83" i="2"/>
  <c r="AL83" i="2"/>
  <c r="AM83" i="2" s="1"/>
  <c r="P103" i="2"/>
  <c r="Q103" i="2" s="1"/>
  <c r="R103" i="2" s="1"/>
  <c r="O104" i="2"/>
  <c r="N105" i="2"/>
  <c r="Z87" i="2"/>
  <c r="AC86" i="2"/>
  <c r="O118" i="6"/>
  <c r="P117" i="6"/>
  <c r="BP86" i="2"/>
  <c r="BS85" i="2"/>
  <c r="CT101" i="2" l="1"/>
  <c r="CU100" i="2"/>
  <c r="CV100" i="2" s="1"/>
  <c r="CW100" i="2" s="1"/>
  <c r="CX100" i="2" s="1"/>
  <c r="BZ85" i="2"/>
  <c r="BY86" i="2"/>
  <c r="CA84" i="2"/>
  <c r="CB84" i="2" s="1"/>
  <c r="CC84" i="2" s="1"/>
  <c r="BE84" i="2"/>
  <c r="BF84" i="2" s="1"/>
  <c r="BG84" i="2" s="1"/>
  <c r="BH84" i="2" s="1"/>
  <c r="BD85" i="2"/>
  <c r="DI87" i="2"/>
  <c r="DF88" i="2"/>
  <c r="CN87" i="2"/>
  <c r="CK88" i="2"/>
  <c r="D89" i="2"/>
  <c r="C90" i="2"/>
  <c r="H89" i="2"/>
  <c r="G89" i="2"/>
  <c r="AX87" i="2"/>
  <c r="AU88" i="2"/>
  <c r="AJ85" i="2"/>
  <c r="AI86" i="2"/>
  <c r="AK84" i="2"/>
  <c r="AL84" i="2" s="1"/>
  <c r="AM84" i="2" s="1"/>
  <c r="Z88" i="2"/>
  <c r="AC87" i="2"/>
  <c r="N106" i="2"/>
  <c r="O105" i="2"/>
  <c r="P104" i="2"/>
  <c r="Q104" i="2" s="1"/>
  <c r="R104" i="2" s="1"/>
  <c r="P118" i="6"/>
  <c r="O119" i="6"/>
  <c r="BP87" i="2"/>
  <c r="BS86" i="2"/>
  <c r="CU101" i="2" l="1"/>
  <c r="CV101" i="2" s="1"/>
  <c r="CW101" i="2" s="1"/>
  <c r="CX101" i="2" s="1"/>
  <c r="CT102" i="2"/>
  <c r="CB85" i="2"/>
  <c r="CC85" i="2" s="1"/>
  <c r="CA85" i="2"/>
  <c r="BY87" i="2"/>
  <c r="BZ86" i="2"/>
  <c r="CA86" i="2" s="1"/>
  <c r="CB86" i="2" s="1"/>
  <c r="CC86" i="2" s="1"/>
  <c r="BD86" i="2"/>
  <c r="BE85" i="2"/>
  <c r="BF85" i="2" s="1"/>
  <c r="BG85" i="2" s="1"/>
  <c r="BH85" i="2" s="1"/>
  <c r="DF89" i="2"/>
  <c r="DI88" i="2"/>
  <c r="CN88" i="2"/>
  <c r="CK89" i="2"/>
  <c r="C91" i="2"/>
  <c r="D90" i="2"/>
  <c r="H90" i="2" s="1"/>
  <c r="G90" i="2"/>
  <c r="AI87" i="2"/>
  <c r="AJ86" i="2"/>
  <c r="AK85" i="2"/>
  <c r="AL85" i="2" s="1"/>
  <c r="AM85" i="2" s="1"/>
  <c r="AU89" i="2"/>
  <c r="AX88" i="2"/>
  <c r="N107" i="2"/>
  <c r="O106" i="2"/>
  <c r="AC88" i="2"/>
  <c r="Z89" i="2"/>
  <c r="P105" i="2"/>
  <c r="Q105" i="2" s="1"/>
  <c r="R105" i="2" s="1"/>
  <c r="O120" i="6"/>
  <c r="P119" i="6"/>
  <c r="BP88" i="2"/>
  <c r="BS87" i="2"/>
  <c r="CT103" i="2" l="1"/>
  <c r="CU102" i="2"/>
  <c r="BY88" i="2"/>
  <c r="BZ87" i="2"/>
  <c r="BD87" i="2"/>
  <c r="BE86" i="2"/>
  <c r="BF86" i="2" s="1"/>
  <c r="BG86" i="2" s="1"/>
  <c r="BH86" i="2" s="1"/>
  <c r="DF90" i="2"/>
  <c r="DI89" i="2"/>
  <c r="CK90" i="2"/>
  <c r="CN89" i="2"/>
  <c r="C92" i="2"/>
  <c r="D91" i="2"/>
  <c r="H91" i="2"/>
  <c r="G91" i="2"/>
  <c r="AK86" i="2"/>
  <c r="AL86" i="2" s="1"/>
  <c r="AM86" i="2" s="1"/>
  <c r="AJ87" i="2"/>
  <c r="AI88" i="2"/>
  <c r="AX89" i="2"/>
  <c r="AU90" i="2"/>
  <c r="N108" i="2"/>
  <c r="O107" i="2"/>
  <c r="P106" i="2"/>
  <c r="Q106" i="2" s="1"/>
  <c r="R106" i="2" s="1"/>
  <c r="AC89" i="2"/>
  <c r="Z90" i="2"/>
  <c r="O121" i="6"/>
  <c r="P120" i="6"/>
  <c r="BP89" i="2"/>
  <c r="BS88" i="2"/>
  <c r="CT104" i="2" l="1"/>
  <c r="CU103" i="2"/>
  <c r="CV103" i="2" s="1"/>
  <c r="CW103" i="2" s="1"/>
  <c r="CX103" i="2" s="1"/>
  <c r="CV102" i="2"/>
  <c r="CW102" i="2"/>
  <c r="CX102" i="2" s="1"/>
  <c r="BY89" i="2"/>
  <c r="BZ88" i="2"/>
  <c r="CB87" i="2"/>
  <c r="CC87" i="2" s="1"/>
  <c r="CA87" i="2"/>
  <c r="BE87" i="2"/>
  <c r="BF87" i="2" s="1"/>
  <c r="BG87" i="2" s="1"/>
  <c r="BH87" i="2" s="1"/>
  <c r="BD88" i="2"/>
  <c r="DF91" i="2"/>
  <c r="DI90" i="2"/>
  <c r="CK91" i="2"/>
  <c r="CN90" i="2"/>
  <c r="C93" i="2"/>
  <c r="D92" i="2"/>
  <c r="G92" i="2"/>
  <c r="H92" i="2"/>
  <c r="AJ88" i="2"/>
  <c r="AI89" i="2"/>
  <c r="AX90" i="2"/>
  <c r="AU91" i="2"/>
  <c r="AK87" i="2"/>
  <c r="AL87" i="2" s="1"/>
  <c r="AM87" i="2" s="1"/>
  <c r="Z91" i="2"/>
  <c r="AC90" i="2"/>
  <c r="P107" i="2"/>
  <c r="Q107" i="2" s="1"/>
  <c r="R107" i="2" s="1"/>
  <c r="N109" i="2"/>
  <c r="O108" i="2"/>
  <c r="P121" i="6"/>
  <c r="O122" i="6"/>
  <c r="BP90" i="2"/>
  <c r="BS89" i="2"/>
  <c r="CT105" i="2" l="1"/>
  <c r="CU104" i="2"/>
  <c r="BZ89" i="2"/>
  <c r="BY90" i="2"/>
  <c r="CA88" i="2"/>
  <c r="CB88" i="2"/>
  <c r="CC88" i="2" s="1"/>
  <c r="BD89" i="2"/>
  <c r="BE88" i="2"/>
  <c r="BF88" i="2" s="1"/>
  <c r="BG88" i="2" s="1"/>
  <c r="BH88" i="2" s="1"/>
  <c r="DF92" i="2"/>
  <c r="DI91" i="2"/>
  <c r="CN91" i="2"/>
  <c r="CK92" i="2"/>
  <c r="C94" i="2"/>
  <c r="D93" i="2"/>
  <c r="G93" i="2"/>
  <c r="H93" i="2"/>
  <c r="AX91" i="2"/>
  <c r="AU92" i="2"/>
  <c r="AI90" i="2"/>
  <c r="AJ89" i="2"/>
  <c r="AK88" i="2"/>
  <c r="AL88" i="2" s="1"/>
  <c r="AM88" i="2" s="1"/>
  <c r="P108" i="2"/>
  <c r="Q108" i="2" s="1"/>
  <c r="R108" i="2" s="1"/>
  <c r="O109" i="2"/>
  <c r="N110" i="2"/>
  <c r="Z92" i="2"/>
  <c r="AC91" i="2"/>
  <c r="O123" i="6"/>
  <c r="P122" i="6"/>
  <c r="BS90" i="2"/>
  <c r="BP91" i="2"/>
  <c r="CV104" i="2" l="1"/>
  <c r="CW104" i="2"/>
  <c r="CX104" i="2" s="1"/>
  <c r="CT106" i="2"/>
  <c r="CU105" i="2"/>
  <c r="CV105" i="2" s="1"/>
  <c r="CW105" i="2" s="1"/>
  <c r="CX105" i="2" s="1"/>
  <c r="CB89" i="2"/>
  <c r="CC89" i="2" s="1"/>
  <c r="CA89" i="2"/>
  <c r="BZ90" i="2"/>
  <c r="CA90" i="2" s="1"/>
  <c r="CB90" i="2" s="1"/>
  <c r="CC90" i="2" s="1"/>
  <c r="BY91" i="2"/>
  <c r="BE89" i="2"/>
  <c r="BF89" i="2" s="1"/>
  <c r="BG89" i="2" s="1"/>
  <c r="BH89" i="2" s="1"/>
  <c r="BD90" i="2"/>
  <c r="DF93" i="2"/>
  <c r="DI92" i="2"/>
  <c r="CK93" i="2"/>
  <c r="CN92" i="2"/>
  <c r="D94" i="2"/>
  <c r="H94" i="2" s="1"/>
  <c r="C95" i="2"/>
  <c r="G94" i="2"/>
  <c r="AK89" i="2"/>
  <c r="AL89" i="2"/>
  <c r="AM89" i="2" s="1"/>
  <c r="AX92" i="2"/>
  <c r="AU93" i="2"/>
  <c r="AI91" i="2"/>
  <c r="AJ90" i="2"/>
  <c r="N111" i="2"/>
  <c r="O110" i="2"/>
  <c r="P109" i="2"/>
  <c r="Q109" i="2"/>
  <c r="R109" i="2" s="1"/>
  <c r="AC92" i="2"/>
  <c r="Z93" i="2"/>
  <c r="O124" i="6"/>
  <c r="P123" i="6"/>
  <c r="BP92" i="2"/>
  <c r="BS91" i="2"/>
  <c r="CT107" i="2" l="1"/>
  <c r="CU106" i="2"/>
  <c r="CV106" i="2" s="1"/>
  <c r="CW106" i="2" s="1"/>
  <c r="CX106" i="2" s="1"/>
  <c r="BY92" i="2"/>
  <c r="BZ91" i="2"/>
  <c r="BD91" i="2"/>
  <c r="BE90" i="2"/>
  <c r="BF90" i="2" s="1"/>
  <c r="BG90" i="2" s="1"/>
  <c r="BH90" i="2" s="1"/>
  <c r="DF94" i="2"/>
  <c r="DI93" i="2"/>
  <c r="CK94" i="2"/>
  <c r="CN93" i="2"/>
  <c r="C96" i="2"/>
  <c r="D95" i="2"/>
  <c r="H95" i="2"/>
  <c r="G95" i="2"/>
  <c r="AK90" i="2"/>
  <c r="AL90" i="2" s="1"/>
  <c r="AM90" i="2" s="1"/>
  <c r="AJ91" i="2"/>
  <c r="AI92" i="2"/>
  <c r="AX93" i="2"/>
  <c r="AU94" i="2"/>
  <c r="P110" i="2"/>
  <c r="Q110" i="2" s="1"/>
  <c r="R110" i="2" s="1"/>
  <c r="Z94" i="2"/>
  <c r="AC93" i="2"/>
  <c r="O111" i="2"/>
  <c r="N112" i="2"/>
  <c r="P124" i="6"/>
  <c r="O125" i="6"/>
  <c r="BP93" i="2"/>
  <c r="BS92" i="2"/>
  <c r="CT108" i="2" l="1"/>
  <c r="CU107" i="2"/>
  <c r="BZ92" i="2"/>
  <c r="CA92" i="2" s="1"/>
  <c r="CB92" i="2" s="1"/>
  <c r="CC92" i="2" s="1"/>
  <c r="BY93" i="2"/>
  <c r="CA91" i="2"/>
  <c r="CB91" i="2"/>
  <c r="CC91" i="2" s="1"/>
  <c r="BE91" i="2"/>
  <c r="BF91" i="2" s="1"/>
  <c r="BG91" i="2" s="1"/>
  <c r="BH91" i="2" s="1"/>
  <c r="BD92" i="2"/>
  <c r="DI94" i="2"/>
  <c r="DF95" i="2"/>
  <c r="CK95" i="2"/>
  <c r="CN94" i="2"/>
  <c r="D96" i="2"/>
  <c r="C97" i="2"/>
  <c r="G96" i="2"/>
  <c r="H96" i="2"/>
  <c r="AK91" i="2"/>
  <c r="AL91" i="2" s="1"/>
  <c r="AM91" i="2" s="1"/>
  <c r="AX94" i="2"/>
  <c r="AU95" i="2"/>
  <c r="AI93" i="2"/>
  <c r="AJ92" i="2"/>
  <c r="O112" i="2"/>
  <c r="N113" i="2"/>
  <c r="AC94" i="2"/>
  <c r="Z95" i="2"/>
  <c r="P111" i="2"/>
  <c r="Q111" i="2" s="1"/>
  <c r="R111" i="2" s="1"/>
  <c r="O126" i="6"/>
  <c r="P125" i="6"/>
  <c r="BP94" i="2"/>
  <c r="BS93" i="2"/>
  <c r="CV107" i="2" l="1"/>
  <c r="CW107" i="2"/>
  <c r="CX107" i="2" s="1"/>
  <c r="CT109" i="2"/>
  <c r="CU108" i="2"/>
  <c r="CV108" i="2" s="1"/>
  <c r="CW108" i="2" s="1"/>
  <c r="CX108" i="2" s="1"/>
  <c r="BY94" i="2"/>
  <c r="BZ93" i="2"/>
  <c r="CA93" i="2" s="1"/>
  <c r="CB93" i="2" s="1"/>
  <c r="CC93" i="2" s="1"/>
  <c r="BD93" i="2"/>
  <c r="BE92" i="2"/>
  <c r="BF92" i="2" s="1"/>
  <c r="BG92" i="2" s="1"/>
  <c r="BH92" i="2" s="1"/>
  <c r="DF96" i="2"/>
  <c r="DI95" i="2"/>
  <c r="CK96" i="2"/>
  <c r="CN95" i="2"/>
  <c r="C98" i="2"/>
  <c r="D97" i="2"/>
  <c r="H97" i="2"/>
  <c r="G97" i="2"/>
  <c r="AK92" i="2"/>
  <c r="AL92" i="2" s="1"/>
  <c r="AM92" i="2" s="1"/>
  <c r="AI94" i="2"/>
  <c r="AJ93" i="2"/>
  <c r="AU96" i="2"/>
  <c r="AX95" i="2"/>
  <c r="AC95" i="2"/>
  <c r="Z96" i="2"/>
  <c r="O113" i="2"/>
  <c r="N114" i="2"/>
  <c r="P112" i="2"/>
  <c r="Q112" i="2" s="1"/>
  <c r="R112" i="2" s="1"/>
  <c r="P126" i="6"/>
  <c r="O127" i="6"/>
  <c r="BP95" i="2"/>
  <c r="BS94" i="2"/>
  <c r="CT110" i="2" l="1"/>
  <c r="CU109" i="2"/>
  <c r="CV109" i="2" s="1"/>
  <c r="CW109" i="2" s="1"/>
  <c r="CX109" i="2" s="1"/>
  <c r="BZ94" i="2"/>
  <c r="BY95" i="2"/>
  <c r="BE93" i="2"/>
  <c r="BF93" i="2" s="1"/>
  <c r="BG93" i="2" s="1"/>
  <c r="BH93" i="2" s="1"/>
  <c r="BD94" i="2"/>
  <c r="DI96" i="2"/>
  <c r="DF97" i="2"/>
  <c r="CK97" i="2"/>
  <c r="CN96" i="2"/>
  <c r="C99" i="2"/>
  <c r="D98" i="2"/>
  <c r="G98" i="2" s="1"/>
  <c r="H98" i="2"/>
  <c r="AK93" i="2"/>
  <c r="AL93" i="2" s="1"/>
  <c r="AM93" i="2" s="1"/>
  <c r="AI95" i="2"/>
  <c r="AJ94" i="2"/>
  <c r="AX96" i="2"/>
  <c r="AU97" i="2"/>
  <c r="P113" i="2"/>
  <c r="Q113" i="2" s="1"/>
  <c r="R113" i="2" s="1"/>
  <c r="N115" i="2"/>
  <c r="O114" i="2"/>
  <c r="AC96" i="2"/>
  <c r="Z97" i="2"/>
  <c r="P127" i="6"/>
  <c r="O128" i="6"/>
  <c r="BP96" i="2"/>
  <c r="BS95" i="2"/>
  <c r="CT111" i="2" l="1"/>
  <c r="CU110" i="2"/>
  <c r="CV110" i="2" s="1"/>
  <c r="CW110" i="2" s="1"/>
  <c r="CX110" i="2" s="1"/>
  <c r="CB94" i="2"/>
  <c r="CC94" i="2" s="1"/>
  <c r="CA94" i="2"/>
  <c r="BY96" i="2"/>
  <c r="BZ95" i="2"/>
  <c r="CA95" i="2" s="1"/>
  <c r="CB95" i="2" s="1"/>
  <c r="CC95" i="2" s="1"/>
  <c r="BD95" i="2"/>
  <c r="BE94" i="2"/>
  <c r="BF94" i="2" s="1"/>
  <c r="BG94" i="2" s="1"/>
  <c r="BH94" i="2" s="1"/>
  <c r="DI97" i="2"/>
  <c r="DF98" i="2"/>
  <c r="CK98" i="2"/>
  <c r="CN97" i="2"/>
  <c r="D99" i="2"/>
  <c r="G99" i="2" s="1"/>
  <c r="C100" i="2"/>
  <c r="AX97" i="2"/>
  <c r="AU98" i="2"/>
  <c r="AI96" i="2"/>
  <c r="AJ95" i="2"/>
  <c r="AK94" i="2"/>
  <c r="AL94" i="2" s="1"/>
  <c r="AM94" i="2" s="1"/>
  <c r="Z98" i="2"/>
  <c r="AC97" i="2"/>
  <c r="P114" i="2"/>
  <c r="Q114" i="2" s="1"/>
  <c r="R114" i="2" s="1"/>
  <c r="N116" i="2"/>
  <c r="O115" i="2"/>
  <c r="O129" i="6"/>
  <c r="P128" i="6"/>
  <c r="BP97" i="2"/>
  <c r="BS96" i="2"/>
  <c r="CT112" i="2" l="1"/>
  <c r="CU111" i="2"/>
  <c r="BZ96" i="2"/>
  <c r="CA96" i="2" s="1"/>
  <c r="CB96" i="2" s="1"/>
  <c r="CC96" i="2" s="1"/>
  <c r="BY97" i="2"/>
  <c r="BD96" i="2"/>
  <c r="BE95" i="2"/>
  <c r="BF95" i="2" s="1"/>
  <c r="BG95" i="2" s="1"/>
  <c r="BH95" i="2" s="1"/>
  <c r="DI98" i="2"/>
  <c r="DF99" i="2"/>
  <c r="CK99" i="2"/>
  <c r="CN98" i="2"/>
  <c r="H99" i="2"/>
  <c r="C101" i="2"/>
  <c r="D100" i="2"/>
  <c r="G100" i="2" s="1"/>
  <c r="H100" i="2"/>
  <c r="AI97" i="2"/>
  <c r="AJ96" i="2"/>
  <c r="AK95" i="2"/>
  <c r="AL95" i="2" s="1"/>
  <c r="AM95" i="2" s="1"/>
  <c r="AX98" i="2"/>
  <c r="AU99" i="2"/>
  <c r="N117" i="2"/>
  <c r="O116" i="2"/>
  <c r="P115" i="2"/>
  <c r="Q115" i="2" s="1"/>
  <c r="R115" i="2" s="1"/>
  <c r="Z99" i="2"/>
  <c r="AC98" i="2"/>
  <c r="O130" i="6"/>
  <c r="P129" i="6"/>
  <c r="BP98" i="2"/>
  <c r="BS97" i="2"/>
  <c r="CV111" i="2" l="1"/>
  <c r="CW111" i="2"/>
  <c r="CX111" i="2" s="1"/>
  <c r="CU112" i="2"/>
  <c r="CV112" i="2" s="1"/>
  <c r="CW112" i="2" s="1"/>
  <c r="CX112" i="2" s="1"/>
  <c r="CT113" i="2"/>
  <c r="BY98" i="2"/>
  <c r="BZ97" i="2"/>
  <c r="CA97" i="2" s="1"/>
  <c r="CB97" i="2" s="1"/>
  <c r="CC97" i="2" s="1"/>
  <c r="BD97" i="2"/>
  <c r="BE96" i="2"/>
  <c r="BF96" i="2" s="1"/>
  <c r="BG96" i="2" s="1"/>
  <c r="BH96" i="2" s="1"/>
  <c r="DF100" i="2"/>
  <c r="DI99" i="2"/>
  <c r="CK100" i="2"/>
  <c r="CN99" i="2"/>
  <c r="C102" i="2"/>
  <c r="D101" i="2"/>
  <c r="H101" i="2"/>
  <c r="G101" i="2"/>
  <c r="AX99" i="2"/>
  <c r="AU100" i="2"/>
  <c r="AK96" i="2"/>
  <c r="AL96" i="2" s="1"/>
  <c r="AM96" i="2" s="1"/>
  <c r="AJ97" i="2"/>
  <c r="AI98" i="2"/>
  <c r="AC99" i="2"/>
  <c r="Z100" i="2"/>
  <c r="P116" i="2"/>
  <c r="Q116" i="2" s="1"/>
  <c r="R116" i="2" s="1"/>
  <c r="O117" i="2"/>
  <c r="N118" i="2"/>
  <c r="O131" i="6"/>
  <c r="P130" i="6"/>
  <c r="BS98" i="2"/>
  <c r="BP99" i="2"/>
  <c r="CT114" i="2" l="1"/>
  <c r="CU113" i="2"/>
  <c r="BZ98" i="2"/>
  <c r="CA98" i="2" s="1"/>
  <c r="CB98" i="2" s="1"/>
  <c r="CC98" i="2" s="1"/>
  <c r="BY99" i="2"/>
  <c r="BD98" i="2"/>
  <c r="BE97" i="2"/>
  <c r="BF97" i="2" s="1"/>
  <c r="BG97" i="2" s="1"/>
  <c r="BH97" i="2" s="1"/>
  <c r="DI100" i="2"/>
  <c r="DF101" i="2"/>
  <c r="CK101" i="2"/>
  <c r="CN100" i="2"/>
  <c r="D102" i="2"/>
  <c r="C103" i="2"/>
  <c r="H102" i="2"/>
  <c r="G102" i="2"/>
  <c r="AJ98" i="2"/>
  <c r="AI99" i="2"/>
  <c r="AX100" i="2"/>
  <c r="AU101" i="2"/>
  <c r="AK97" i="2"/>
  <c r="AL97" i="2" s="1"/>
  <c r="AM97" i="2" s="1"/>
  <c r="N119" i="2"/>
  <c r="O118" i="2"/>
  <c r="P117" i="2"/>
  <c r="Q117" i="2" s="1"/>
  <c r="R117" i="2" s="1"/>
  <c r="AC100" i="2"/>
  <c r="Z101" i="2"/>
  <c r="O132" i="6"/>
  <c r="P132" i="6" s="1"/>
  <c r="P131" i="6"/>
  <c r="BP100" i="2"/>
  <c r="BS99" i="2"/>
  <c r="CV113" i="2" l="1"/>
  <c r="CW113" i="2" s="1"/>
  <c r="CX113" i="2" s="1"/>
  <c r="CT115" i="2"/>
  <c r="CU114" i="2"/>
  <c r="CV114" i="2" s="1"/>
  <c r="CW114" i="2" s="1"/>
  <c r="CX114" i="2" s="1"/>
  <c r="BY100" i="2"/>
  <c r="BZ99" i="2"/>
  <c r="CA99" i="2" s="1"/>
  <c r="CB99" i="2" s="1"/>
  <c r="CC99" i="2" s="1"/>
  <c r="M30" i="6"/>
  <c r="T24" i="6" s="1"/>
  <c r="T25" i="6" s="1"/>
  <c r="T26" i="6" s="1"/>
  <c r="BD99" i="2"/>
  <c r="BE98" i="2"/>
  <c r="BF98" i="2" s="1"/>
  <c r="BG98" i="2" s="1"/>
  <c r="BH98" i="2" s="1"/>
  <c r="DI101" i="2"/>
  <c r="DF102" i="2"/>
  <c r="CK102" i="2"/>
  <c r="CN101" i="2"/>
  <c r="C104" i="2"/>
  <c r="D103" i="2"/>
  <c r="G103" i="2" s="1"/>
  <c r="AU102" i="2"/>
  <c r="AX101" i="2"/>
  <c r="AI100" i="2"/>
  <c r="AJ99" i="2"/>
  <c r="AK98" i="2"/>
  <c r="AL98" i="2" s="1"/>
  <c r="AM98" i="2" s="1"/>
  <c r="Z102" i="2"/>
  <c r="AC101" i="2"/>
  <c r="P118" i="2"/>
  <c r="Q118" i="2"/>
  <c r="R118" i="2" s="1"/>
  <c r="N120" i="2"/>
  <c r="O119" i="2"/>
  <c r="BS100" i="2"/>
  <c r="BP101" i="2"/>
  <c r="CT116" i="2" l="1"/>
  <c r="CU115" i="2"/>
  <c r="BZ100" i="2"/>
  <c r="BY101" i="2"/>
  <c r="BD100" i="2"/>
  <c r="BE99" i="2"/>
  <c r="BF99" i="2" s="1"/>
  <c r="BG99" i="2" s="1"/>
  <c r="BH99" i="2" s="1"/>
  <c r="DF103" i="2"/>
  <c r="DI102" i="2"/>
  <c r="CK103" i="2"/>
  <c r="CN102" i="2"/>
  <c r="H103" i="2"/>
  <c r="D104" i="2"/>
  <c r="C105" i="2"/>
  <c r="H104" i="2"/>
  <c r="G104" i="2"/>
  <c r="AU103" i="2"/>
  <c r="AX102" i="2"/>
  <c r="AK99" i="2"/>
  <c r="AL99" i="2" s="1"/>
  <c r="AM99" i="2" s="1"/>
  <c r="AJ100" i="2"/>
  <c r="AI101" i="2"/>
  <c r="P119" i="2"/>
  <c r="Q119" i="2" s="1"/>
  <c r="R119" i="2" s="1"/>
  <c r="O120" i="2"/>
  <c r="N121" i="2"/>
  <c r="AC102" i="2"/>
  <c r="Z103" i="2"/>
  <c r="BP102" i="2"/>
  <c r="BS101" i="2"/>
  <c r="CV115" i="2" l="1"/>
  <c r="CW115" i="2"/>
  <c r="CX115" i="2" s="1"/>
  <c r="CT117" i="2"/>
  <c r="CU116" i="2"/>
  <c r="CV116" i="2" s="1"/>
  <c r="CW116" i="2" s="1"/>
  <c r="CX116" i="2" s="1"/>
  <c r="BY102" i="2"/>
  <c r="BZ101" i="2"/>
  <c r="CA100" i="2"/>
  <c r="CB100" i="2" s="1"/>
  <c r="CC100" i="2" s="1"/>
  <c r="BD101" i="2"/>
  <c r="BE100" i="2"/>
  <c r="BF100" i="2" s="1"/>
  <c r="BG100" i="2" s="1"/>
  <c r="BH100" i="2" s="1"/>
  <c r="DF104" i="2"/>
  <c r="DI103" i="2"/>
  <c r="CK104" i="2"/>
  <c r="CN103" i="2"/>
  <c r="D105" i="2"/>
  <c r="C106" i="2"/>
  <c r="H105" i="2"/>
  <c r="G105" i="2"/>
  <c r="AK100" i="2"/>
  <c r="AL100" i="2" s="1"/>
  <c r="AM100" i="2" s="1"/>
  <c r="AI102" i="2"/>
  <c r="AJ101" i="2"/>
  <c r="AX103" i="2"/>
  <c r="AU104" i="2"/>
  <c r="Z104" i="2"/>
  <c r="AC103" i="2"/>
  <c r="N122" i="2"/>
  <c r="O121" i="2"/>
  <c r="P120" i="2"/>
  <c r="Q120" i="2" s="1"/>
  <c r="R120" i="2" s="1"/>
  <c r="BP103" i="2"/>
  <c r="BS102" i="2"/>
  <c r="CU117" i="2" l="1"/>
  <c r="CT118" i="2"/>
  <c r="CA101" i="2"/>
  <c r="CB101" i="2" s="1"/>
  <c r="CC101" i="2" s="1"/>
  <c r="BY103" i="2"/>
  <c r="BZ102" i="2"/>
  <c r="BE101" i="2"/>
  <c r="BF101" i="2" s="1"/>
  <c r="BG101" i="2" s="1"/>
  <c r="BH101" i="2" s="1"/>
  <c r="BD102" i="2"/>
  <c r="DI104" i="2"/>
  <c r="DF105" i="2"/>
  <c r="CN104" i="2"/>
  <c r="CK105" i="2"/>
  <c r="C107" i="2"/>
  <c r="D106" i="2"/>
  <c r="H106" i="2" s="1"/>
  <c r="G106" i="2"/>
  <c r="AK101" i="2"/>
  <c r="AL101" i="2" s="1"/>
  <c r="AM101" i="2" s="1"/>
  <c r="AJ102" i="2"/>
  <c r="AI103" i="2"/>
  <c r="AX104" i="2"/>
  <c r="AU105" i="2"/>
  <c r="P121" i="2"/>
  <c r="Q121" i="2" s="1"/>
  <c r="R121" i="2" s="1"/>
  <c r="N123" i="2"/>
  <c r="O122" i="2"/>
  <c r="Z105" i="2"/>
  <c r="AC104" i="2"/>
  <c r="BP104" i="2"/>
  <c r="BS103" i="2"/>
  <c r="CT119" i="2" l="1"/>
  <c r="CU118" i="2"/>
  <c r="CV118" i="2" s="1"/>
  <c r="CW118" i="2" s="1"/>
  <c r="CX118" i="2" s="1"/>
  <c r="CV117" i="2"/>
  <c r="CW117" i="2" s="1"/>
  <c r="CX117" i="2" s="1"/>
  <c r="CA102" i="2"/>
  <c r="CB102" i="2" s="1"/>
  <c r="CC102" i="2" s="1"/>
  <c r="BZ103" i="2"/>
  <c r="BY104" i="2"/>
  <c r="BD103" i="2"/>
  <c r="BE102" i="2"/>
  <c r="BF102" i="2" s="1"/>
  <c r="BG102" i="2" s="1"/>
  <c r="BH102" i="2" s="1"/>
  <c r="DI105" i="2"/>
  <c r="DF106" i="2"/>
  <c r="CK106" i="2"/>
  <c r="CN105" i="2"/>
  <c r="C108" i="2"/>
  <c r="D107" i="2"/>
  <c r="G107" i="2"/>
  <c r="H107" i="2"/>
  <c r="AX105" i="2"/>
  <c r="AU106" i="2"/>
  <c r="AI104" i="2"/>
  <c r="AJ103" i="2"/>
  <c r="AK102" i="2"/>
  <c r="AL102" i="2" s="1"/>
  <c r="AM102" i="2" s="1"/>
  <c r="AC105" i="2"/>
  <c r="Z106" i="2"/>
  <c r="P122" i="2"/>
  <c r="Q122" i="2"/>
  <c r="R122" i="2" s="1"/>
  <c r="N124" i="2"/>
  <c r="O123" i="2"/>
  <c r="BS104" i="2"/>
  <c r="BP105" i="2"/>
  <c r="CU119" i="2" l="1"/>
  <c r="CV119" i="2" s="1"/>
  <c r="CW119" i="2" s="1"/>
  <c r="CX119" i="2" s="1"/>
  <c r="CT120" i="2"/>
  <c r="CA103" i="2"/>
  <c r="CB103" i="2"/>
  <c r="CC103" i="2" s="1"/>
  <c r="BY105" i="2"/>
  <c r="BZ104" i="2"/>
  <c r="CA104" i="2" s="1"/>
  <c r="CB104" i="2" s="1"/>
  <c r="CC104" i="2" s="1"/>
  <c r="BE103" i="2"/>
  <c r="BF103" i="2" s="1"/>
  <c r="BG103" i="2" s="1"/>
  <c r="BH103" i="2" s="1"/>
  <c r="BD104" i="2"/>
  <c r="DI106" i="2"/>
  <c r="DF107" i="2"/>
  <c r="CK107" i="2"/>
  <c r="CN106" i="2"/>
  <c r="C109" i="2"/>
  <c r="D108" i="2"/>
  <c r="H108" i="2" s="1"/>
  <c r="G108" i="2"/>
  <c r="AU107" i="2"/>
  <c r="AX106" i="2"/>
  <c r="AK103" i="2"/>
  <c r="AL103" i="2" s="1"/>
  <c r="AM103" i="2" s="1"/>
  <c r="AI105" i="2"/>
  <c r="AJ104" i="2"/>
  <c r="P123" i="2"/>
  <c r="Q123" i="2" s="1"/>
  <c r="R123" i="2" s="1"/>
  <c r="O124" i="2"/>
  <c r="N125" i="2"/>
  <c r="AC106" i="2"/>
  <c r="Z107" i="2"/>
  <c r="BP106" i="2"/>
  <c r="BS105" i="2"/>
  <c r="CT121" i="2" l="1"/>
  <c r="CU120" i="2"/>
  <c r="CV120" i="2" s="1"/>
  <c r="CW120" i="2" s="1"/>
  <c r="CX120" i="2" s="1"/>
  <c r="BZ105" i="2"/>
  <c r="BY106" i="2"/>
  <c r="BD105" i="2"/>
  <c r="BE104" i="2"/>
  <c r="BF104" i="2" s="1"/>
  <c r="BG104" i="2" s="1"/>
  <c r="BH104" i="2" s="1"/>
  <c r="DF108" i="2"/>
  <c r="DI107" i="2"/>
  <c r="CN107" i="2"/>
  <c r="CK108" i="2"/>
  <c r="D109" i="2"/>
  <c r="C110" i="2"/>
  <c r="H109" i="2"/>
  <c r="G109" i="2"/>
  <c r="AI106" i="2"/>
  <c r="AJ105" i="2"/>
  <c r="AK104" i="2"/>
  <c r="AL104" i="2"/>
  <c r="AM104" i="2" s="1"/>
  <c r="AX107" i="2"/>
  <c r="AU108" i="2"/>
  <c r="AC107" i="2"/>
  <c r="Z108" i="2"/>
  <c r="O125" i="2"/>
  <c r="N126" i="2"/>
  <c r="P124" i="2"/>
  <c r="Q124" i="2"/>
  <c r="R124" i="2" s="1"/>
  <c r="BP107" i="2"/>
  <c r="BS106" i="2"/>
  <c r="CT122" i="2" l="1"/>
  <c r="CU121" i="2"/>
  <c r="BY107" i="2"/>
  <c r="BZ106" i="2"/>
  <c r="CA105" i="2"/>
  <c r="CB105" i="2"/>
  <c r="CC105" i="2" s="1"/>
  <c r="BE105" i="2"/>
  <c r="BF105" i="2" s="1"/>
  <c r="BG105" i="2" s="1"/>
  <c r="BH105" i="2" s="1"/>
  <c r="BD106" i="2"/>
  <c r="DF109" i="2"/>
  <c r="DI108" i="2"/>
  <c r="CK109" i="2"/>
  <c r="CN108" i="2"/>
  <c r="C111" i="2"/>
  <c r="D110" i="2"/>
  <c r="H110" i="2"/>
  <c r="G110" i="2"/>
  <c r="AK105" i="2"/>
  <c r="AL105" i="2" s="1"/>
  <c r="AM105" i="2" s="1"/>
  <c r="AX108" i="2"/>
  <c r="AU109" i="2"/>
  <c r="AJ106" i="2"/>
  <c r="AI107" i="2"/>
  <c r="O126" i="2"/>
  <c r="N127" i="2"/>
  <c r="P125" i="2"/>
  <c r="Q125" i="2" s="1"/>
  <c r="R125" i="2" s="1"/>
  <c r="Z109" i="2"/>
  <c r="AC108" i="2"/>
  <c r="BP108" i="2"/>
  <c r="BS107" i="2"/>
  <c r="CV121" i="2" l="1"/>
  <c r="CW121" i="2"/>
  <c r="CX121" i="2" s="1"/>
  <c r="CT123" i="2"/>
  <c r="CU122" i="2"/>
  <c r="CA106" i="2"/>
  <c r="CB106" i="2" s="1"/>
  <c r="CC106" i="2" s="1"/>
  <c r="BZ107" i="2"/>
  <c r="BY108" i="2"/>
  <c r="BD107" i="2"/>
  <c r="BE106" i="2"/>
  <c r="BF106" i="2" s="1"/>
  <c r="BG106" i="2" s="1"/>
  <c r="BH106" i="2" s="1"/>
  <c r="DF110" i="2"/>
  <c r="DI109" i="2"/>
  <c r="CK110" i="2"/>
  <c r="CN109" i="2"/>
  <c r="D111" i="2"/>
  <c r="C112" i="2"/>
  <c r="H111" i="2"/>
  <c r="G111" i="2"/>
  <c r="AI108" i="2"/>
  <c r="AJ107" i="2"/>
  <c r="AK106" i="2"/>
  <c r="AL106" i="2"/>
  <c r="AM106" i="2" s="1"/>
  <c r="AU110" i="2"/>
  <c r="AX109" i="2"/>
  <c r="Z110" i="2"/>
  <c r="AC109" i="2"/>
  <c r="N128" i="2"/>
  <c r="O127" i="2"/>
  <c r="P126" i="2"/>
  <c r="Q126" i="2" s="1"/>
  <c r="R126" i="2" s="1"/>
  <c r="BS108" i="2"/>
  <c r="BP109" i="2"/>
  <c r="CV122" i="2" l="1"/>
  <c r="CW122" i="2"/>
  <c r="CX122" i="2" s="1"/>
  <c r="CU123" i="2"/>
  <c r="CT124" i="2"/>
  <c r="BY109" i="2"/>
  <c r="BZ108" i="2"/>
  <c r="CA108" i="2" s="1"/>
  <c r="CB108" i="2" s="1"/>
  <c r="CC108" i="2" s="1"/>
  <c r="CA107" i="2"/>
  <c r="CB107" i="2" s="1"/>
  <c r="CC107" i="2" s="1"/>
  <c r="BE107" i="2"/>
  <c r="BF107" i="2" s="1"/>
  <c r="BG107" i="2" s="1"/>
  <c r="BH107" i="2" s="1"/>
  <c r="BD108" i="2"/>
  <c r="DF111" i="2"/>
  <c r="DI110" i="2"/>
  <c r="CK111" i="2"/>
  <c r="CN110" i="2"/>
  <c r="C113" i="2"/>
  <c r="D112" i="2"/>
  <c r="G112" i="2" s="1"/>
  <c r="H112" i="2"/>
  <c r="AK107" i="2"/>
  <c r="AL107" i="2" s="1"/>
  <c r="AM107" i="2" s="1"/>
  <c r="AX110" i="2"/>
  <c r="AU111" i="2"/>
  <c r="AJ108" i="2"/>
  <c r="AI109" i="2"/>
  <c r="O128" i="2"/>
  <c r="N129" i="2"/>
  <c r="P127" i="2"/>
  <c r="Q127" i="2" s="1"/>
  <c r="R127" i="2" s="1"/>
  <c r="AC110" i="2"/>
  <c r="Z111" i="2"/>
  <c r="BP110" i="2"/>
  <c r="BS109" i="2"/>
  <c r="CT125" i="2" l="1"/>
  <c r="CU124" i="2"/>
  <c r="CV124" i="2" s="1"/>
  <c r="CW124" i="2" s="1"/>
  <c r="CX124" i="2" s="1"/>
  <c r="CV123" i="2"/>
  <c r="CW123" i="2"/>
  <c r="CX123" i="2" s="1"/>
  <c r="BZ109" i="2"/>
  <c r="CA109" i="2" s="1"/>
  <c r="CB109" i="2" s="1"/>
  <c r="CC109" i="2" s="1"/>
  <c r="BY110" i="2"/>
  <c r="BE108" i="2"/>
  <c r="BF108" i="2" s="1"/>
  <c r="BG108" i="2" s="1"/>
  <c r="BH108" i="2" s="1"/>
  <c r="BD109" i="2"/>
  <c r="DF112" i="2"/>
  <c r="DI111" i="2"/>
  <c r="CN111" i="2"/>
  <c r="CK112" i="2"/>
  <c r="C114" i="2"/>
  <c r="D113" i="2"/>
  <c r="H113" i="2"/>
  <c r="G113" i="2"/>
  <c r="AJ109" i="2"/>
  <c r="AI110" i="2"/>
  <c r="AK108" i="2"/>
  <c r="AL108" i="2" s="1"/>
  <c r="AM108" i="2" s="1"/>
  <c r="AX111" i="2"/>
  <c r="AU112" i="2"/>
  <c r="O129" i="2"/>
  <c r="N130" i="2"/>
  <c r="Z112" i="2"/>
  <c r="AC111" i="2"/>
  <c r="P128" i="2"/>
  <c r="Q128" i="2"/>
  <c r="R128" i="2" s="1"/>
  <c r="BP111" i="2"/>
  <c r="BS110" i="2"/>
  <c r="CU125" i="2" l="1"/>
  <c r="CV125" i="2" s="1"/>
  <c r="CW125" i="2" s="1"/>
  <c r="CX125" i="2" s="1"/>
  <c r="CT126" i="2"/>
  <c r="BY111" i="2"/>
  <c r="BZ110" i="2"/>
  <c r="BE109" i="2"/>
  <c r="BF109" i="2" s="1"/>
  <c r="BG109" i="2" s="1"/>
  <c r="BH109" i="2" s="1"/>
  <c r="BD110" i="2"/>
  <c r="DF113" i="2"/>
  <c r="DI112" i="2"/>
  <c r="CK113" i="2"/>
  <c r="CN112" i="2"/>
  <c r="D114" i="2"/>
  <c r="C115" i="2"/>
  <c r="H114" i="2"/>
  <c r="G114" i="2"/>
  <c r="AX112" i="2"/>
  <c r="AU113" i="2"/>
  <c r="AI111" i="2"/>
  <c r="AJ110" i="2"/>
  <c r="AK109" i="2"/>
  <c r="AL109" i="2" s="1"/>
  <c r="AM109" i="2" s="1"/>
  <c r="N131" i="2"/>
  <c r="O130" i="2"/>
  <c r="Z113" i="2"/>
  <c r="AC112" i="2"/>
  <c r="P129" i="2"/>
  <c r="Q129" i="2" s="1"/>
  <c r="R129" i="2" s="1"/>
  <c r="BP112" i="2"/>
  <c r="BS111" i="2"/>
  <c r="CT127" i="2" l="1"/>
  <c r="CU126" i="2"/>
  <c r="CV126" i="2" s="1"/>
  <c r="CW126" i="2" s="1"/>
  <c r="CX126" i="2" s="1"/>
  <c r="CA110" i="2"/>
  <c r="CB110" i="2"/>
  <c r="CC110" i="2" s="1"/>
  <c r="BZ111" i="2"/>
  <c r="CA111" i="2" s="1"/>
  <c r="CB111" i="2" s="1"/>
  <c r="CC111" i="2" s="1"/>
  <c r="BY112" i="2"/>
  <c r="BD111" i="2"/>
  <c r="BE110" i="2"/>
  <c r="BF110" i="2" s="1"/>
  <c r="BG110" i="2" s="1"/>
  <c r="BH110" i="2" s="1"/>
  <c r="DF114" i="2"/>
  <c r="DI113" i="2"/>
  <c r="CN113" i="2"/>
  <c r="CK114" i="2"/>
  <c r="C116" i="2"/>
  <c r="D115" i="2"/>
  <c r="H115" i="2" s="1"/>
  <c r="G115" i="2"/>
  <c r="AK110" i="2"/>
  <c r="AL110" i="2" s="1"/>
  <c r="AM110" i="2" s="1"/>
  <c r="AI112" i="2"/>
  <c r="AJ111" i="2"/>
  <c r="AX113" i="2"/>
  <c r="AU114" i="2"/>
  <c r="Z114" i="2"/>
  <c r="AC113" i="2"/>
  <c r="P130" i="2"/>
  <c r="Q130" i="2" s="1"/>
  <c r="R130" i="2" s="1"/>
  <c r="N132" i="2"/>
  <c r="O131" i="2"/>
  <c r="BP113" i="2"/>
  <c r="BS112" i="2"/>
  <c r="CT128" i="2" l="1"/>
  <c r="CU127" i="2"/>
  <c r="CV127" i="2" s="1"/>
  <c r="CW127" i="2" s="1"/>
  <c r="CX127" i="2" s="1"/>
  <c r="BY113" i="2"/>
  <c r="BZ112" i="2"/>
  <c r="CA112" i="2" s="1"/>
  <c r="CB112" i="2" s="1"/>
  <c r="CC112" i="2" s="1"/>
  <c r="BE111" i="2"/>
  <c r="BF111" i="2" s="1"/>
  <c r="BG111" i="2" s="1"/>
  <c r="BH111" i="2" s="1"/>
  <c r="BD112" i="2"/>
  <c r="DI114" i="2"/>
  <c r="DF115" i="2"/>
  <c r="CK115" i="2"/>
  <c r="CN114" i="2"/>
  <c r="C117" i="2"/>
  <c r="D116" i="2"/>
  <c r="G116" i="2"/>
  <c r="H116" i="2"/>
  <c r="AK111" i="2"/>
  <c r="AL111" i="2" s="1"/>
  <c r="AM111" i="2" s="1"/>
  <c r="AX114" i="2"/>
  <c r="AU115" i="2"/>
  <c r="AI113" i="2"/>
  <c r="AJ112" i="2"/>
  <c r="P131" i="2"/>
  <c r="Q131" i="2" s="1"/>
  <c r="R131" i="2" s="1"/>
  <c r="N133" i="2"/>
  <c r="O132" i="2"/>
  <c r="Z115" i="2"/>
  <c r="AC114" i="2"/>
  <c r="BP114" i="2"/>
  <c r="BS113" i="2"/>
  <c r="CT129" i="2" l="1"/>
  <c r="CU128" i="2"/>
  <c r="CV128" i="2" s="1"/>
  <c r="CW128" i="2" s="1"/>
  <c r="CX128" i="2" s="1"/>
  <c r="BZ113" i="2"/>
  <c r="BY114" i="2"/>
  <c r="BD113" i="2"/>
  <c r="BE112" i="2"/>
  <c r="BF112" i="2" s="1"/>
  <c r="BG112" i="2" s="1"/>
  <c r="BH112" i="2" s="1"/>
  <c r="DF116" i="2"/>
  <c r="DI115" i="2"/>
  <c r="CN115" i="2"/>
  <c r="CK116" i="2"/>
  <c r="D117" i="2"/>
  <c r="C118" i="2"/>
  <c r="G117" i="2"/>
  <c r="H117" i="2"/>
  <c r="AK112" i="2"/>
  <c r="AL112" i="2" s="1"/>
  <c r="AM112" i="2" s="1"/>
  <c r="AI114" i="2"/>
  <c r="AJ113" i="2"/>
  <c r="AX115" i="2"/>
  <c r="AU116" i="2"/>
  <c r="Z116" i="2"/>
  <c r="AC115" i="2"/>
  <c r="N134" i="2"/>
  <c r="O133" i="2"/>
  <c r="P132" i="2"/>
  <c r="Q132" i="2" s="1"/>
  <c r="R132" i="2" s="1"/>
  <c r="BP115" i="2"/>
  <c r="BS114" i="2"/>
  <c r="CU129" i="2" l="1"/>
  <c r="CT130" i="2"/>
  <c r="BY115" i="2"/>
  <c r="BZ114" i="2"/>
  <c r="CA113" i="2"/>
  <c r="CB113" i="2"/>
  <c r="CC113" i="2" s="1"/>
  <c r="BD114" i="2"/>
  <c r="BE113" i="2"/>
  <c r="BF113" i="2" s="1"/>
  <c r="BG113" i="2" s="1"/>
  <c r="BH113" i="2" s="1"/>
  <c r="DF117" i="2"/>
  <c r="DI116" i="2"/>
  <c r="CK117" i="2"/>
  <c r="CN116" i="2"/>
  <c r="C119" i="2"/>
  <c r="D118" i="2"/>
  <c r="G118" i="2" s="1"/>
  <c r="H118" i="2"/>
  <c r="AX116" i="2"/>
  <c r="AU117" i="2"/>
  <c r="AI115" i="2"/>
  <c r="AJ114" i="2"/>
  <c r="AK113" i="2"/>
  <c r="AL113" i="2" s="1"/>
  <c r="AM113" i="2" s="1"/>
  <c r="P133" i="2"/>
  <c r="Q133" i="2" s="1"/>
  <c r="R133" i="2" s="1"/>
  <c r="N135" i="2"/>
  <c r="O134" i="2"/>
  <c r="AC116" i="2"/>
  <c r="Z117" i="2"/>
  <c r="BP116" i="2"/>
  <c r="BS115" i="2"/>
  <c r="CU130" i="2" l="1"/>
  <c r="CT131" i="2"/>
  <c r="CV129" i="2"/>
  <c r="CW129" i="2"/>
  <c r="CX129" i="2" s="1"/>
  <c r="CA114" i="2"/>
  <c r="CB114" i="2"/>
  <c r="CC114" i="2" s="1"/>
  <c r="BZ115" i="2"/>
  <c r="CA115" i="2" s="1"/>
  <c r="CB115" i="2" s="1"/>
  <c r="CC115" i="2" s="1"/>
  <c r="BY116" i="2"/>
  <c r="BD115" i="2"/>
  <c r="BE114" i="2"/>
  <c r="BF114" i="2" s="1"/>
  <c r="BG114" i="2" s="1"/>
  <c r="BH114" i="2" s="1"/>
  <c r="DF118" i="2"/>
  <c r="DI117" i="2"/>
  <c r="CK118" i="2"/>
  <c r="CN117" i="2"/>
  <c r="D119" i="2"/>
  <c r="C120" i="2"/>
  <c r="G119" i="2"/>
  <c r="H119" i="2"/>
  <c r="AK114" i="2"/>
  <c r="AL114" i="2" s="1"/>
  <c r="AM114" i="2" s="1"/>
  <c r="AJ115" i="2"/>
  <c r="AI116" i="2"/>
  <c r="AU118" i="2"/>
  <c r="AX117" i="2"/>
  <c r="AC117" i="2"/>
  <c r="Z118" i="2"/>
  <c r="P134" i="2"/>
  <c r="Q134" i="2" s="1"/>
  <c r="R134" i="2" s="1"/>
  <c r="N136" i="2"/>
  <c r="O135" i="2"/>
  <c r="BS116" i="2"/>
  <c r="BP117" i="2"/>
  <c r="CT132" i="2" l="1"/>
  <c r="CU131" i="2"/>
  <c r="CV130" i="2"/>
  <c r="CW130" i="2"/>
  <c r="CX130" i="2" s="1"/>
  <c r="BY117" i="2"/>
  <c r="BZ116" i="2"/>
  <c r="CA116" i="2" s="1"/>
  <c r="CB116" i="2" s="1"/>
  <c r="CC116" i="2" s="1"/>
  <c r="BE115" i="2"/>
  <c r="BF115" i="2" s="1"/>
  <c r="BG115" i="2" s="1"/>
  <c r="BH115" i="2" s="1"/>
  <c r="BD116" i="2"/>
  <c r="DF119" i="2"/>
  <c r="DI118" i="2"/>
  <c r="CK119" i="2"/>
  <c r="CN118" i="2"/>
  <c r="C121" i="2"/>
  <c r="D120" i="2"/>
  <c r="H120" i="2" s="1"/>
  <c r="G120" i="2"/>
  <c r="AU119" i="2"/>
  <c r="AX118" i="2"/>
  <c r="AI117" i="2"/>
  <c r="AJ116" i="2"/>
  <c r="AK115" i="2"/>
  <c r="AL115" i="2" s="1"/>
  <c r="AM115" i="2" s="1"/>
  <c r="P135" i="2"/>
  <c r="Q135" i="2" s="1"/>
  <c r="R135" i="2" s="1"/>
  <c r="N137" i="2"/>
  <c r="O136" i="2"/>
  <c r="Z119" i="2"/>
  <c r="AC118" i="2"/>
  <c r="BP118" i="2"/>
  <c r="BS117" i="2"/>
  <c r="CV131" i="2" l="1"/>
  <c r="CW131" i="2" s="1"/>
  <c r="CX131" i="2" s="1"/>
  <c r="CT133" i="2"/>
  <c r="CU132" i="2"/>
  <c r="BY118" i="2"/>
  <c r="BZ117" i="2"/>
  <c r="BD117" i="2"/>
  <c r="BE116" i="2"/>
  <c r="BF116" i="2" s="1"/>
  <c r="BG116" i="2" s="1"/>
  <c r="BH116" i="2" s="1"/>
  <c r="DI119" i="2"/>
  <c r="DF120" i="2"/>
  <c r="CN119" i="2"/>
  <c r="CK120" i="2"/>
  <c r="C122" i="2"/>
  <c r="D121" i="2"/>
  <c r="G121" i="2"/>
  <c r="H121" i="2"/>
  <c r="AK116" i="2"/>
  <c r="AL116" i="2"/>
  <c r="AM116" i="2" s="1"/>
  <c r="AI118" i="2"/>
  <c r="AJ117" i="2"/>
  <c r="AX119" i="2"/>
  <c r="AU120" i="2"/>
  <c r="Z120" i="2"/>
  <c r="AC119" i="2"/>
  <c r="N138" i="2"/>
  <c r="O137" i="2"/>
  <c r="P136" i="2"/>
  <c r="Q136" i="2" s="1"/>
  <c r="R136" i="2" s="1"/>
  <c r="BS118" i="2"/>
  <c r="BP119" i="2"/>
  <c r="CV132" i="2" l="1"/>
  <c r="CW132" i="2"/>
  <c r="CX132" i="2" s="1"/>
  <c r="CT134" i="2"/>
  <c r="CU133" i="2"/>
  <c r="CA117" i="2"/>
  <c r="CB117" i="2" s="1"/>
  <c r="CC117" i="2" s="1"/>
  <c r="BZ118" i="2"/>
  <c r="CA118" i="2" s="1"/>
  <c r="CB118" i="2" s="1"/>
  <c r="CC118" i="2" s="1"/>
  <c r="BY119" i="2"/>
  <c r="BE117" i="2"/>
  <c r="BF117" i="2" s="1"/>
  <c r="BG117" i="2" s="1"/>
  <c r="BH117" i="2" s="1"/>
  <c r="BD118" i="2"/>
  <c r="DI120" i="2"/>
  <c r="DF121" i="2"/>
  <c r="CK121" i="2"/>
  <c r="CN120" i="2"/>
  <c r="D122" i="2"/>
  <c r="C123" i="2"/>
  <c r="G122" i="2"/>
  <c r="H122" i="2"/>
  <c r="AU121" i="2"/>
  <c r="AX120" i="2"/>
  <c r="AK117" i="2"/>
  <c r="AL117" i="2" s="1"/>
  <c r="AM117" i="2" s="1"/>
  <c r="AI119" i="2"/>
  <c r="AJ118" i="2"/>
  <c r="P137" i="2"/>
  <c r="Q137" i="2" s="1"/>
  <c r="R137" i="2" s="1"/>
  <c r="O138" i="2"/>
  <c r="N139" i="2"/>
  <c r="Z121" i="2"/>
  <c r="AC120" i="2"/>
  <c r="BP120" i="2"/>
  <c r="BS119" i="2"/>
  <c r="CV133" i="2" l="1"/>
  <c r="CW133" i="2" s="1"/>
  <c r="CX133" i="2" s="1"/>
  <c r="CU134" i="2"/>
  <c r="CT135" i="2"/>
  <c r="BY120" i="2"/>
  <c r="BZ119" i="2"/>
  <c r="CA119" i="2" s="1"/>
  <c r="CB119" i="2" s="1"/>
  <c r="CC119" i="2" s="1"/>
  <c r="BD119" i="2"/>
  <c r="BE118" i="2"/>
  <c r="BF118" i="2" s="1"/>
  <c r="BG118" i="2" s="1"/>
  <c r="BH118" i="2" s="1"/>
  <c r="DI121" i="2"/>
  <c r="DF122" i="2"/>
  <c r="CK122" i="2"/>
  <c r="CN121" i="2"/>
  <c r="D123" i="2"/>
  <c r="H123" i="2" s="1"/>
  <c r="C124" i="2"/>
  <c r="G123" i="2"/>
  <c r="AI120" i="2"/>
  <c r="AJ119" i="2"/>
  <c r="AK118" i="2"/>
  <c r="AL118" i="2" s="1"/>
  <c r="AM118" i="2" s="1"/>
  <c r="AU122" i="2"/>
  <c r="AX121" i="2"/>
  <c r="AC121" i="2"/>
  <c r="Z122" i="2"/>
  <c r="O139" i="2"/>
  <c r="N140" i="2"/>
  <c r="P138" i="2"/>
  <c r="Q138" i="2" s="1"/>
  <c r="R138" i="2" s="1"/>
  <c r="BP121" i="2"/>
  <c r="BS120" i="2"/>
  <c r="CT136" i="2" l="1"/>
  <c r="CU135" i="2"/>
  <c r="CV135" i="2" s="1"/>
  <c r="CW135" i="2" s="1"/>
  <c r="CX135" i="2" s="1"/>
  <c r="CV134" i="2"/>
  <c r="CW134" i="2" s="1"/>
  <c r="CX134" i="2" s="1"/>
  <c r="BY121" i="2"/>
  <c r="BZ120" i="2"/>
  <c r="BE119" i="2"/>
  <c r="BF119" i="2" s="1"/>
  <c r="BG119" i="2" s="1"/>
  <c r="BH119" i="2" s="1"/>
  <c r="BD120" i="2"/>
  <c r="DF123" i="2"/>
  <c r="DI122" i="2"/>
  <c r="CK123" i="2"/>
  <c r="CN122" i="2"/>
  <c r="C125" i="2"/>
  <c r="D124" i="2"/>
  <c r="G124" i="2" s="1"/>
  <c r="H124" i="2"/>
  <c r="AU123" i="2"/>
  <c r="AX122" i="2"/>
  <c r="AK119" i="2"/>
  <c r="AL119" i="2" s="1"/>
  <c r="AM119" i="2" s="1"/>
  <c r="AI121" i="2"/>
  <c r="AJ120" i="2"/>
  <c r="N141" i="2"/>
  <c r="O140" i="2"/>
  <c r="P139" i="2"/>
  <c r="Q139" i="2" s="1"/>
  <c r="R139" i="2" s="1"/>
  <c r="Z123" i="2"/>
  <c r="AC122" i="2"/>
  <c r="BP122" i="2"/>
  <c r="BS121" i="2"/>
  <c r="CU136" i="2" l="1"/>
  <c r="CV136" i="2" s="1"/>
  <c r="CW136" i="2" s="1"/>
  <c r="CX136" i="2" s="1"/>
  <c r="CT137" i="2"/>
  <c r="CA120" i="2"/>
  <c r="CB120" i="2"/>
  <c r="CC120" i="2" s="1"/>
  <c r="BZ121" i="2"/>
  <c r="BY122" i="2"/>
  <c r="BD121" i="2"/>
  <c r="BE120" i="2"/>
  <c r="BF120" i="2" s="1"/>
  <c r="BG120" i="2" s="1"/>
  <c r="BH120" i="2" s="1"/>
  <c r="DF124" i="2"/>
  <c r="DI123" i="2"/>
  <c r="CK124" i="2"/>
  <c r="CN123" i="2"/>
  <c r="D125" i="2"/>
  <c r="G125" i="2" s="1"/>
  <c r="C126" i="2"/>
  <c r="H125" i="2"/>
  <c r="AK120" i="2"/>
  <c r="AL120" i="2" s="1"/>
  <c r="AM120" i="2" s="1"/>
  <c r="AI122" i="2"/>
  <c r="AJ121" i="2"/>
  <c r="AU124" i="2"/>
  <c r="AX123" i="2"/>
  <c r="AC123" i="2"/>
  <c r="Z124" i="2"/>
  <c r="P140" i="2"/>
  <c r="Q140" i="2"/>
  <c r="R140" i="2" s="1"/>
  <c r="O141" i="2"/>
  <c r="N142" i="2"/>
  <c r="BP123" i="2"/>
  <c r="BS122" i="2"/>
  <c r="CT138" i="2" l="1"/>
  <c r="CU137" i="2"/>
  <c r="BY123" i="2"/>
  <c r="BZ122" i="2"/>
  <c r="CA121" i="2"/>
  <c r="CB121" i="2" s="1"/>
  <c r="CC121" i="2" s="1"/>
  <c r="BE121" i="2"/>
  <c r="BF121" i="2" s="1"/>
  <c r="BG121" i="2" s="1"/>
  <c r="BH121" i="2" s="1"/>
  <c r="BD122" i="2"/>
  <c r="DI124" i="2"/>
  <c r="DF125" i="2"/>
  <c r="CN124" i="2"/>
  <c r="CK125" i="2"/>
  <c r="C127" i="2"/>
  <c r="D126" i="2"/>
  <c r="G126" i="2"/>
  <c r="H126" i="2"/>
  <c r="AX124" i="2"/>
  <c r="AU125" i="2"/>
  <c r="AK121" i="2"/>
  <c r="AL121" i="2"/>
  <c r="AM121" i="2" s="1"/>
  <c r="AI123" i="2"/>
  <c r="AJ122" i="2"/>
  <c r="P141" i="2"/>
  <c r="Q141" i="2" s="1"/>
  <c r="R141" i="2" s="1"/>
  <c r="O142" i="2"/>
  <c r="N143" i="2"/>
  <c r="AC124" i="2"/>
  <c r="Z125" i="2"/>
  <c r="BP124" i="2"/>
  <c r="BS123" i="2"/>
  <c r="CV137" i="2" l="1"/>
  <c r="CW137" i="2" s="1"/>
  <c r="CX137" i="2" s="1"/>
  <c r="CU138" i="2"/>
  <c r="CV138" i="2" s="1"/>
  <c r="CW138" i="2" s="1"/>
  <c r="CX138" i="2" s="1"/>
  <c r="CT139" i="2"/>
  <c r="CA122" i="2"/>
  <c r="CB122" i="2"/>
  <c r="CC122" i="2" s="1"/>
  <c r="BZ123" i="2"/>
  <c r="CA123" i="2" s="1"/>
  <c r="CB123" i="2" s="1"/>
  <c r="CC123" i="2" s="1"/>
  <c r="BY124" i="2"/>
  <c r="BD123" i="2"/>
  <c r="BE122" i="2"/>
  <c r="BF122" i="2" s="1"/>
  <c r="BG122" i="2" s="1"/>
  <c r="BH122" i="2" s="1"/>
  <c r="DI125" i="2"/>
  <c r="DF126" i="2"/>
  <c r="CK126" i="2"/>
  <c r="CN125" i="2"/>
  <c r="D127" i="2"/>
  <c r="C128" i="2"/>
  <c r="H127" i="2"/>
  <c r="G127" i="2"/>
  <c r="AK122" i="2"/>
  <c r="AL122" i="2"/>
  <c r="AM122" i="2" s="1"/>
  <c r="AI124" i="2"/>
  <c r="AJ123" i="2"/>
  <c r="AX125" i="2"/>
  <c r="AU126" i="2"/>
  <c r="P142" i="2"/>
  <c r="Q142" i="2" s="1"/>
  <c r="R142" i="2" s="1"/>
  <c r="AC125" i="2"/>
  <c r="Z126" i="2"/>
  <c r="O143" i="2"/>
  <c r="N144" i="2"/>
  <c r="BS124" i="2"/>
  <c r="BP125" i="2"/>
  <c r="CU139" i="2" l="1"/>
  <c r="CV139" i="2" s="1"/>
  <c r="CW139" i="2" s="1"/>
  <c r="CX139" i="2" s="1"/>
  <c r="CT140" i="2"/>
  <c r="BY125" i="2"/>
  <c r="BZ124" i="2"/>
  <c r="CA124" i="2" s="1"/>
  <c r="CB124" i="2" s="1"/>
  <c r="CC124" i="2" s="1"/>
  <c r="BD124" i="2"/>
  <c r="BE123" i="2"/>
  <c r="BF123" i="2" s="1"/>
  <c r="BG123" i="2" s="1"/>
  <c r="BH123" i="2" s="1"/>
  <c r="DI126" i="2"/>
  <c r="DF127" i="2"/>
  <c r="CK127" i="2"/>
  <c r="CN126" i="2"/>
  <c r="D128" i="2"/>
  <c r="C129" i="2"/>
  <c r="H128" i="2"/>
  <c r="G128" i="2"/>
  <c r="AX126" i="2"/>
  <c r="AU127" i="2"/>
  <c r="AI125" i="2"/>
  <c r="AJ124" i="2"/>
  <c r="AK123" i="2"/>
  <c r="AL123" i="2" s="1"/>
  <c r="AM123" i="2" s="1"/>
  <c r="P143" i="2"/>
  <c r="Q143" i="2" s="1"/>
  <c r="R143" i="2" s="1"/>
  <c r="N145" i="2"/>
  <c r="O144" i="2"/>
  <c r="Z127" i="2"/>
  <c r="AC126" i="2"/>
  <c r="BP126" i="2"/>
  <c r="BS125" i="2"/>
  <c r="CU140" i="2" l="1"/>
  <c r="CT141" i="2"/>
  <c r="BY126" i="2"/>
  <c r="BZ125" i="2"/>
  <c r="CA125" i="2" s="1"/>
  <c r="CB125" i="2" s="1"/>
  <c r="CC125" i="2" s="1"/>
  <c r="BE124" i="2"/>
  <c r="BF124" i="2" s="1"/>
  <c r="BG124" i="2" s="1"/>
  <c r="BH124" i="2" s="1"/>
  <c r="BD125" i="2"/>
  <c r="DF128" i="2"/>
  <c r="DI127" i="2"/>
  <c r="CK128" i="2"/>
  <c r="CN127" i="2"/>
  <c r="D129" i="2"/>
  <c r="C130" i="2"/>
  <c r="H129" i="2"/>
  <c r="G129" i="2"/>
  <c r="AK124" i="2"/>
  <c r="AL124" i="2"/>
  <c r="AM124" i="2" s="1"/>
  <c r="AJ125" i="2"/>
  <c r="AI126" i="2"/>
  <c r="AX127" i="2"/>
  <c r="AU128" i="2"/>
  <c r="P144" i="2"/>
  <c r="Q144" i="2" s="1"/>
  <c r="R144" i="2" s="1"/>
  <c r="AC127" i="2"/>
  <c r="Z128" i="2"/>
  <c r="O145" i="2"/>
  <c r="N146" i="2"/>
  <c r="BP127" i="2"/>
  <c r="BS126" i="2"/>
  <c r="CT142" i="2" l="1"/>
  <c r="CU141" i="2"/>
  <c r="CV141" i="2" s="1"/>
  <c r="CW141" i="2" s="1"/>
  <c r="CX141" i="2" s="1"/>
  <c r="CV140" i="2"/>
  <c r="CW140" i="2" s="1"/>
  <c r="CX140" i="2" s="1"/>
  <c r="BZ126" i="2"/>
  <c r="CA126" i="2" s="1"/>
  <c r="CB126" i="2" s="1"/>
  <c r="CC126" i="2" s="1"/>
  <c r="BY127" i="2"/>
  <c r="BE125" i="2"/>
  <c r="BF125" i="2" s="1"/>
  <c r="BG125" i="2" s="1"/>
  <c r="BH125" i="2" s="1"/>
  <c r="BD126" i="2"/>
  <c r="DF129" i="2"/>
  <c r="DI128" i="2"/>
  <c r="CN128" i="2"/>
  <c r="CK129" i="2"/>
  <c r="D130" i="2"/>
  <c r="C131" i="2"/>
  <c r="G130" i="2"/>
  <c r="H130" i="2"/>
  <c r="AX128" i="2"/>
  <c r="AU129" i="2"/>
  <c r="AI127" i="2"/>
  <c r="AJ126" i="2"/>
  <c r="AK125" i="2"/>
  <c r="AL125" i="2" s="1"/>
  <c r="AM125" i="2" s="1"/>
  <c r="O146" i="2"/>
  <c r="N147" i="2"/>
  <c r="AC128" i="2"/>
  <c r="Z129" i="2"/>
  <c r="P145" i="2"/>
  <c r="Q145" i="2" s="1"/>
  <c r="R145" i="2" s="1"/>
  <c r="BP128" i="2"/>
  <c r="BS127" i="2"/>
  <c r="CT143" i="2" l="1"/>
  <c r="CU142" i="2"/>
  <c r="BZ127" i="2"/>
  <c r="CA127" i="2" s="1"/>
  <c r="CB127" i="2" s="1"/>
  <c r="CC127" i="2" s="1"/>
  <c r="BY128" i="2"/>
  <c r="BE126" i="2"/>
  <c r="BF126" i="2" s="1"/>
  <c r="BG126" i="2" s="1"/>
  <c r="BH126" i="2" s="1"/>
  <c r="BD127" i="2"/>
  <c r="DF130" i="2"/>
  <c r="DI129" i="2"/>
  <c r="CN129" i="2"/>
  <c r="CK130" i="2"/>
  <c r="C132" i="2"/>
  <c r="D131" i="2"/>
  <c r="G131" i="2" s="1"/>
  <c r="H131" i="2"/>
  <c r="AK126" i="2"/>
  <c r="AL126" i="2" s="1"/>
  <c r="AM126" i="2" s="1"/>
  <c r="AJ127" i="2"/>
  <c r="AI128" i="2"/>
  <c r="AU130" i="2"/>
  <c r="AX129" i="2"/>
  <c r="Z130" i="2"/>
  <c r="AC129" i="2"/>
  <c r="N148" i="2"/>
  <c r="O147" i="2"/>
  <c r="P146" i="2"/>
  <c r="Q146" i="2" s="1"/>
  <c r="R146" i="2" s="1"/>
  <c r="BP129" i="2"/>
  <c r="BS128" i="2"/>
  <c r="CV142" i="2" l="1"/>
  <c r="CW142" i="2"/>
  <c r="CX142" i="2" s="1"/>
  <c r="CU143" i="2"/>
  <c r="CV143" i="2" s="1"/>
  <c r="CW143" i="2" s="1"/>
  <c r="CX143" i="2" s="1"/>
  <c r="CT144" i="2"/>
  <c r="BZ128" i="2"/>
  <c r="CA128" i="2" s="1"/>
  <c r="CB128" i="2" s="1"/>
  <c r="CC128" i="2" s="1"/>
  <c r="BY129" i="2"/>
  <c r="BE127" i="2"/>
  <c r="BF127" i="2" s="1"/>
  <c r="BG127" i="2" s="1"/>
  <c r="BH127" i="2" s="1"/>
  <c r="BD128" i="2"/>
  <c r="DI130" i="2"/>
  <c r="DF131" i="2"/>
  <c r="CK131" i="2"/>
  <c r="CN130" i="2"/>
  <c r="C133" i="2"/>
  <c r="D132" i="2"/>
  <c r="G132" i="2"/>
  <c r="H132" i="2"/>
  <c r="AU131" i="2"/>
  <c r="AX130" i="2"/>
  <c r="AI129" i="2"/>
  <c r="AJ128" i="2"/>
  <c r="AK127" i="2"/>
  <c r="AL127" i="2" s="1"/>
  <c r="AM127" i="2" s="1"/>
  <c r="N149" i="2"/>
  <c r="O148" i="2"/>
  <c r="P147" i="2"/>
  <c r="Q147" i="2" s="1"/>
  <c r="R147" i="2" s="1"/>
  <c r="Z131" i="2"/>
  <c r="AC130" i="2"/>
  <c r="BP130" i="2"/>
  <c r="BS129" i="2"/>
  <c r="CT145" i="2" l="1"/>
  <c r="CU144" i="2"/>
  <c r="BZ129" i="2"/>
  <c r="BY130" i="2"/>
  <c r="BD129" i="2"/>
  <c r="BE128" i="2"/>
  <c r="BF128" i="2" s="1"/>
  <c r="BG128" i="2" s="1"/>
  <c r="BH128" i="2" s="1"/>
  <c r="DI131" i="2"/>
  <c r="DF132" i="2"/>
  <c r="CK132" i="2"/>
  <c r="CN131" i="2"/>
  <c r="C134" i="2"/>
  <c r="D133" i="2"/>
  <c r="G133" i="2"/>
  <c r="H133" i="2"/>
  <c r="AJ129" i="2"/>
  <c r="AI130" i="2"/>
  <c r="AK128" i="2"/>
  <c r="AL128" i="2" s="1"/>
  <c r="AM128" i="2" s="1"/>
  <c r="AX131" i="2"/>
  <c r="AU132" i="2"/>
  <c r="AC131" i="2"/>
  <c r="Z132" i="2"/>
  <c r="P148" i="2"/>
  <c r="Q148" i="2" s="1"/>
  <c r="R148" i="2" s="1"/>
  <c r="O149" i="2"/>
  <c r="N150" i="2"/>
  <c r="BP131" i="2"/>
  <c r="BS130" i="2"/>
  <c r="CV144" i="2" l="1"/>
  <c r="CW144" i="2" s="1"/>
  <c r="CX144" i="2" s="1"/>
  <c r="CT146" i="2"/>
  <c r="CU145" i="2"/>
  <c r="BY131" i="2"/>
  <c r="BZ130" i="2"/>
  <c r="CA129" i="2"/>
  <c r="CB129" i="2"/>
  <c r="CC129" i="2" s="1"/>
  <c r="BD130" i="2"/>
  <c r="BE129" i="2"/>
  <c r="BF129" i="2" s="1"/>
  <c r="BG129" i="2" s="1"/>
  <c r="BH129" i="2" s="1"/>
  <c r="DF133" i="2"/>
  <c r="DI132" i="2"/>
  <c r="CN132" i="2"/>
  <c r="CK133" i="2"/>
  <c r="D134" i="2"/>
  <c r="C135" i="2"/>
  <c r="G134" i="2"/>
  <c r="H134" i="2"/>
  <c r="AU133" i="2"/>
  <c r="AX132" i="2"/>
  <c r="AI131" i="2"/>
  <c r="AJ130" i="2"/>
  <c r="AK129" i="2"/>
  <c r="AL129" i="2" s="1"/>
  <c r="AM129" i="2" s="1"/>
  <c r="O150" i="2"/>
  <c r="N151" i="2"/>
  <c r="P149" i="2"/>
  <c r="Q149" i="2" s="1"/>
  <c r="R149" i="2" s="1"/>
  <c r="Z133" i="2"/>
  <c r="AC132" i="2"/>
  <c r="BP132" i="2"/>
  <c r="BS131" i="2"/>
  <c r="CV145" i="2" l="1"/>
  <c r="CW145" i="2" s="1"/>
  <c r="CX145" i="2" s="1"/>
  <c r="CT147" i="2"/>
  <c r="CU146" i="2"/>
  <c r="CA130" i="2"/>
  <c r="CB130" i="2" s="1"/>
  <c r="CC130" i="2" s="1"/>
  <c r="BZ131" i="2"/>
  <c r="BY132" i="2"/>
  <c r="BD131" i="2"/>
  <c r="BE130" i="2"/>
  <c r="BF130" i="2" s="1"/>
  <c r="BG130" i="2" s="1"/>
  <c r="BH130" i="2" s="1"/>
  <c r="DI133" i="2"/>
  <c r="DF134" i="2"/>
  <c r="CN133" i="2"/>
  <c r="CK134" i="2"/>
  <c r="C136" i="2"/>
  <c r="D135" i="2"/>
  <c r="G135" i="2"/>
  <c r="H135" i="2"/>
  <c r="AK130" i="2"/>
  <c r="AL130" i="2" s="1"/>
  <c r="AM130" i="2" s="1"/>
  <c r="AI132" i="2"/>
  <c r="AJ131" i="2"/>
  <c r="AX133" i="2"/>
  <c r="AU134" i="2"/>
  <c r="AC133" i="2"/>
  <c r="Z134" i="2"/>
  <c r="O151" i="2"/>
  <c r="N152" i="2"/>
  <c r="P150" i="2"/>
  <c r="Q150" i="2"/>
  <c r="R150" i="2" s="1"/>
  <c r="BS132" i="2"/>
  <c r="BP133" i="2"/>
  <c r="CV146" i="2" l="1"/>
  <c r="CW146" i="2"/>
  <c r="CX146" i="2" s="1"/>
  <c r="CU147" i="2"/>
  <c r="CV147" i="2" s="1"/>
  <c r="CW147" i="2" s="1"/>
  <c r="CX147" i="2" s="1"/>
  <c r="CT148" i="2"/>
  <c r="BY133" i="2"/>
  <c r="BZ132" i="2"/>
  <c r="CA131" i="2"/>
  <c r="CB131" i="2" s="1"/>
  <c r="CC131" i="2" s="1"/>
  <c r="BD132" i="2"/>
  <c r="BE131" i="2"/>
  <c r="BF131" i="2" s="1"/>
  <c r="BG131" i="2" s="1"/>
  <c r="BH131" i="2" s="1"/>
  <c r="DI134" i="2"/>
  <c r="DF135" i="2"/>
  <c r="CK135" i="2"/>
  <c r="CN134" i="2"/>
  <c r="D136" i="2"/>
  <c r="C137" i="2"/>
  <c r="H136" i="2"/>
  <c r="G136" i="2"/>
  <c r="AX134" i="2"/>
  <c r="AU135" i="2"/>
  <c r="AK131" i="2"/>
  <c r="AL131" i="2" s="1"/>
  <c r="AM131" i="2" s="1"/>
  <c r="AJ132" i="2"/>
  <c r="AI133" i="2"/>
  <c r="N153" i="2"/>
  <c r="O152" i="2"/>
  <c r="P151" i="2"/>
  <c r="Q151" i="2"/>
  <c r="R151" i="2" s="1"/>
  <c r="Z135" i="2"/>
  <c r="AC134" i="2"/>
  <c r="BP134" i="2"/>
  <c r="BS133" i="2"/>
  <c r="CT149" i="2" l="1"/>
  <c r="CU148" i="2"/>
  <c r="CV148" i="2" s="1"/>
  <c r="CW148" i="2" s="1"/>
  <c r="CX148" i="2" s="1"/>
  <c r="CA132" i="2"/>
  <c r="CB132" i="2"/>
  <c r="CC132" i="2" s="1"/>
  <c r="BZ133" i="2"/>
  <c r="CA133" i="2" s="1"/>
  <c r="CB133" i="2" s="1"/>
  <c r="CC133" i="2" s="1"/>
  <c r="BY134" i="2"/>
  <c r="BD133" i="2"/>
  <c r="BE132" i="2"/>
  <c r="BF132" i="2" s="1"/>
  <c r="BG132" i="2" s="1"/>
  <c r="BH132" i="2" s="1"/>
  <c r="DI135" i="2"/>
  <c r="DF136" i="2"/>
  <c r="CK136" i="2"/>
  <c r="CN135" i="2"/>
  <c r="C138" i="2"/>
  <c r="D137" i="2"/>
  <c r="H137" i="2"/>
  <c r="G137" i="2"/>
  <c r="AI134" i="2"/>
  <c r="AJ133" i="2"/>
  <c r="AK132" i="2"/>
  <c r="AL132" i="2" s="1"/>
  <c r="AM132" i="2" s="1"/>
  <c r="AX135" i="2"/>
  <c r="AU136" i="2"/>
  <c r="P152" i="2"/>
  <c r="Q152" i="2" s="1"/>
  <c r="R152" i="2" s="1"/>
  <c r="O153" i="2"/>
  <c r="N154" i="2"/>
  <c r="Z136" i="2"/>
  <c r="AC135" i="2"/>
  <c r="BS134" i="2"/>
  <c r="BP135" i="2"/>
  <c r="CT150" i="2" l="1"/>
  <c r="CU149" i="2"/>
  <c r="BY135" i="2"/>
  <c r="BZ134" i="2"/>
  <c r="CA134" i="2" s="1"/>
  <c r="CB134" i="2" s="1"/>
  <c r="CC134" i="2" s="1"/>
  <c r="BD134" i="2"/>
  <c r="BE133" i="2"/>
  <c r="BF133" i="2" s="1"/>
  <c r="BG133" i="2" s="1"/>
  <c r="BH133" i="2" s="1"/>
  <c r="DI136" i="2"/>
  <c r="DF137" i="2"/>
  <c r="CK137" i="2"/>
  <c r="CN136" i="2"/>
  <c r="D138" i="2"/>
  <c r="C139" i="2"/>
  <c r="H138" i="2"/>
  <c r="G138" i="2"/>
  <c r="AU137" i="2"/>
  <c r="AX136" i="2"/>
  <c r="AK133" i="2"/>
  <c r="AL133" i="2" s="1"/>
  <c r="AM133" i="2" s="1"/>
  <c r="AJ134" i="2"/>
  <c r="AI135" i="2"/>
  <c r="O154" i="2"/>
  <c r="N155" i="2"/>
  <c r="AC136" i="2"/>
  <c r="Z137" i="2"/>
  <c r="P153" i="2"/>
  <c r="Q153" i="2"/>
  <c r="R153" i="2" s="1"/>
  <c r="BP136" i="2"/>
  <c r="BS135" i="2"/>
  <c r="CV149" i="2" l="1"/>
  <c r="CW149" i="2" s="1"/>
  <c r="CX149" i="2" s="1"/>
  <c r="CT151" i="2"/>
  <c r="CU150" i="2"/>
  <c r="CV150" i="2" s="1"/>
  <c r="CW150" i="2" s="1"/>
  <c r="CX150" i="2" s="1"/>
  <c r="BZ135" i="2"/>
  <c r="BY136" i="2"/>
  <c r="BE134" i="2"/>
  <c r="BF134" i="2" s="1"/>
  <c r="BG134" i="2" s="1"/>
  <c r="BH134" i="2" s="1"/>
  <c r="BD135" i="2"/>
  <c r="DI137" i="2"/>
  <c r="DF138" i="2"/>
  <c r="CK138" i="2"/>
  <c r="CN137" i="2"/>
  <c r="D139" i="2"/>
  <c r="C140" i="2"/>
  <c r="H139" i="2"/>
  <c r="G139" i="2"/>
  <c r="AU138" i="2"/>
  <c r="AX137" i="2"/>
  <c r="AI136" i="2"/>
  <c r="AJ135" i="2"/>
  <c r="AK134" i="2"/>
  <c r="AL134" i="2" s="1"/>
  <c r="AM134" i="2" s="1"/>
  <c r="O155" i="2"/>
  <c r="N156" i="2"/>
  <c r="AC137" i="2"/>
  <c r="Z138" i="2"/>
  <c r="P154" i="2"/>
  <c r="Q154" i="2" s="1"/>
  <c r="R154" i="2" s="1"/>
  <c r="BP137" i="2"/>
  <c r="BS136" i="2"/>
  <c r="CU151" i="2" l="1"/>
  <c r="CT152" i="2"/>
  <c r="BY137" i="2"/>
  <c r="BZ136" i="2"/>
  <c r="CA135" i="2"/>
  <c r="CB135" i="2" s="1"/>
  <c r="CC135" i="2" s="1"/>
  <c r="BE135" i="2"/>
  <c r="BF135" i="2" s="1"/>
  <c r="BG135" i="2" s="1"/>
  <c r="BH135" i="2" s="1"/>
  <c r="BD136" i="2"/>
  <c r="DF139" i="2"/>
  <c r="DI138" i="2"/>
  <c r="CK139" i="2"/>
  <c r="CN138" i="2"/>
  <c r="C141" i="2"/>
  <c r="D140" i="2"/>
  <c r="G140" i="2"/>
  <c r="H140" i="2"/>
  <c r="AN15" i="2"/>
  <c r="AN139" i="2"/>
  <c r="AN169" i="2"/>
  <c r="AN200" i="2"/>
  <c r="AN138" i="2"/>
  <c r="AN23" i="2"/>
  <c r="AN95" i="2"/>
  <c r="AN158" i="2"/>
  <c r="AN25" i="2"/>
  <c r="AN201" i="2"/>
  <c r="AN192" i="2"/>
  <c r="AN127" i="2"/>
  <c r="AN183" i="2"/>
  <c r="AN122" i="2"/>
  <c r="AN166" i="2"/>
  <c r="AN32" i="2"/>
  <c r="AN12" i="2"/>
  <c r="AN60" i="2"/>
  <c r="AN193" i="2"/>
  <c r="AN155" i="2"/>
  <c r="AN35" i="2"/>
  <c r="AN71" i="2"/>
  <c r="AN123" i="2"/>
  <c r="AN181" i="2"/>
  <c r="AN135" i="2"/>
  <c r="AN24" i="2"/>
  <c r="AN191" i="2"/>
  <c r="AN61" i="2"/>
  <c r="AN77" i="2"/>
  <c r="AN36" i="2"/>
  <c r="AN178" i="2"/>
  <c r="AN197" i="2"/>
  <c r="AN121" i="2"/>
  <c r="AN112" i="2"/>
  <c r="AN146" i="2"/>
  <c r="AN62" i="2"/>
  <c r="AN18" i="2"/>
  <c r="AN120" i="2"/>
  <c r="AN130" i="2"/>
  <c r="AN141" i="2"/>
  <c r="AN140" i="2"/>
  <c r="AN110" i="2"/>
  <c r="AN45" i="2"/>
  <c r="AN168" i="2"/>
  <c r="AN91" i="2"/>
  <c r="AN22" i="2"/>
  <c r="AN143" i="2"/>
  <c r="AN179" i="2"/>
  <c r="AN7" i="2"/>
  <c r="AN26" i="2"/>
  <c r="AN97" i="2"/>
  <c r="AN42" i="2"/>
  <c r="AN5" i="2"/>
  <c r="AN185" i="2"/>
  <c r="AN137" i="2"/>
  <c r="AN27" i="2"/>
  <c r="AN9" i="2"/>
  <c r="AN93" i="2"/>
  <c r="AN46" i="2"/>
  <c r="AN85" i="2"/>
  <c r="AN190" i="2"/>
  <c r="AN161" i="2"/>
  <c r="AN129" i="2"/>
  <c r="AN160" i="2"/>
  <c r="AN6" i="2"/>
  <c r="AN157" i="2"/>
  <c r="AN59" i="2"/>
  <c r="AN66" i="2"/>
  <c r="AN84" i="2"/>
  <c r="AN188" i="2"/>
  <c r="AN88" i="2"/>
  <c r="AN54" i="2"/>
  <c r="AN189" i="2"/>
  <c r="AN79" i="2"/>
  <c r="AN51" i="2"/>
  <c r="AN81" i="2"/>
  <c r="AN175" i="2"/>
  <c r="AN172" i="2"/>
  <c r="AN70" i="2"/>
  <c r="AN8" i="2"/>
  <c r="AN21" i="2"/>
  <c r="AN102" i="2"/>
  <c r="AN174" i="2"/>
  <c r="AN48" i="2"/>
  <c r="AN53" i="2"/>
  <c r="AN76" i="2"/>
  <c r="AN134" i="2"/>
  <c r="AN194" i="2"/>
  <c r="AN82" i="2"/>
  <c r="AN126" i="2"/>
  <c r="AN92" i="2"/>
  <c r="AN156" i="2"/>
  <c r="AN176" i="2"/>
  <c r="AN202" i="2"/>
  <c r="AN69" i="2"/>
  <c r="AN151" i="2"/>
  <c r="AN89" i="2"/>
  <c r="AN148" i="2"/>
  <c r="AN109" i="2"/>
  <c r="AN99" i="2"/>
  <c r="AN100" i="2"/>
  <c r="AN67" i="2"/>
  <c r="AN173" i="2"/>
  <c r="AN78" i="2"/>
  <c r="AN165" i="2"/>
  <c r="AN56" i="2"/>
  <c r="AN50" i="2"/>
  <c r="AN144" i="2"/>
  <c r="AN153" i="2"/>
  <c r="AN37" i="2"/>
  <c r="AN114" i="2"/>
  <c r="AN96" i="2"/>
  <c r="AN30" i="2"/>
  <c r="AN41" i="2"/>
  <c r="AN163" i="2"/>
  <c r="AN184" i="2"/>
  <c r="AN65" i="2"/>
  <c r="AN108" i="2"/>
  <c r="AN13" i="2"/>
  <c r="AN177" i="2"/>
  <c r="AN154" i="2"/>
  <c r="AN98" i="2"/>
  <c r="AN118" i="2"/>
  <c r="AN55" i="2"/>
  <c r="AN105" i="2"/>
  <c r="AN29" i="2"/>
  <c r="AN142" i="2"/>
  <c r="AN43" i="2"/>
  <c r="AN195" i="2"/>
  <c r="AN101" i="2"/>
  <c r="AN57" i="2"/>
  <c r="AN136" i="2"/>
  <c r="AN111" i="2"/>
  <c r="AN104" i="2"/>
  <c r="AN58" i="2"/>
  <c r="AN63" i="2"/>
  <c r="AN31" i="2"/>
  <c r="AN119" i="2"/>
  <c r="AN103" i="2"/>
  <c r="AN47" i="2"/>
  <c r="AN187" i="2"/>
  <c r="AN147" i="2"/>
  <c r="AN87" i="2"/>
  <c r="AN11" i="2"/>
  <c r="AN107" i="2"/>
  <c r="AN16" i="2"/>
  <c r="AN125" i="2"/>
  <c r="AN117" i="2"/>
  <c r="AN49" i="2"/>
  <c r="AN115" i="2"/>
  <c r="AN17" i="2"/>
  <c r="AN116" i="2"/>
  <c r="AN10" i="2"/>
  <c r="AN196" i="2"/>
  <c r="AN198" i="2"/>
  <c r="AN124" i="2"/>
  <c r="AN4" i="2"/>
  <c r="AN64" i="2"/>
  <c r="AN164" i="2"/>
  <c r="AN152" i="2"/>
  <c r="AN149" i="2"/>
  <c r="AN162" i="2"/>
  <c r="AN203" i="2"/>
  <c r="AN159" i="2"/>
  <c r="AN72" i="2"/>
  <c r="AN75" i="2"/>
  <c r="AN106" i="2"/>
  <c r="AN38" i="2"/>
  <c r="AN40" i="2"/>
  <c r="AN145" i="2"/>
  <c r="AN74" i="2"/>
  <c r="AN14" i="2"/>
  <c r="AN44" i="2"/>
  <c r="AN3" i="2"/>
  <c r="C7" i="4" s="1"/>
  <c r="E7" i="4" s="1"/>
  <c r="F7" i="4" s="1"/>
  <c r="AN39" i="2"/>
  <c r="AN68" i="2"/>
  <c r="AN182" i="2"/>
  <c r="AN171" i="2"/>
  <c r="AN170" i="2"/>
  <c r="AN128" i="2"/>
  <c r="AN52" i="2"/>
  <c r="AN131" i="2"/>
  <c r="AN34" i="2"/>
  <c r="AN86" i="2"/>
  <c r="AN83" i="2"/>
  <c r="AN80" i="2"/>
  <c r="AN199" i="2"/>
  <c r="AN94" i="2"/>
  <c r="AN28" i="2"/>
  <c r="AN73" i="2"/>
  <c r="AN150" i="2"/>
  <c r="AN19" i="2"/>
  <c r="AN133" i="2"/>
  <c r="AN90" i="2"/>
  <c r="AN33" i="2"/>
  <c r="AN186" i="2"/>
  <c r="AN20" i="2"/>
  <c r="AN113" i="2"/>
  <c r="AN167" i="2"/>
  <c r="AN132" i="2"/>
  <c r="AN180" i="2"/>
  <c r="AJ136" i="2"/>
  <c r="AI137" i="2"/>
  <c r="AK135" i="2"/>
  <c r="AL135" i="2" s="1"/>
  <c r="AM135" i="2" s="1"/>
  <c r="AU139" i="2"/>
  <c r="AX138" i="2"/>
  <c r="O156" i="2"/>
  <c r="N157" i="2"/>
  <c r="Z139" i="2"/>
  <c r="AC138" i="2"/>
  <c r="P155" i="2"/>
  <c r="Q155" i="2"/>
  <c r="R155" i="2" s="1"/>
  <c r="BP138" i="2"/>
  <c r="BS137" i="2"/>
  <c r="CU152" i="2" l="1"/>
  <c r="CV152" i="2" s="1"/>
  <c r="CW152" i="2" s="1"/>
  <c r="CX152" i="2" s="1"/>
  <c r="CT153" i="2"/>
  <c r="CV151" i="2"/>
  <c r="CW151" i="2"/>
  <c r="CX151" i="2" s="1"/>
  <c r="CA136" i="2"/>
  <c r="CB136" i="2"/>
  <c r="CC136" i="2" s="1"/>
  <c r="BZ137" i="2"/>
  <c r="BY138" i="2"/>
  <c r="BD137" i="2"/>
  <c r="BE136" i="2"/>
  <c r="BF136" i="2" s="1"/>
  <c r="BG136" i="2" s="1"/>
  <c r="BH136" i="2" s="1"/>
  <c r="DF140" i="2"/>
  <c r="DI139" i="2"/>
  <c r="CK140" i="2"/>
  <c r="CN139" i="2"/>
  <c r="D141" i="2"/>
  <c r="C142" i="2"/>
  <c r="H141" i="2"/>
  <c r="G141" i="2"/>
  <c r="AJ137" i="2"/>
  <c r="AI138" i="2"/>
  <c r="AX139" i="2"/>
  <c r="AU140" i="2"/>
  <c r="G7" i="4"/>
  <c r="AK136" i="2"/>
  <c r="AL136" i="2" s="1"/>
  <c r="AM136" i="2" s="1"/>
  <c r="Z140" i="2"/>
  <c r="AC139" i="2"/>
  <c r="O157" i="2"/>
  <c r="N158" i="2"/>
  <c r="P156" i="2"/>
  <c r="Q156" i="2" s="1"/>
  <c r="R156" i="2" s="1"/>
  <c r="BP139" i="2"/>
  <c r="BS138" i="2"/>
  <c r="CU153" i="2" l="1"/>
  <c r="CV153" i="2" s="1"/>
  <c r="CW153" i="2" s="1"/>
  <c r="CX153" i="2" s="1"/>
  <c r="CT154" i="2"/>
  <c r="CA137" i="2"/>
  <c r="CB137" i="2" s="1"/>
  <c r="CC137" i="2" s="1"/>
  <c r="BZ138" i="2"/>
  <c r="BY139" i="2"/>
  <c r="BD138" i="2"/>
  <c r="BE137" i="2"/>
  <c r="BF137" i="2" s="1"/>
  <c r="BG137" i="2" s="1"/>
  <c r="BH137" i="2" s="1"/>
  <c r="DF141" i="2"/>
  <c r="DI140" i="2"/>
  <c r="CK141" i="2"/>
  <c r="CN140" i="2"/>
  <c r="D142" i="2"/>
  <c r="C143" i="2"/>
  <c r="G142" i="2"/>
  <c r="H142" i="2"/>
  <c r="AI139" i="2"/>
  <c r="AJ138" i="2"/>
  <c r="AK137" i="2"/>
  <c r="AL137" i="2" s="1"/>
  <c r="AM137" i="2" s="1"/>
  <c r="L7" i="4"/>
  <c r="AX140" i="2"/>
  <c r="AU141" i="2"/>
  <c r="P157" i="2"/>
  <c r="Q157" i="2" s="1"/>
  <c r="R157" i="2" s="1"/>
  <c r="O158" i="2"/>
  <c r="N159" i="2"/>
  <c r="AC140" i="2"/>
  <c r="Z141" i="2"/>
  <c r="BP140" i="2"/>
  <c r="BS139" i="2"/>
  <c r="CT155" i="2" l="1"/>
  <c r="CU154" i="2"/>
  <c r="CV154" i="2" s="1"/>
  <c r="CW154" i="2" s="1"/>
  <c r="CX154" i="2" s="1"/>
  <c r="BZ139" i="2"/>
  <c r="CA139" i="2" s="1"/>
  <c r="CB139" i="2" s="1"/>
  <c r="CC139" i="2" s="1"/>
  <c r="BY140" i="2"/>
  <c r="CA138" i="2"/>
  <c r="CB138" i="2"/>
  <c r="CC138" i="2" s="1"/>
  <c r="BD139" i="2"/>
  <c r="BE138" i="2"/>
  <c r="BF138" i="2" s="1"/>
  <c r="BG138" i="2" s="1"/>
  <c r="BH138" i="2" s="1"/>
  <c r="DI141" i="2"/>
  <c r="DF142" i="2"/>
  <c r="CK142" i="2"/>
  <c r="CN141" i="2"/>
  <c r="D143" i="2"/>
  <c r="G143" i="2" s="1"/>
  <c r="C144" i="2"/>
  <c r="H143" i="2"/>
  <c r="AU142" i="2"/>
  <c r="AX141" i="2"/>
  <c r="AK138" i="2"/>
  <c r="AL138" i="2" s="1"/>
  <c r="AM138" i="2" s="1"/>
  <c r="AI140" i="2"/>
  <c r="AJ139" i="2"/>
  <c r="Z142" i="2"/>
  <c r="AC141" i="2"/>
  <c r="N160" i="2"/>
  <c r="O159" i="2"/>
  <c r="P158" i="2"/>
  <c r="Q158" i="2" s="1"/>
  <c r="R158" i="2" s="1"/>
  <c r="BP141" i="2"/>
  <c r="BS140" i="2"/>
  <c r="CU155" i="2" l="1"/>
  <c r="CT156" i="2"/>
  <c r="BZ140" i="2"/>
  <c r="BY141" i="2"/>
  <c r="BE139" i="2"/>
  <c r="BF139" i="2" s="1"/>
  <c r="BG139" i="2" s="1"/>
  <c r="BH139" i="2" s="1"/>
  <c r="BD140" i="2"/>
  <c r="DF143" i="2"/>
  <c r="DI142" i="2"/>
  <c r="CK143" i="2"/>
  <c r="CN142" i="2"/>
  <c r="D144" i="2"/>
  <c r="C145" i="2"/>
  <c r="H144" i="2"/>
  <c r="G144" i="2"/>
  <c r="AX142" i="2"/>
  <c r="AU143" i="2"/>
  <c r="AK139" i="2"/>
  <c r="AL139" i="2" s="1"/>
  <c r="AM139" i="2" s="1"/>
  <c r="AJ140" i="2"/>
  <c r="AI141" i="2"/>
  <c r="P159" i="2"/>
  <c r="Q159" i="2" s="1"/>
  <c r="R159" i="2" s="1"/>
  <c r="O160" i="2"/>
  <c r="N161" i="2"/>
  <c r="AC142" i="2"/>
  <c r="Z143" i="2"/>
  <c r="BP142" i="2"/>
  <c r="BS141" i="2"/>
  <c r="CT157" i="2" l="1"/>
  <c r="CU156" i="2"/>
  <c r="CV156" i="2" s="1"/>
  <c r="CW156" i="2" s="1"/>
  <c r="CX156" i="2" s="1"/>
  <c r="CV155" i="2"/>
  <c r="CW155" i="2"/>
  <c r="CX155" i="2" s="1"/>
  <c r="BY142" i="2"/>
  <c r="BZ141" i="2"/>
  <c r="CA140" i="2"/>
  <c r="CB140" i="2"/>
  <c r="CC140" i="2" s="1"/>
  <c r="BD141" i="2"/>
  <c r="BE140" i="2"/>
  <c r="BF140" i="2" s="1"/>
  <c r="BG140" i="2" s="1"/>
  <c r="BH140" i="2" s="1"/>
  <c r="DF144" i="2"/>
  <c r="DI143" i="2"/>
  <c r="CK144" i="2"/>
  <c r="CN143" i="2"/>
  <c r="C146" i="2"/>
  <c r="D145" i="2"/>
  <c r="H145" i="2"/>
  <c r="G145" i="2"/>
  <c r="AX143" i="2"/>
  <c r="AU144" i="2"/>
  <c r="AI142" i="2"/>
  <c r="AJ141" i="2"/>
  <c r="AK140" i="2"/>
  <c r="AL140" i="2" s="1"/>
  <c r="AM140" i="2" s="1"/>
  <c r="Z144" i="2"/>
  <c r="AC143" i="2"/>
  <c r="N162" i="2"/>
  <c r="O161" i="2"/>
  <c r="P160" i="2"/>
  <c r="Q160" i="2" s="1"/>
  <c r="R160" i="2" s="1"/>
  <c r="BS142" i="2"/>
  <c r="BP143" i="2"/>
  <c r="CU157" i="2" l="1"/>
  <c r="CV157" i="2" s="1"/>
  <c r="CW157" i="2" s="1"/>
  <c r="CX157" i="2" s="1"/>
  <c r="CT158" i="2"/>
  <c r="CA141" i="2"/>
  <c r="CB141" i="2" s="1"/>
  <c r="CC141" i="2" s="1"/>
  <c r="BZ142" i="2"/>
  <c r="CA142" i="2" s="1"/>
  <c r="CB142" i="2" s="1"/>
  <c r="CC142" i="2" s="1"/>
  <c r="BY143" i="2"/>
  <c r="BD142" i="2"/>
  <c r="BE141" i="2"/>
  <c r="BF141" i="2" s="1"/>
  <c r="BG141" i="2" s="1"/>
  <c r="BH141" i="2" s="1"/>
  <c r="DI144" i="2"/>
  <c r="DF145" i="2"/>
  <c r="CN144" i="2"/>
  <c r="CK145" i="2"/>
  <c r="D146" i="2"/>
  <c r="C147" i="2"/>
  <c r="H146" i="2"/>
  <c r="G146" i="2"/>
  <c r="AK141" i="2"/>
  <c r="AL141" i="2" s="1"/>
  <c r="AM141" i="2" s="1"/>
  <c r="AJ142" i="2"/>
  <c r="AI143" i="2"/>
  <c r="AX144" i="2"/>
  <c r="AU145" i="2"/>
  <c r="P161" i="2"/>
  <c r="Q161" i="2" s="1"/>
  <c r="R161" i="2" s="1"/>
  <c r="O162" i="2"/>
  <c r="N163" i="2"/>
  <c r="AC144" i="2"/>
  <c r="Z145" i="2"/>
  <c r="BP144" i="2"/>
  <c r="BS143" i="2"/>
  <c r="CT159" i="2" l="1"/>
  <c r="CU158" i="2"/>
  <c r="BY144" i="2"/>
  <c r="BZ143" i="2"/>
  <c r="BE142" i="2"/>
  <c r="BF142" i="2" s="1"/>
  <c r="BG142" i="2" s="1"/>
  <c r="BH142" i="2" s="1"/>
  <c r="BD143" i="2"/>
  <c r="DI145" i="2"/>
  <c r="DF146" i="2"/>
  <c r="CN145" i="2"/>
  <c r="CK146" i="2"/>
  <c r="C148" i="2"/>
  <c r="D147" i="2"/>
  <c r="H147" i="2" s="1"/>
  <c r="G147" i="2"/>
  <c r="AK142" i="2"/>
  <c r="AL142" i="2" s="1"/>
  <c r="AM142" i="2" s="1"/>
  <c r="AU146" i="2"/>
  <c r="AX145" i="2"/>
  <c r="AI144" i="2"/>
  <c r="AJ143" i="2"/>
  <c r="Z146" i="2"/>
  <c r="AC145" i="2"/>
  <c r="O163" i="2"/>
  <c r="N164" i="2"/>
  <c r="P162" i="2"/>
  <c r="Q162" i="2" s="1"/>
  <c r="R162" i="2" s="1"/>
  <c r="BP145" i="2"/>
  <c r="BS144" i="2"/>
  <c r="CV158" i="2" l="1"/>
  <c r="CW158" i="2" s="1"/>
  <c r="CX158" i="2" s="1"/>
  <c r="CT160" i="2"/>
  <c r="CU159" i="2"/>
  <c r="CV159" i="2" s="1"/>
  <c r="CW159" i="2" s="1"/>
  <c r="CX159" i="2" s="1"/>
  <c r="CA143" i="2"/>
  <c r="CB143" i="2"/>
  <c r="CC143" i="2" s="1"/>
  <c r="BZ144" i="2"/>
  <c r="BY145" i="2"/>
  <c r="BE143" i="2"/>
  <c r="BF143" i="2" s="1"/>
  <c r="BG143" i="2" s="1"/>
  <c r="BH143" i="2" s="1"/>
  <c r="BD144" i="2"/>
  <c r="S155" i="2"/>
  <c r="S76" i="2"/>
  <c r="S55" i="2"/>
  <c r="S81" i="2"/>
  <c r="S90" i="2"/>
  <c r="S12" i="2"/>
  <c r="S137" i="2"/>
  <c r="S160" i="2"/>
  <c r="S196" i="2"/>
  <c r="S109" i="2"/>
  <c r="S156" i="2"/>
  <c r="S99" i="2"/>
  <c r="S171" i="2"/>
  <c r="S125" i="2"/>
  <c r="S24" i="2"/>
  <c r="S15" i="2"/>
  <c r="S56" i="2"/>
  <c r="S26" i="2"/>
  <c r="S110" i="2"/>
  <c r="S168" i="2"/>
  <c r="S172" i="2"/>
  <c r="S53" i="2"/>
  <c r="S191" i="2"/>
  <c r="S167" i="2"/>
  <c r="S179" i="2"/>
  <c r="S136" i="2"/>
  <c r="S71" i="2"/>
  <c r="S169" i="2"/>
  <c r="S131" i="2"/>
  <c r="S170" i="2"/>
  <c r="S45" i="2"/>
  <c r="S173" i="2"/>
  <c r="S182" i="2"/>
  <c r="S48" i="2"/>
  <c r="S86" i="2"/>
  <c r="S106" i="2"/>
  <c r="S130" i="2"/>
  <c r="S203" i="2"/>
  <c r="S94" i="2"/>
  <c r="S197" i="2"/>
  <c r="S134" i="2"/>
  <c r="S133" i="2"/>
  <c r="S58" i="2"/>
  <c r="S4" i="2"/>
  <c r="S75" i="2"/>
  <c r="S65" i="2"/>
  <c r="S163" i="2"/>
  <c r="S127" i="2"/>
  <c r="S104" i="2"/>
  <c r="S187" i="2"/>
  <c r="S83" i="2"/>
  <c r="S138" i="2"/>
  <c r="S61" i="2"/>
  <c r="S67" i="2"/>
  <c r="S123" i="2"/>
  <c r="S181" i="2"/>
  <c r="S27" i="2"/>
  <c r="S202" i="2"/>
  <c r="S194" i="2"/>
  <c r="S51" i="2"/>
  <c r="S122" i="2"/>
  <c r="S115" i="2"/>
  <c r="S188" i="2"/>
  <c r="S158" i="2"/>
  <c r="S80" i="2"/>
  <c r="S92" i="2"/>
  <c r="S118" i="2"/>
  <c r="S66" i="2"/>
  <c r="S70" i="2"/>
  <c r="S107" i="2"/>
  <c r="S79" i="2"/>
  <c r="S40" i="2"/>
  <c r="S153" i="2"/>
  <c r="S73" i="2"/>
  <c r="S116" i="2"/>
  <c r="S57" i="2"/>
  <c r="S59" i="2"/>
  <c r="S174" i="2"/>
  <c r="S175" i="2"/>
  <c r="S64" i="2"/>
  <c r="S166" i="2"/>
  <c r="S91" i="2"/>
  <c r="S198" i="2"/>
  <c r="S85" i="2"/>
  <c r="S119" i="2"/>
  <c r="S147" i="2"/>
  <c r="S47" i="2"/>
  <c r="S78" i="2"/>
  <c r="S114" i="2"/>
  <c r="S159" i="2"/>
  <c r="S185" i="2"/>
  <c r="S148" i="2"/>
  <c r="S9" i="2"/>
  <c r="S108" i="2"/>
  <c r="S6" i="2"/>
  <c r="S74" i="2"/>
  <c r="S19" i="2"/>
  <c r="S97" i="2"/>
  <c r="S151" i="2"/>
  <c r="S43" i="2"/>
  <c r="S93" i="2"/>
  <c r="S132" i="2"/>
  <c r="S189" i="2"/>
  <c r="S102" i="2"/>
  <c r="S183" i="2"/>
  <c r="S72" i="2"/>
  <c r="S3" i="2"/>
  <c r="C6" i="4" s="1"/>
  <c r="E6" i="4" s="1"/>
  <c r="F6" i="4" s="1"/>
  <c r="S96" i="2"/>
  <c r="S23" i="2"/>
  <c r="S176" i="2"/>
  <c r="S128" i="2"/>
  <c r="S180" i="2"/>
  <c r="S117" i="2"/>
  <c r="S195" i="2"/>
  <c r="S68" i="2"/>
  <c r="S35" i="2"/>
  <c r="S164" i="2"/>
  <c r="S46" i="2"/>
  <c r="S145" i="2"/>
  <c r="S103" i="2"/>
  <c r="S200" i="2"/>
  <c r="S69" i="2"/>
  <c r="S152" i="2"/>
  <c r="S30" i="2"/>
  <c r="S95" i="2"/>
  <c r="S10" i="2"/>
  <c r="S192" i="2"/>
  <c r="S89" i="2"/>
  <c r="S8" i="2"/>
  <c r="S190" i="2"/>
  <c r="S157" i="2"/>
  <c r="S84" i="2"/>
  <c r="S28" i="2"/>
  <c r="S11" i="2"/>
  <c r="S44" i="2"/>
  <c r="S14" i="2"/>
  <c r="S33" i="2"/>
  <c r="S177" i="2"/>
  <c r="S87" i="2"/>
  <c r="S37" i="2"/>
  <c r="S149" i="2"/>
  <c r="S32" i="2"/>
  <c r="S101" i="2"/>
  <c r="S16" i="2"/>
  <c r="S139" i="2"/>
  <c r="S60" i="2"/>
  <c r="S120" i="2"/>
  <c r="S105" i="2"/>
  <c r="S121" i="2"/>
  <c r="S62" i="2"/>
  <c r="S184" i="2"/>
  <c r="S38" i="2"/>
  <c r="S36" i="2"/>
  <c r="S146" i="2"/>
  <c r="S18" i="2"/>
  <c r="S141" i="2"/>
  <c r="S135" i="2"/>
  <c r="S39" i="2"/>
  <c r="S161" i="2"/>
  <c r="S42" i="2"/>
  <c r="S98" i="2"/>
  <c r="S154" i="2"/>
  <c r="S100" i="2"/>
  <c r="S77" i="2"/>
  <c r="S162" i="2"/>
  <c r="S129" i="2"/>
  <c r="S124" i="2"/>
  <c r="S88" i="2"/>
  <c r="S41" i="2"/>
  <c r="S140" i="2"/>
  <c r="S142" i="2"/>
  <c r="S112" i="2"/>
  <c r="S34" i="2"/>
  <c r="S54" i="2"/>
  <c r="S178" i="2"/>
  <c r="S150" i="2"/>
  <c r="S113" i="2"/>
  <c r="S52" i="2"/>
  <c r="S199" i="2"/>
  <c r="S7" i="2"/>
  <c r="S22" i="2"/>
  <c r="S143" i="2"/>
  <c r="S31" i="2"/>
  <c r="S20" i="2"/>
  <c r="S49" i="2"/>
  <c r="S25" i="2"/>
  <c r="S5" i="2"/>
  <c r="S201" i="2"/>
  <c r="S193" i="2"/>
  <c r="S126" i="2"/>
  <c r="S13" i="2"/>
  <c r="S82" i="2"/>
  <c r="S144" i="2"/>
  <c r="S29" i="2"/>
  <c r="S111" i="2"/>
  <c r="S50" i="2"/>
  <c r="S17" i="2"/>
  <c r="S186" i="2"/>
  <c r="S21" i="2"/>
  <c r="S165" i="2"/>
  <c r="S63" i="2"/>
  <c r="DI146" i="2"/>
  <c r="DF147" i="2"/>
  <c r="CK147" i="2"/>
  <c r="CN146" i="2"/>
  <c r="D148" i="2"/>
  <c r="C149" i="2"/>
  <c r="H148" i="2"/>
  <c r="G148" i="2"/>
  <c r="AX146" i="2"/>
  <c r="AU147" i="2"/>
  <c r="AI145" i="2"/>
  <c r="AJ144" i="2"/>
  <c r="AK143" i="2"/>
  <c r="AL143" i="2" s="1"/>
  <c r="AM143" i="2" s="1"/>
  <c r="N165" i="2"/>
  <c r="O164" i="2"/>
  <c r="P163" i="2"/>
  <c r="Q163" i="2"/>
  <c r="R163" i="2" s="1"/>
  <c r="Z147" i="2"/>
  <c r="AC146" i="2"/>
  <c r="BP146" i="2"/>
  <c r="BS145" i="2"/>
  <c r="CU160" i="2" l="1"/>
  <c r="CV160" i="2" s="1"/>
  <c r="CW160" i="2" s="1"/>
  <c r="CX160" i="2" s="1"/>
  <c r="CT161" i="2"/>
  <c r="BY146" i="2"/>
  <c r="BZ145" i="2"/>
  <c r="CA145" i="2" s="1"/>
  <c r="CB145" i="2" s="1"/>
  <c r="CC145" i="2" s="1"/>
  <c r="CA144" i="2"/>
  <c r="CB144" i="2" s="1"/>
  <c r="CC144" i="2" s="1"/>
  <c r="BD145" i="2"/>
  <c r="BE144" i="2"/>
  <c r="BF144" i="2" s="1"/>
  <c r="BG144" i="2" s="1"/>
  <c r="BH144" i="2" s="1"/>
  <c r="G6" i="4"/>
  <c r="F16" i="4"/>
  <c r="DF148" i="2"/>
  <c r="DI147" i="2"/>
  <c r="CK148" i="2"/>
  <c r="CN147" i="2"/>
  <c r="D149" i="2"/>
  <c r="C150" i="2"/>
  <c r="H149" i="2"/>
  <c r="G149" i="2"/>
  <c r="AX147" i="2"/>
  <c r="AU148" i="2"/>
  <c r="AK144" i="2"/>
  <c r="AL144" i="2" s="1"/>
  <c r="AM144" i="2" s="1"/>
  <c r="AI146" i="2"/>
  <c r="AJ145" i="2"/>
  <c r="P164" i="2"/>
  <c r="Q164" i="2" s="1"/>
  <c r="R164" i="2" s="1"/>
  <c r="AC147" i="2"/>
  <c r="Z148" i="2"/>
  <c r="O165" i="2"/>
  <c r="N166" i="2"/>
  <c r="BS146" i="2"/>
  <c r="BP147" i="2"/>
  <c r="CT162" i="2" l="1"/>
  <c r="CU161" i="2"/>
  <c r="BZ146" i="2"/>
  <c r="CA146" i="2" s="1"/>
  <c r="CB146" i="2" s="1"/>
  <c r="CC146" i="2" s="1"/>
  <c r="BY147" i="2"/>
  <c r="BE145" i="2"/>
  <c r="BF145" i="2" s="1"/>
  <c r="BG145" i="2" s="1"/>
  <c r="BH145" i="2" s="1"/>
  <c r="BD146" i="2"/>
  <c r="L6" i="4"/>
  <c r="L16" i="4" s="1"/>
  <c r="G16" i="4"/>
  <c r="DF149" i="2"/>
  <c r="DI148" i="2"/>
  <c r="CN148" i="2"/>
  <c r="CK149" i="2"/>
  <c r="C151" i="2"/>
  <c r="D150" i="2"/>
  <c r="G150" i="2" s="1"/>
  <c r="AK145" i="2"/>
  <c r="AL145" i="2" s="1"/>
  <c r="AM145" i="2" s="1"/>
  <c r="AJ146" i="2"/>
  <c r="AI147" i="2"/>
  <c r="AX148" i="2"/>
  <c r="AU149" i="2"/>
  <c r="P165" i="2"/>
  <c r="Q165" i="2" s="1"/>
  <c r="R165" i="2" s="1"/>
  <c r="N167" i="2"/>
  <c r="O166" i="2"/>
  <c r="AC148" i="2"/>
  <c r="Z149" i="2"/>
  <c r="BP148" i="2"/>
  <c r="BS147" i="2"/>
  <c r="CV161" i="2" l="1"/>
  <c r="CW161" i="2"/>
  <c r="CX161" i="2" s="1"/>
  <c r="CU162" i="2"/>
  <c r="CV162" i="2" s="1"/>
  <c r="CW162" i="2" s="1"/>
  <c r="CX162" i="2" s="1"/>
  <c r="CT163" i="2"/>
  <c r="BY148" i="2"/>
  <c r="BZ147" i="2"/>
  <c r="BE146" i="2"/>
  <c r="BF146" i="2" s="1"/>
  <c r="BG146" i="2" s="1"/>
  <c r="BH146" i="2" s="1"/>
  <c r="BD147" i="2"/>
  <c r="DI149" i="2"/>
  <c r="DF150" i="2"/>
  <c r="CN149" i="2"/>
  <c r="CK150" i="2"/>
  <c r="H150" i="2"/>
  <c r="C152" i="2"/>
  <c r="D151" i="2"/>
  <c r="H151" i="2" s="1"/>
  <c r="G151" i="2"/>
  <c r="AK146" i="2"/>
  <c r="AL146" i="2" s="1"/>
  <c r="AM146" i="2" s="1"/>
  <c r="AX149" i="2"/>
  <c r="AU150" i="2"/>
  <c r="AI148" i="2"/>
  <c r="AJ147" i="2"/>
  <c r="AC149" i="2"/>
  <c r="Z150" i="2"/>
  <c r="P166" i="2"/>
  <c r="Q166" i="2" s="1"/>
  <c r="R166" i="2" s="1"/>
  <c r="O167" i="2"/>
  <c r="N168" i="2"/>
  <c r="BP149" i="2"/>
  <c r="BS148" i="2"/>
  <c r="CT164" i="2" l="1"/>
  <c r="CU163" i="2"/>
  <c r="CV163" i="2" s="1"/>
  <c r="CW163" i="2" s="1"/>
  <c r="CX163" i="2" s="1"/>
  <c r="CA147" i="2"/>
  <c r="CB147" i="2"/>
  <c r="CC147" i="2" s="1"/>
  <c r="BZ148" i="2"/>
  <c r="BY149" i="2"/>
  <c r="BD148" i="2"/>
  <c r="BE147" i="2"/>
  <c r="BF147" i="2" s="1"/>
  <c r="BG147" i="2" s="1"/>
  <c r="BH147" i="2" s="1"/>
  <c r="DF151" i="2"/>
  <c r="DI150" i="2"/>
  <c r="CK151" i="2"/>
  <c r="CN150" i="2"/>
  <c r="C153" i="2"/>
  <c r="D152" i="2"/>
  <c r="H152" i="2"/>
  <c r="G152" i="2"/>
  <c r="AU151" i="2"/>
  <c r="AX150" i="2"/>
  <c r="AK147" i="2"/>
  <c r="AL147" i="2" s="1"/>
  <c r="AM147" i="2" s="1"/>
  <c r="AI149" i="2"/>
  <c r="AJ148" i="2"/>
  <c r="N169" i="2"/>
  <c r="O168" i="2"/>
  <c r="Z151" i="2"/>
  <c r="AC150" i="2"/>
  <c r="P167" i="2"/>
  <c r="Q167" i="2" s="1"/>
  <c r="R167" i="2" s="1"/>
  <c r="BP150" i="2"/>
  <c r="BS149" i="2"/>
  <c r="CU164" i="2" l="1"/>
  <c r="CT165" i="2"/>
  <c r="CA148" i="2"/>
  <c r="CB148" i="2"/>
  <c r="CC148" i="2" s="1"/>
  <c r="BY150" i="2"/>
  <c r="BZ149" i="2"/>
  <c r="CA149" i="2" s="1"/>
  <c r="CB149" i="2" s="1"/>
  <c r="CC149" i="2" s="1"/>
  <c r="BD149" i="2"/>
  <c r="BE148" i="2"/>
  <c r="BF148" i="2" s="1"/>
  <c r="BG148" i="2" s="1"/>
  <c r="BH148" i="2" s="1"/>
  <c r="DF152" i="2"/>
  <c r="DI151" i="2"/>
  <c r="CK152" i="2"/>
  <c r="CN151" i="2"/>
  <c r="D153" i="2"/>
  <c r="C154" i="2"/>
  <c r="G153" i="2"/>
  <c r="H153" i="2"/>
  <c r="AU152" i="2"/>
  <c r="AX151" i="2"/>
  <c r="AK148" i="2"/>
  <c r="AL148" i="2" s="1"/>
  <c r="AM148" i="2" s="1"/>
  <c r="AI150" i="2"/>
  <c r="AJ149" i="2"/>
  <c r="Z152" i="2"/>
  <c r="AC151" i="2"/>
  <c r="P168" i="2"/>
  <c r="Q168" i="2" s="1"/>
  <c r="R168" i="2" s="1"/>
  <c r="N170" i="2"/>
  <c r="O169" i="2"/>
  <c r="BS150" i="2"/>
  <c r="BP151" i="2"/>
  <c r="CT166" i="2" l="1"/>
  <c r="CU165" i="2"/>
  <c r="CV164" i="2"/>
  <c r="CW164" i="2"/>
  <c r="CX164" i="2" s="1"/>
  <c r="BZ150" i="2"/>
  <c r="CA150" i="2" s="1"/>
  <c r="CB150" i="2" s="1"/>
  <c r="CC150" i="2" s="1"/>
  <c r="BY151" i="2"/>
  <c r="BE149" i="2"/>
  <c r="BF149" i="2" s="1"/>
  <c r="BG149" i="2" s="1"/>
  <c r="BH149" i="2" s="1"/>
  <c r="BD150" i="2"/>
  <c r="DF153" i="2"/>
  <c r="DI152" i="2"/>
  <c r="CN152" i="2"/>
  <c r="CK153" i="2"/>
  <c r="C155" i="2"/>
  <c r="D154" i="2"/>
  <c r="H154" i="2" s="1"/>
  <c r="AU153" i="2"/>
  <c r="AX152" i="2"/>
  <c r="AK149" i="2"/>
  <c r="AL149" i="2" s="1"/>
  <c r="AM149" i="2" s="1"/>
  <c r="AJ150" i="2"/>
  <c r="AI151" i="2"/>
  <c r="P169" i="2"/>
  <c r="Q169" i="2" s="1"/>
  <c r="R169" i="2" s="1"/>
  <c r="N171" i="2"/>
  <c r="O170" i="2"/>
  <c r="AC152" i="2"/>
  <c r="Z153" i="2"/>
  <c r="BS151" i="2"/>
  <c r="BP152" i="2"/>
  <c r="CV165" i="2" l="1"/>
  <c r="CW165" i="2"/>
  <c r="CX165" i="2" s="1"/>
  <c r="CT167" i="2"/>
  <c r="CU166" i="2"/>
  <c r="BY152" i="2"/>
  <c r="BZ151" i="2"/>
  <c r="CA151" i="2" s="1"/>
  <c r="CB151" i="2" s="1"/>
  <c r="CC151" i="2" s="1"/>
  <c r="BE150" i="2"/>
  <c r="BF150" i="2" s="1"/>
  <c r="BG150" i="2" s="1"/>
  <c r="BH150" i="2" s="1"/>
  <c r="BD151" i="2"/>
  <c r="DF154" i="2"/>
  <c r="DI153" i="2"/>
  <c r="CK154" i="2"/>
  <c r="CN153" i="2"/>
  <c r="G154" i="2"/>
  <c r="C156" i="2"/>
  <c r="D155" i="2"/>
  <c r="H155" i="2" s="1"/>
  <c r="G155" i="2"/>
  <c r="AI152" i="2"/>
  <c r="AJ151" i="2"/>
  <c r="AK150" i="2"/>
  <c r="AL150" i="2" s="1"/>
  <c r="AM150" i="2" s="1"/>
  <c r="AU154" i="2"/>
  <c r="AX153" i="2"/>
  <c r="Z154" i="2"/>
  <c r="AC153" i="2"/>
  <c r="O171" i="2"/>
  <c r="N172" i="2"/>
  <c r="P170" i="2"/>
  <c r="Q170" i="2" s="1"/>
  <c r="R170" i="2" s="1"/>
  <c r="BS152" i="2"/>
  <c r="BP153" i="2"/>
  <c r="CV166" i="2" l="1"/>
  <c r="CW166" i="2"/>
  <c r="CX166" i="2" s="1"/>
  <c r="CT168" i="2"/>
  <c r="CU167" i="2"/>
  <c r="CV167" i="2" s="1"/>
  <c r="CW167" i="2" s="1"/>
  <c r="CX167" i="2" s="1"/>
  <c r="BY153" i="2"/>
  <c r="BZ152" i="2"/>
  <c r="BE151" i="2"/>
  <c r="BF151" i="2" s="1"/>
  <c r="BG151" i="2" s="1"/>
  <c r="BH151" i="2" s="1"/>
  <c r="BD152" i="2"/>
  <c r="DF155" i="2"/>
  <c r="DI154" i="2"/>
  <c r="CK155" i="2"/>
  <c r="CN154" i="2"/>
  <c r="C157" i="2"/>
  <c r="D156" i="2"/>
  <c r="H156" i="2"/>
  <c r="G156" i="2"/>
  <c r="AI153" i="2"/>
  <c r="AJ152" i="2"/>
  <c r="AU155" i="2"/>
  <c r="AX154" i="2"/>
  <c r="AK151" i="2"/>
  <c r="AL151" i="2" s="1"/>
  <c r="AM151" i="2" s="1"/>
  <c r="N173" i="2"/>
  <c r="O172" i="2"/>
  <c r="P171" i="2"/>
  <c r="Q171" i="2" s="1"/>
  <c r="R171" i="2" s="1"/>
  <c r="Z155" i="2"/>
  <c r="AC154" i="2"/>
  <c r="BP154" i="2"/>
  <c r="BS153" i="2"/>
  <c r="CT169" i="2" l="1"/>
  <c r="CU168" i="2"/>
  <c r="CA152" i="2"/>
  <c r="CB152" i="2"/>
  <c r="CC152" i="2" s="1"/>
  <c r="BY154" i="2"/>
  <c r="BZ153" i="2"/>
  <c r="CA153" i="2" s="1"/>
  <c r="CB153" i="2" s="1"/>
  <c r="CC153" i="2" s="1"/>
  <c r="BE152" i="2"/>
  <c r="BF152" i="2" s="1"/>
  <c r="BG152" i="2" s="1"/>
  <c r="BH152" i="2" s="1"/>
  <c r="BD153" i="2"/>
  <c r="DI155" i="2"/>
  <c r="DF156" i="2"/>
  <c r="CK156" i="2"/>
  <c r="CN155" i="2"/>
  <c r="C158" i="2"/>
  <c r="D157" i="2"/>
  <c r="G157" i="2" s="1"/>
  <c r="H157" i="2"/>
  <c r="AJ153" i="2"/>
  <c r="AI154" i="2"/>
  <c r="AK152" i="2"/>
  <c r="AL152" i="2" s="1"/>
  <c r="AM152" i="2" s="1"/>
  <c r="AU156" i="2"/>
  <c r="AX155" i="2"/>
  <c r="Z156" i="2"/>
  <c r="AC155" i="2"/>
  <c r="P172" i="2"/>
  <c r="Q172" i="2" s="1"/>
  <c r="R172" i="2" s="1"/>
  <c r="N174" i="2"/>
  <c r="O173" i="2"/>
  <c r="BS154" i="2"/>
  <c r="BP155" i="2"/>
  <c r="CV168" i="2" l="1"/>
  <c r="CW168" i="2"/>
  <c r="CX168" i="2" s="1"/>
  <c r="CT170" i="2"/>
  <c r="CU169" i="2"/>
  <c r="CV169" i="2" s="1"/>
  <c r="CW169" i="2" s="1"/>
  <c r="CX169" i="2" s="1"/>
  <c r="BY155" i="2"/>
  <c r="BZ154" i="2"/>
  <c r="CA154" i="2" s="1"/>
  <c r="CB154" i="2" s="1"/>
  <c r="CC154" i="2" s="1"/>
  <c r="BE153" i="2"/>
  <c r="BF153" i="2" s="1"/>
  <c r="BG153" i="2" s="1"/>
  <c r="BH153" i="2" s="1"/>
  <c r="BD154" i="2"/>
  <c r="DI156" i="2"/>
  <c r="DF157" i="2"/>
  <c r="CK157" i="2"/>
  <c r="CN156" i="2"/>
  <c r="C159" i="2"/>
  <c r="D158" i="2"/>
  <c r="G158" i="2" s="1"/>
  <c r="H158" i="2"/>
  <c r="AU157" i="2"/>
  <c r="AX156" i="2"/>
  <c r="AJ154" i="2"/>
  <c r="AI155" i="2"/>
  <c r="AK153" i="2"/>
  <c r="AL153" i="2" s="1"/>
  <c r="AM153" i="2" s="1"/>
  <c r="O174" i="2"/>
  <c r="N175" i="2"/>
  <c r="P173" i="2"/>
  <c r="Q173" i="2" s="1"/>
  <c r="R173" i="2" s="1"/>
  <c r="AC156" i="2"/>
  <c r="Z157" i="2"/>
  <c r="BP156" i="2"/>
  <c r="BS155" i="2"/>
  <c r="CT171" i="2" l="1"/>
  <c r="CU170" i="2"/>
  <c r="BY156" i="2"/>
  <c r="BZ155" i="2"/>
  <c r="CA155" i="2" s="1"/>
  <c r="CB155" i="2" s="1"/>
  <c r="CC155" i="2" s="1"/>
  <c r="BE154" i="2"/>
  <c r="BF154" i="2" s="1"/>
  <c r="BG154" i="2" s="1"/>
  <c r="BH154" i="2" s="1"/>
  <c r="BD155" i="2"/>
  <c r="DF158" i="2"/>
  <c r="DI157" i="2"/>
  <c r="CK158" i="2"/>
  <c r="CN157" i="2"/>
  <c r="C160" i="2"/>
  <c r="D159" i="2"/>
  <c r="G159" i="2"/>
  <c r="H159" i="2"/>
  <c r="AI156" i="2"/>
  <c r="AJ155" i="2"/>
  <c r="AK154" i="2"/>
  <c r="AL154" i="2" s="1"/>
  <c r="AM154" i="2" s="1"/>
  <c r="AU158" i="2"/>
  <c r="AX157" i="2"/>
  <c r="AC157" i="2"/>
  <c r="Z158" i="2"/>
  <c r="N176" i="2"/>
  <c r="O175" i="2"/>
  <c r="P174" i="2"/>
  <c r="Q174" i="2"/>
  <c r="R174" i="2" s="1"/>
  <c r="BS156" i="2"/>
  <c r="BP157" i="2"/>
  <c r="CV170" i="2" l="1"/>
  <c r="CW170" i="2" s="1"/>
  <c r="CX170" i="2" s="1"/>
  <c r="CU171" i="2"/>
  <c r="CT172" i="2"/>
  <c r="BZ156" i="2"/>
  <c r="BY157" i="2"/>
  <c r="BE155" i="2"/>
  <c r="BF155" i="2" s="1"/>
  <c r="BG155" i="2" s="1"/>
  <c r="BH155" i="2" s="1"/>
  <c r="BD156" i="2"/>
  <c r="DI158" i="2"/>
  <c r="DF159" i="2"/>
  <c r="CK159" i="2"/>
  <c r="CN158" i="2"/>
  <c r="D160" i="2"/>
  <c r="C161" i="2"/>
  <c r="G160" i="2"/>
  <c r="H160" i="2"/>
  <c r="AI157" i="2"/>
  <c r="AJ156" i="2"/>
  <c r="AU159" i="2"/>
  <c r="AX158" i="2"/>
  <c r="AK155" i="2"/>
  <c r="AL155" i="2" s="1"/>
  <c r="AM155" i="2" s="1"/>
  <c r="N177" i="2"/>
  <c r="O176" i="2"/>
  <c r="P175" i="2"/>
  <c r="Q175" i="2" s="1"/>
  <c r="R175" i="2" s="1"/>
  <c r="Z159" i="2"/>
  <c r="AC158" i="2"/>
  <c r="BP158" i="2"/>
  <c r="BS157" i="2"/>
  <c r="CT173" i="2" l="1"/>
  <c r="CU172" i="2"/>
  <c r="CV172" i="2" s="1"/>
  <c r="CW172" i="2" s="1"/>
  <c r="CX172" i="2" s="1"/>
  <c r="CV171" i="2"/>
  <c r="CW171" i="2"/>
  <c r="CX171" i="2" s="1"/>
  <c r="BY158" i="2"/>
  <c r="BZ157" i="2"/>
  <c r="CA157" i="2" s="1"/>
  <c r="CB157" i="2" s="1"/>
  <c r="CC157" i="2" s="1"/>
  <c r="CA156" i="2"/>
  <c r="CB156" i="2"/>
  <c r="CC156" i="2" s="1"/>
  <c r="BD157" i="2"/>
  <c r="BE156" i="2"/>
  <c r="BF156" i="2" s="1"/>
  <c r="BG156" i="2" s="1"/>
  <c r="BH156" i="2" s="1"/>
  <c r="DF160" i="2"/>
  <c r="DI159" i="2"/>
  <c r="CN159" i="2"/>
  <c r="CK160" i="2"/>
  <c r="C162" i="2"/>
  <c r="D161" i="2"/>
  <c r="G161" i="2"/>
  <c r="H161" i="2"/>
  <c r="AK156" i="2"/>
  <c r="AL156" i="2"/>
  <c r="AM156" i="2" s="1"/>
  <c r="AI158" i="2"/>
  <c r="AJ157" i="2"/>
  <c r="AX159" i="2"/>
  <c r="AU160" i="2"/>
  <c r="AC159" i="2"/>
  <c r="Z160" i="2"/>
  <c r="P176" i="2"/>
  <c r="Q176" i="2" s="1"/>
  <c r="R176" i="2" s="1"/>
  <c r="N178" i="2"/>
  <c r="O177" i="2"/>
  <c r="BS158" i="2"/>
  <c r="BP159" i="2"/>
  <c r="CT174" i="2" l="1"/>
  <c r="CU173" i="2"/>
  <c r="BZ158" i="2"/>
  <c r="CA158" i="2" s="1"/>
  <c r="CB158" i="2" s="1"/>
  <c r="CC158" i="2" s="1"/>
  <c r="BY159" i="2"/>
  <c r="BE157" i="2"/>
  <c r="BF157" i="2" s="1"/>
  <c r="BG157" i="2" s="1"/>
  <c r="BH157" i="2" s="1"/>
  <c r="BD158" i="2"/>
  <c r="DF161" i="2"/>
  <c r="DI160" i="2"/>
  <c r="CK161" i="2"/>
  <c r="CN160" i="2"/>
  <c r="D162" i="2"/>
  <c r="C163" i="2"/>
  <c r="H162" i="2"/>
  <c r="G162" i="2"/>
  <c r="AX160" i="2"/>
  <c r="AU161" i="2"/>
  <c r="AK157" i="2"/>
  <c r="AL157" i="2" s="1"/>
  <c r="AM157" i="2" s="1"/>
  <c r="AJ158" i="2"/>
  <c r="AI159" i="2"/>
  <c r="O178" i="2"/>
  <c r="N179" i="2"/>
  <c r="P177" i="2"/>
  <c r="Q177" i="2" s="1"/>
  <c r="R177" i="2" s="1"/>
  <c r="Z161" i="2"/>
  <c r="AC160" i="2"/>
  <c r="BS159" i="2"/>
  <c r="BP160" i="2"/>
  <c r="CV173" i="2" l="1"/>
  <c r="CW173" i="2" s="1"/>
  <c r="CX173" i="2" s="1"/>
  <c r="CT175" i="2"/>
  <c r="CU174" i="2"/>
  <c r="BY160" i="2"/>
  <c r="BZ159" i="2"/>
  <c r="BE158" i="2"/>
  <c r="BF158" i="2" s="1"/>
  <c r="BG158" i="2" s="1"/>
  <c r="BH158" i="2" s="1"/>
  <c r="BD159" i="2"/>
  <c r="DI161" i="2"/>
  <c r="DF162" i="2"/>
  <c r="CK162" i="2"/>
  <c r="CN161" i="2"/>
  <c r="C164" i="2"/>
  <c r="D163" i="2"/>
  <c r="H163" i="2" s="1"/>
  <c r="AJ159" i="2"/>
  <c r="AI160" i="2"/>
  <c r="AX161" i="2"/>
  <c r="AU162" i="2"/>
  <c r="AK158" i="2"/>
  <c r="AL158" i="2" s="1"/>
  <c r="AM158" i="2" s="1"/>
  <c r="N180" i="2"/>
  <c r="O179" i="2"/>
  <c r="AC161" i="2"/>
  <c r="Z162" i="2"/>
  <c r="P178" i="2"/>
  <c r="Q178" i="2" s="1"/>
  <c r="R178" i="2" s="1"/>
  <c r="BS160" i="2"/>
  <c r="BP161" i="2"/>
  <c r="CV174" i="2" l="1"/>
  <c r="CW174" i="2" s="1"/>
  <c r="CX174" i="2" s="1"/>
  <c r="CU175" i="2"/>
  <c r="CT176" i="2"/>
  <c r="CA159" i="2"/>
  <c r="CB159" i="2" s="1"/>
  <c r="CC159" i="2" s="1"/>
  <c r="BZ160" i="2"/>
  <c r="CA160" i="2" s="1"/>
  <c r="CB160" i="2" s="1"/>
  <c r="CC160" i="2" s="1"/>
  <c r="BY161" i="2"/>
  <c r="BE159" i="2"/>
  <c r="BF159" i="2" s="1"/>
  <c r="BG159" i="2" s="1"/>
  <c r="BH159" i="2" s="1"/>
  <c r="BD160" i="2"/>
  <c r="DI162" i="2"/>
  <c r="DF163" i="2"/>
  <c r="CK163" i="2"/>
  <c r="CN162" i="2"/>
  <c r="G163" i="2"/>
  <c r="C165" i="2"/>
  <c r="D164" i="2"/>
  <c r="G164" i="2" s="1"/>
  <c r="H164" i="2"/>
  <c r="AU163" i="2"/>
  <c r="AX162" i="2"/>
  <c r="AJ160" i="2"/>
  <c r="AI161" i="2"/>
  <c r="AK159" i="2"/>
  <c r="AL159" i="2" s="1"/>
  <c r="AM159" i="2" s="1"/>
  <c r="P179" i="2"/>
  <c r="Q179" i="2" s="1"/>
  <c r="R179" i="2" s="1"/>
  <c r="O180" i="2"/>
  <c r="N181" i="2"/>
  <c r="Z163" i="2"/>
  <c r="AC162" i="2"/>
  <c r="BP162" i="2"/>
  <c r="BS161" i="2"/>
  <c r="CU176" i="2" l="1"/>
  <c r="CV176" i="2" s="1"/>
  <c r="CW176" i="2" s="1"/>
  <c r="CX176" i="2" s="1"/>
  <c r="CT177" i="2"/>
  <c r="CV175" i="2"/>
  <c r="CW175" i="2" s="1"/>
  <c r="CX175" i="2" s="1"/>
  <c r="BY162" i="2"/>
  <c r="BZ161" i="2"/>
  <c r="BE160" i="2"/>
  <c r="BF160" i="2" s="1"/>
  <c r="BG160" i="2" s="1"/>
  <c r="BH160" i="2" s="1"/>
  <c r="BD161" i="2"/>
  <c r="DF164" i="2"/>
  <c r="DI163" i="2"/>
  <c r="CN163" i="2"/>
  <c r="CK164" i="2"/>
  <c r="D165" i="2"/>
  <c r="C166" i="2"/>
  <c r="H165" i="2"/>
  <c r="G165" i="2"/>
  <c r="AK160" i="2"/>
  <c r="AL160" i="2" s="1"/>
  <c r="AM160" i="2" s="1"/>
  <c r="AJ161" i="2"/>
  <c r="AI162" i="2"/>
  <c r="AX163" i="2"/>
  <c r="AU164" i="2"/>
  <c r="AC163" i="2"/>
  <c r="Z164" i="2"/>
  <c r="O181" i="2"/>
  <c r="N182" i="2"/>
  <c r="P180" i="2"/>
  <c r="Q180" i="2" s="1"/>
  <c r="R180" i="2" s="1"/>
  <c r="BS162" i="2"/>
  <c r="BP163" i="2"/>
  <c r="CU177" i="2" l="1"/>
  <c r="CV177" i="2" s="1"/>
  <c r="CW177" i="2" s="1"/>
  <c r="CX177" i="2" s="1"/>
  <c r="CT178" i="2"/>
  <c r="CA161" i="2"/>
  <c r="CB161" i="2"/>
  <c r="CC161" i="2" s="1"/>
  <c r="BZ162" i="2"/>
  <c r="BY163" i="2"/>
  <c r="BD162" i="2"/>
  <c r="BE161" i="2"/>
  <c r="BF161" i="2" s="1"/>
  <c r="BG161" i="2" s="1"/>
  <c r="BH161" i="2" s="1"/>
  <c r="DF165" i="2"/>
  <c r="DI164" i="2"/>
  <c r="CK165" i="2"/>
  <c r="CN164" i="2"/>
  <c r="C167" i="2"/>
  <c r="D166" i="2"/>
  <c r="H166" i="2" s="1"/>
  <c r="AJ162" i="2"/>
  <c r="AI163" i="2"/>
  <c r="AU165" i="2"/>
  <c r="AX164" i="2"/>
  <c r="AK161" i="2"/>
  <c r="AL161" i="2" s="1"/>
  <c r="AM161" i="2" s="1"/>
  <c r="O182" i="2"/>
  <c r="N183" i="2"/>
  <c r="P181" i="2"/>
  <c r="Q181" i="2" s="1"/>
  <c r="R181" i="2" s="1"/>
  <c r="AC164" i="2"/>
  <c r="Z165" i="2"/>
  <c r="BS163" i="2"/>
  <c r="BP164" i="2"/>
  <c r="CT179" i="2" l="1"/>
  <c r="CU178" i="2"/>
  <c r="CV178" i="2" s="1"/>
  <c r="CW178" i="2" s="1"/>
  <c r="CX178" i="2" s="1"/>
  <c r="BY164" i="2"/>
  <c r="BZ163" i="2"/>
  <c r="CA162" i="2"/>
  <c r="CB162" i="2" s="1"/>
  <c r="CC162" i="2" s="1"/>
  <c r="BE162" i="2"/>
  <c r="BF162" i="2" s="1"/>
  <c r="BG162" i="2" s="1"/>
  <c r="BH162" i="2" s="1"/>
  <c r="BD163" i="2"/>
  <c r="DF166" i="2"/>
  <c r="DI165" i="2"/>
  <c r="CK166" i="2"/>
  <c r="CN165" i="2"/>
  <c r="G166" i="2"/>
  <c r="D167" i="2"/>
  <c r="C168" i="2"/>
  <c r="H167" i="2"/>
  <c r="G167" i="2"/>
  <c r="AX165" i="2"/>
  <c r="AU166" i="2"/>
  <c r="AJ163" i="2"/>
  <c r="AI164" i="2"/>
  <c r="AK162" i="2"/>
  <c r="AL162" i="2" s="1"/>
  <c r="AM162" i="2" s="1"/>
  <c r="O183" i="2"/>
  <c r="N184" i="2"/>
  <c r="P182" i="2"/>
  <c r="Q182" i="2" s="1"/>
  <c r="R182" i="2" s="1"/>
  <c r="Z166" i="2"/>
  <c r="AC165" i="2"/>
  <c r="BS164" i="2"/>
  <c r="BP165" i="2"/>
  <c r="CU179" i="2" l="1"/>
  <c r="CV179" i="2" s="1"/>
  <c r="CW179" i="2" s="1"/>
  <c r="CX179" i="2" s="1"/>
  <c r="CT180" i="2"/>
  <c r="CA163" i="2"/>
  <c r="CB163" i="2"/>
  <c r="CC163" i="2" s="1"/>
  <c r="BZ164" i="2"/>
  <c r="CA164" i="2" s="1"/>
  <c r="CB164" i="2" s="1"/>
  <c r="CC164" i="2" s="1"/>
  <c r="BY165" i="2"/>
  <c r="BD164" i="2"/>
  <c r="BE163" i="2"/>
  <c r="BF163" i="2" s="1"/>
  <c r="BG163" i="2" s="1"/>
  <c r="BH163" i="2" s="1"/>
  <c r="DF167" i="2"/>
  <c r="DI166" i="2"/>
  <c r="CK167" i="2"/>
  <c r="CN166" i="2"/>
  <c r="D168" i="2"/>
  <c r="C169" i="2"/>
  <c r="H168" i="2"/>
  <c r="G168" i="2"/>
  <c r="AK163" i="2"/>
  <c r="AL163" i="2" s="1"/>
  <c r="AM163" i="2" s="1"/>
  <c r="AU167" i="2"/>
  <c r="AX166" i="2"/>
  <c r="AJ164" i="2"/>
  <c r="AI165" i="2"/>
  <c r="P183" i="2"/>
  <c r="Q183" i="2" s="1"/>
  <c r="R183" i="2" s="1"/>
  <c r="Z167" i="2"/>
  <c r="AC166" i="2"/>
  <c r="N185" i="2"/>
  <c r="O184" i="2"/>
  <c r="BP166" i="2"/>
  <c r="BS165" i="2"/>
  <c r="CT181" i="2" l="1"/>
  <c r="CU180" i="2"/>
  <c r="CV180" i="2" s="1"/>
  <c r="CW180" i="2" s="1"/>
  <c r="CX180" i="2" s="1"/>
  <c r="BZ165" i="2"/>
  <c r="BY166" i="2"/>
  <c r="BD165" i="2"/>
  <c r="BE164" i="2"/>
  <c r="BF164" i="2" s="1"/>
  <c r="BG164" i="2" s="1"/>
  <c r="BH164" i="2" s="1"/>
  <c r="DF168" i="2"/>
  <c r="DI167" i="2"/>
  <c r="CK168" i="2"/>
  <c r="CN167" i="2"/>
  <c r="C170" i="2"/>
  <c r="D169" i="2"/>
  <c r="G169" i="2"/>
  <c r="H169" i="2"/>
  <c r="AI166" i="2"/>
  <c r="AJ165" i="2"/>
  <c r="AX167" i="2"/>
  <c r="AU168" i="2"/>
  <c r="AK164" i="2"/>
  <c r="AL164" i="2" s="1"/>
  <c r="AM164" i="2" s="1"/>
  <c r="P184" i="2"/>
  <c r="Q184" i="2" s="1"/>
  <c r="R184" i="2" s="1"/>
  <c r="Z168" i="2"/>
  <c r="AC167" i="2"/>
  <c r="N186" i="2"/>
  <c r="O185" i="2"/>
  <c r="BS166" i="2"/>
  <c r="BP167" i="2"/>
  <c r="CU181" i="2" l="1"/>
  <c r="CT182" i="2"/>
  <c r="BY167" i="2"/>
  <c r="BZ166" i="2"/>
  <c r="CA165" i="2"/>
  <c r="CB165" i="2" s="1"/>
  <c r="CC165" i="2" s="1"/>
  <c r="BE165" i="2"/>
  <c r="BF165" i="2" s="1"/>
  <c r="BG165" i="2" s="1"/>
  <c r="BH165" i="2" s="1"/>
  <c r="BD166" i="2"/>
  <c r="DI168" i="2"/>
  <c r="DF169" i="2"/>
  <c r="CK169" i="2"/>
  <c r="CN168" i="2"/>
  <c r="D170" i="2"/>
  <c r="C171" i="2"/>
  <c r="H170" i="2"/>
  <c r="G170" i="2"/>
  <c r="AJ166" i="2"/>
  <c r="AI167" i="2"/>
  <c r="AX168" i="2"/>
  <c r="AU169" i="2"/>
  <c r="AK165" i="2"/>
  <c r="AL165" i="2" s="1"/>
  <c r="AM165" i="2" s="1"/>
  <c r="P185" i="2"/>
  <c r="Q185" i="2" s="1"/>
  <c r="R185" i="2" s="1"/>
  <c r="N187" i="2"/>
  <c r="O186" i="2"/>
  <c r="Z169" i="2"/>
  <c r="AC168" i="2"/>
  <c r="BS167" i="2"/>
  <c r="BP168" i="2"/>
  <c r="CT183" i="2" l="1"/>
  <c r="CU182" i="2"/>
  <c r="CV181" i="2"/>
  <c r="CW181" i="2"/>
  <c r="CX181" i="2" s="1"/>
  <c r="CA166" i="2"/>
  <c r="CB166" i="2" s="1"/>
  <c r="CC166" i="2" s="1"/>
  <c r="BZ167" i="2"/>
  <c r="BY168" i="2"/>
  <c r="BD167" i="2"/>
  <c r="BE166" i="2"/>
  <c r="BF166" i="2" s="1"/>
  <c r="BG166" i="2" s="1"/>
  <c r="BH166" i="2" s="1"/>
  <c r="DI169" i="2"/>
  <c r="DF170" i="2"/>
  <c r="CK170" i="2"/>
  <c r="CN169" i="2"/>
  <c r="C172" i="2"/>
  <c r="D171" i="2"/>
  <c r="G171" i="2"/>
  <c r="H171" i="2"/>
  <c r="AK166" i="2"/>
  <c r="AL166" i="2" s="1"/>
  <c r="AM166" i="2" s="1"/>
  <c r="AX169" i="2"/>
  <c r="AU170" i="2"/>
  <c r="AI168" i="2"/>
  <c r="AJ167" i="2"/>
  <c r="Z170" i="2"/>
  <c r="AC169" i="2"/>
  <c r="P186" i="2"/>
  <c r="Q186" i="2" s="1"/>
  <c r="R186" i="2" s="1"/>
  <c r="O187" i="2"/>
  <c r="N188" i="2"/>
  <c r="BS168" i="2"/>
  <c r="BP169" i="2"/>
  <c r="CV182" i="2" l="1"/>
  <c r="CW182" i="2"/>
  <c r="CX182" i="2" s="1"/>
  <c r="CT184" i="2"/>
  <c r="CU183" i="2"/>
  <c r="CV183" i="2" s="1"/>
  <c r="CW183" i="2" s="1"/>
  <c r="CX183" i="2" s="1"/>
  <c r="BY169" i="2"/>
  <c r="BZ168" i="2"/>
  <c r="CA167" i="2"/>
  <c r="CB167" i="2" s="1"/>
  <c r="CC167" i="2" s="1"/>
  <c r="BE167" i="2"/>
  <c r="BF167" i="2" s="1"/>
  <c r="BG167" i="2" s="1"/>
  <c r="BH167" i="2" s="1"/>
  <c r="BD168" i="2"/>
  <c r="DI170" i="2"/>
  <c r="DF171" i="2"/>
  <c r="CK171" i="2"/>
  <c r="CN170" i="2"/>
  <c r="D172" i="2"/>
  <c r="C173" i="2"/>
  <c r="G172" i="2"/>
  <c r="H172" i="2"/>
  <c r="AI169" i="2"/>
  <c r="AJ168" i="2"/>
  <c r="AX170" i="2"/>
  <c r="AU171" i="2"/>
  <c r="AK167" i="2"/>
  <c r="AL167" i="2" s="1"/>
  <c r="AM167" i="2" s="1"/>
  <c r="O188" i="2"/>
  <c r="N189" i="2"/>
  <c r="P187" i="2"/>
  <c r="Q187" i="2" s="1"/>
  <c r="R187" i="2" s="1"/>
  <c r="Z171" i="2"/>
  <c r="AC170" i="2"/>
  <c r="BP170" i="2"/>
  <c r="BS169" i="2"/>
  <c r="CT185" i="2" l="1"/>
  <c r="CU184" i="2"/>
  <c r="CV184" i="2" s="1"/>
  <c r="CW184" i="2" s="1"/>
  <c r="CX184" i="2" s="1"/>
  <c r="CA168" i="2"/>
  <c r="CB168" i="2" s="1"/>
  <c r="CC168" i="2" s="1"/>
  <c r="BZ169" i="2"/>
  <c r="CA169" i="2" s="1"/>
  <c r="CB169" i="2" s="1"/>
  <c r="CC169" i="2" s="1"/>
  <c r="BY170" i="2"/>
  <c r="BE168" i="2"/>
  <c r="BF168" i="2" s="1"/>
  <c r="BG168" i="2" s="1"/>
  <c r="BH168" i="2" s="1"/>
  <c r="BD169" i="2"/>
  <c r="DI171" i="2"/>
  <c r="DF172" i="2"/>
  <c r="CK172" i="2"/>
  <c r="CN171" i="2"/>
  <c r="C174" i="2"/>
  <c r="D173" i="2"/>
  <c r="G173" i="2" s="1"/>
  <c r="H173" i="2"/>
  <c r="AX171" i="2"/>
  <c r="AU172" i="2"/>
  <c r="AJ169" i="2"/>
  <c r="AI170" i="2"/>
  <c r="AK168" i="2"/>
  <c r="AL168" i="2"/>
  <c r="AM168" i="2" s="1"/>
  <c r="O189" i="2"/>
  <c r="N190" i="2"/>
  <c r="Z172" i="2"/>
  <c r="AC171" i="2"/>
  <c r="P188" i="2"/>
  <c r="Q188" i="2" s="1"/>
  <c r="R188" i="2" s="1"/>
  <c r="BS170" i="2"/>
  <c r="BP171" i="2"/>
  <c r="CT186" i="2" l="1"/>
  <c r="CU185" i="2"/>
  <c r="CV185" i="2" s="1"/>
  <c r="CW185" i="2" s="1"/>
  <c r="CX185" i="2" s="1"/>
  <c r="BY171" i="2"/>
  <c r="BZ170" i="2"/>
  <c r="CA170" i="2" s="1"/>
  <c r="CB170" i="2" s="1"/>
  <c r="CC170" i="2" s="1"/>
  <c r="BE169" i="2"/>
  <c r="BF169" i="2" s="1"/>
  <c r="BG169" i="2" s="1"/>
  <c r="BH169" i="2" s="1"/>
  <c r="BD170" i="2"/>
  <c r="DF173" i="2"/>
  <c r="DI172" i="2"/>
  <c r="CK173" i="2"/>
  <c r="CN172" i="2"/>
  <c r="C175" i="2"/>
  <c r="D174" i="2"/>
  <c r="G174" i="2" s="1"/>
  <c r="H174" i="2"/>
  <c r="AK169" i="2"/>
  <c r="AL169" i="2" s="1"/>
  <c r="AM169" i="2" s="1"/>
  <c r="AJ170" i="2"/>
  <c r="AI171" i="2"/>
  <c r="AU173" i="2"/>
  <c r="AX172" i="2"/>
  <c r="O190" i="2"/>
  <c r="N191" i="2"/>
  <c r="AC172" i="2"/>
  <c r="Z173" i="2"/>
  <c r="P189" i="2"/>
  <c r="Q189" i="2" s="1"/>
  <c r="R189" i="2" s="1"/>
  <c r="BP172" i="2"/>
  <c r="BS171" i="2"/>
  <c r="CU186" i="2" l="1"/>
  <c r="CT187" i="2"/>
  <c r="BY172" i="2"/>
  <c r="BZ171" i="2"/>
  <c r="BE170" i="2"/>
  <c r="BF170" i="2" s="1"/>
  <c r="BG170" i="2" s="1"/>
  <c r="BH170" i="2" s="1"/>
  <c r="BD171" i="2"/>
  <c r="DF174" i="2"/>
  <c r="DI173" i="2"/>
  <c r="CK174" i="2"/>
  <c r="CN173" i="2"/>
  <c r="C176" i="2"/>
  <c r="D175" i="2"/>
  <c r="G175" i="2"/>
  <c r="H175" i="2"/>
  <c r="AK170" i="2"/>
  <c r="AL170" i="2" s="1"/>
  <c r="AM170" i="2" s="1"/>
  <c r="AX173" i="2"/>
  <c r="AU174" i="2"/>
  <c r="AI172" i="2"/>
  <c r="AJ171" i="2"/>
  <c r="AC173" i="2"/>
  <c r="Z174" i="2"/>
  <c r="O191" i="2"/>
  <c r="N192" i="2"/>
  <c r="P190" i="2"/>
  <c r="Q190" i="2" s="1"/>
  <c r="R190" i="2" s="1"/>
  <c r="BS172" i="2"/>
  <c r="BP173" i="2"/>
  <c r="CT188" i="2" l="1"/>
  <c r="CU187" i="2"/>
  <c r="CV187" i="2" s="1"/>
  <c r="CW187" i="2" s="1"/>
  <c r="CX187" i="2" s="1"/>
  <c r="CV186" i="2"/>
  <c r="CW186" i="2" s="1"/>
  <c r="CX186" i="2" s="1"/>
  <c r="CA171" i="2"/>
  <c r="CB171" i="2"/>
  <c r="CC171" i="2" s="1"/>
  <c r="BZ172" i="2"/>
  <c r="BY173" i="2"/>
  <c r="BE171" i="2"/>
  <c r="BF171" i="2" s="1"/>
  <c r="BG171" i="2" s="1"/>
  <c r="BH171" i="2" s="1"/>
  <c r="BD172" i="2"/>
  <c r="DI174" i="2"/>
  <c r="DF175" i="2"/>
  <c r="CK175" i="2"/>
  <c r="CN174" i="2"/>
  <c r="C177" i="2"/>
  <c r="D176" i="2"/>
  <c r="H176" i="2" s="1"/>
  <c r="AK171" i="2"/>
  <c r="AL171" i="2" s="1"/>
  <c r="AM171" i="2" s="1"/>
  <c r="AJ172" i="2"/>
  <c r="AI173" i="2"/>
  <c r="AX174" i="2"/>
  <c r="AU175" i="2"/>
  <c r="O192" i="2"/>
  <c r="N193" i="2"/>
  <c r="Z175" i="2"/>
  <c r="AC174" i="2"/>
  <c r="P191" i="2"/>
  <c r="Q191" i="2" s="1"/>
  <c r="R191" i="2" s="1"/>
  <c r="BP174" i="2"/>
  <c r="BS173" i="2"/>
  <c r="CU188" i="2" l="1"/>
  <c r="CV188" i="2" s="1"/>
  <c r="CW188" i="2" s="1"/>
  <c r="CX188" i="2" s="1"/>
  <c r="CT189" i="2"/>
  <c r="BY174" i="2"/>
  <c r="BZ173" i="2"/>
  <c r="CA173" i="2" s="1"/>
  <c r="CB173" i="2" s="1"/>
  <c r="CC173" i="2" s="1"/>
  <c r="CA172" i="2"/>
  <c r="CB172" i="2" s="1"/>
  <c r="CC172" i="2" s="1"/>
  <c r="BD173" i="2"/>
  <c r="BE172" i="2"/>
  <c r="BF172" i="2" s="1"/>
  <c r="BG172" i="2" s="1"/>
  <c r="BH172" i="2" s="1"/>
  <c r="DI175" i="2"/>
  <c r="DF176" i="2"/>
  <c r="CK176" i="2"/>
  <c r="CN175" i="2"/>
  <c r="G176" i="2"/>
  <c r="D177" i="2"/>
  <c r="C178" i="2"/>
  <c r="H177" i="2"/>
  <c r="G177" i="2"/>
  <c r="AK172" i="2"/>
  <c r="AL172" i="2" s="1"/>
  <c r="AM172" i="2" s="1"/>
  <c r="AX175" i="2"/>
  <c r="AU176" i="2"/>
  <c r="AI174" i="2"/>
  <c r="AJ173" i="2"/>
  <c r="AC175" i="2"/>
  <c r="Z176" i="2"/>
  <c r="N194" i="2"/>
  <c r="O193" i="2"/>
  <c r="P192" i="2"/>
  <c r="Q192" i="2" s="1"/>
  <c r="R192" i="2" s="1"/>
  <c r="BS174" i="2"/>
  <c r="BP175" i="2"/>
  <c r="CU189" i="2" l="1"/>
  <c r="CT190" i="2"/>
  <c r="BZ174" i="2"/>
  <c r="BY175" i="2"/>
  <c r="BE173" i="2"/>
  <c r="BF173" i="2" s="1"/>
  <c r="BG173" i="2" s="1"/>
  <c r="BH173" i="2" s="1"/>
  <c r="BD174" i="2"/>
  <c r="DF177" i="2"/>
  <c r="DI176" i="2"/>
  <c r="CK177" i="2"/>
  <c r="CN176" i="2"/>
  <c r="C179" i="2"/>
  <c r="D178" i="2"/>
  <c r="H178" i="2" s="1"/>
  <c r="G178" i="2"/>
  <c r="AK173" i="2"/>
  <c r="AL173" i="2" s="1"/>
  <c r="AM173" i="2" s="1"/>
  <c r="AJ174" i="2"/>
  <c r="AI175" i="2"/>
  <c r="AX176" i="2"/>
  <c r="AU177" i="2"/>
  <c r="N195" i="2"/>
  <c r="O194" i="2"/>
  <c r="P193" i="2"/>
  <c r="Q193" i="2" s="1"/>
  <c r="R193" i="2" s="1"/>
  <c r="Z177" i="2"/>
  <c r="AC176" i="2"/>
  <c r="BS175" i="2"/>
  <c r="BP176" i="2"/>
  <c r="CT191" i="2" l="1"/>
  <c r="CU190" i="2"/>
  <c r="CV190" i="2" s="1"/>
  <c r="CW190" i="2" s="1"/>
  <c r="CX190" i="2" s="1"/>
  <c r="CV189" i="2"/>
  <c r="CW189" i="2" s="1"/>
  <c r="CX189" i="2" s="1"/>
  <c r="BY176" i="2"/>
  <c r="BZ175" i="2"/>
  <c r="CA175" i="2" s="1"/>
  <c r="CB175" i="2" s="1"/>
  <c r="CC175" i="2" s="1"/>
  <c r="CA174" i="2"/>
  <c r="CB174" i="2" s="1"/>
  <c r="CC174" i="2" s="1"/>
  <c r="BE174" i="2"/>
  <c r="BF174" i="2" s="1"/>
  <c r="BG174" i="2" s="1"/>
  <c r="BH174" i="2" s="1"/>
  <c r="BD175" i="2"/>
  <c r="DF178" i="2"/>
  <c r="DI177" i="2"/>
  <c r="CK178" i="2"/>
  <c r="CN177" i="2"/>
  <c r="C180" i="2"/>
  <c r="D179" i="2"/>
  <c r="G179" i="2"/>
  <c r="H179" i="2"/>
  <c r="AX177" i="2"/>
  <c r="AU178" i="2"/>
  <c r="AK174" i="2"/>
  <c r="AL174" i="2" s="1"/>
  <c r="AM174" i="2" s="1"/>
  <c r="AI176" i="2"/>
  <c r="AJ175" i="2"/>
  <c r="AC177" i="2"/>
  <c r="Z178" i="2"/>
  <c r="P194" i="2"/>
  <c r="Q194" i="2" s="1"/>
  <c r="R194" i="2" s="1"/>
  <c r="N196" i="2"/>
  <c r="O195" i="2"/>
  <c r="BS176" i="2"/>
  <c r="BP177" i="2"/>
  <c r="CT192" i="2" l="1"/>
  <c r="CU191" i="2"/>
  <c r="BZ176" i="2"/>
  <c r="BY177" i="2"/>
  <c r="BE175" i="2"/>
  <c r="BF175" i="2" s="1"/>
  <c r="BG175" i="2" s="1"/>
  <c r="BH175" i="2" s="1"/>
  <c r="BD176" i="2"/>
  <c r="DF179" i="2"/>
  <c r="DI178" i="2"/>
  <c r="CK179" i="2"/>
  <c r="CN178" i="2"/>
  <c r="D180" i="2"/>
  <c r="C181" i="2"/>
  <c r="H180" i="2"/>
  <c r="G180" i="2"/>
  <c r="AI177" i="2"/>
  <c r="AJ176" i="2"/>
  <c r="AK175" i="2"/>
  <c r="AL175" i="2" s="1"/>
  <c r="AM175" i="2" s="1"/>
  <c r="AX178" i="2"/>
  <c r="AU179" i="2"/>
  <c r="P195" i="2"/>
  <c r="Q195" i="2" s="1"/>
  <c r="R195" i="2" s="1"/>
  <c r="N197" i="2"/>
  <c r="O196" i="2"/>
  <c r="Z179" i="2"/>
  <c r="AC178" i="2"/>
  <c r="BP178" i="2"/>
  <c r="BS177" i="2"/>
  <c r="CV191" i="2" l="1"/>
  <c r="CW191" i="2"/>
  <c r="CX191" i="2" s="1"/>
  <c r="CT193" i="2"/>
  <c r="CU192" i="2"/>
  <c r="BY178" i="2"/>
  <c r="BZ177" i="2"/>
  <c r="CA176" i="2"/>
  <c r="CB176" i="2" s="1"/>
  <c r="CC176" i="2" s="1"/>
  <c r="BD177" i="2"/>
  <c r="BE176" i="2"/>
  <c r="BF176" i="2" s="1"/>
  <c r="BG176" i="2" s="1"/>
  <c r="BH176" i="2" s="1"/>
  <c r="DI179" i="2"/>
  <c r="DF180" i="2"/>
  <c r="CK180" i="2"/>
  <c r="CN179" i="2"/>
  <c r="C182" i="2"/>
  <c r="D181" i="2"/>
  <c r="G181" i="2" s="1"/>
  <c r="H181" i="2"/>
  <c r="AX179" i="2"/>
  <c r="AU180" i="2"/>
  <c r="AK176" i="2"/>
  <c r="AL176" i="2" s="1"/>
  <c r="AM176" i="2" s="1"/>
  <c r="AJ177" i="2"/>
  <c r="AI178" i="2"/>
  <c r="Z180" i="2"/>
  <c r="AC179" i="2"/>
  <c r="P196" i="2"/>
  <c r="Q196" i="2" s="1"/>
  <c r="R196" i="2" s="1"/>
  <c r="N198" i="2"/>
  <c r="O197" i="2"/>
  <c r="BS178" i="2"/>
  <c r="BP179" i="2"/>
  <c r="CV192" i="2" l="1"/>
  <c r="CW192" i="2" s="1"/>
  <c r="CX192" i="2" s="1"/>
  <c r="CT194" i="2"/>
  <c r="CU193" i="2"/>
  <c r="CV193" i="2" s="1"/>
  <c r="CW193" i="2" s="1"/>
  <c r="CX193" i="2" s="1"/>
  <c r="CA177" i="2"/>
  <c r="CB177" i="2"/>
  <c r="CC177" i="2" s="1"/>
  <c r="BZ178" i="2"/>
  <c r="BY179" i="2"/>
  <c r="BE177" i="2"/>
  <c r="BF177" i="2" s="1"/>
  <c r="BG177" i="2" s="1"/>
  <c r="BH177" i="2" s="1"/>
  <c r="BD178" i="2"/>
  <c r="DI180" i="2"/>
  <c r="DF181" i="2"/>
  <c r="CK181" i="2"/>
  <c r="CN180" i="2"/>
  <c r="D182" i="2"/>
  <c r="C183" i="2"/>
  <c r="H182" i="2"/>
  <c r="G182" i="2"/>
  <c r="AJ178" i="2"/>
  <c r="AI179" i="2"/>
  <c r="AK177" i="2"/>
  <c r="AL177" i="2" s="1"/>
  <c r="AM177" i="2" s="1"/>
  <c r="AX180" i="2"/>
  <c r="AU181" i="2"/>
  <c r="P197" i="2"/>
  <c r="Q197" i="2" s="1"/>
  <c r="R197" i="2" s="1"/>
  <c r="O198" i="2"/>
  <c r="N199" i="2"/>
  <c r="Z181" i="2"/>
  <c r="AC180" i="2"/>
  <c r="BS179" i="2"/>
  <c r="BP180" i="2"/>
  <c r="CT195" i="2" l="1"/>
  <c r="CU194" i="2"/>
  <c r="CA178" i="2"/>
  <c r="CB178" i="2" s="1"/>
  <c r="CC178" i="2" s="1"/>
  <c r="BY180" i="2"/>
  <c r="BZ179" i="2"/>
  <c r="CA179" i="2" s="1"/>
  <c r="CB179" i="2" s="1"/>
  <c r="CC179" i="2" s="1"/>
  <c r="BD179" i="2"/>
  <c r="BE178" i="2"/>
  <c r="BF178" i="2" s="1"/>
  <c r="BG178" i="2" s="1"/>
  <c r="BH178" i="2" s="1"/>
  <c r="DI181" i="2"/>
  <c r="DF182" i="2"/>
  <c r="CK182" i="2"/>
  <c r="CN181" i="2"/>
  <c r="D183" i="2"/>
  <c r="C184" i="2"/>
  <c r="H183" i="2"/>
  <c r="G183" i="2"/>
  <c r="AX181" i="2"/>
  <c r="AU182" i="2"/>
  <c r="AI180" i="2"/>
  <c r="AJ179" i="2"/>
  <c r="AK178" i="2"/>
  <c r="AL178" i="2" s="1"/>
  <c r="AM178" i="2" s="1"/>
  <c r="Z182" i="2"/>
  <c r="AC181" i="2"/>
  <c r="N200" i="2"/>
  <c r="O199" i="2"/>
  <c r="P198" i="2"/>
  <c r="Q198" i="2" s="1"/>
  <c r="R198" i="2" s="1"/>
  <c r="BS180" i="2"/>
  <c r="BP181" i="2"/>
  <c r="CV194" i="2" l="1"/>
  <c r="CW194" i="2"/>
  <c r="CX194" i="2" s="1"/>
  <c r="CU195" i="2"/>
  <c r="CV195" i="2" s="1"/>
  <c r="CW195" i="2" s="1"/>
  <c r="CX195" i="2" s="1"/>
  <c r="CT196" i="2"/>
  <c r="BZ180" i="2"/>
  <c r="BY181" i="2"/>
  <c r="BE179" i="2"/>
  <c r="BF179" i="2" s="1"/>
  <c r="BG179" i="2" s="1"/>
  <c r="BH179" i="2" s="1"/>
  <c r="BD180" i="2"/>
  <c r="DF183" i="2"/>
  <c r="DI182" i="2"/>
  <c r="CK183" i="2"/>
  <c r="CN182" i="2"/>
  <c r="C185" i="2"/>
  <c r="D184" i="2"/>
  <c r="G184" i="2"/>
  <c r="H184" i="2"/>
  <c r="AK179" i="2"/>
  <c r="AL179" i="2" s="1"/>
  <c r="AM179" i="2" s="1"/>
  <c r="AI181" i="2"/>
  <c r="AJ180" i="2"/>
  <c r="AX182" i="2"/>
  <c r="AU183" i="2"/>
  <c r="O200" i="2"/>
  <c r="N201" i="2"/>
  <c r="P199" i="2"/>
  <c r="Q199" i="2" s="1"/>
  <c r="R199" i="2" s="1"/>
  <c r="AC182" i="2"/>
  <c r="Z183" i="2"/>
  <c r="BS181" i="2"/>
  <c r="BP182" i="2"/>
  <c r="CU196" i="2" l="1"/>
  <c r="CT197" i="2"/>
  <c r="BY182" i="2"/>
  <c r="BZ181" i="2"/>
  <c r="CA181" i="2" s="1"/>
  <c r="CB181" i="2" s="1"/>
  <c r="CC181" i="2" s="1"/>
  <c r="CA180" i="2"/>
  <c r="CB180" i="2" s="1"/>
  <c r="CC180" i="2" s="1"/>
  <c r="BD181" i="2"/>
  <c r="BE180" i="2"/>
  <c r="BF180" i="2" s="1"/>
  <c r="BG180" i="2" s="1"/>
  <c r="BH180" i="2" s="1"/>
  <c r="DI183" i="2"/>
  <c r="DF184" i="2"/>
  <c r="CN183" i="2"/>
  <c r="CK184" i="2"/>
  <c r="D185" i="2"/>
  <c r="C186" i="2"/>
  <c r="G185" i="2"/>
  <c r="H185" i="2"/>
  <c r="AX183" i="2"/>
  <c r="AU184" i="2"/>
  <c r="AJ181" i="2"/>
  <c r="AI182" i="2"/>
  <c r="AK180" i="2"/>
  <c r="AL180" i="2" s="1"/>
  <c r="AM180" i="2" s="1"/>
  <c r="AC183" i="2"/>
  <c r="Z184" i="2"/>
  <c r="O201" i="2"/>
  <c r="N202" i="2"/>
  <c r="P200" i="2"/>
  <c r="Q200" i="2" s="1"/>
  <c r="R200" i="2" s="1"/>
  <c r="BS182" i="2"/>
  <c r="BP183" i="2"/>
  <c r="CU197" i="2" l="1"/>
  <c r="CT198" i="2"/>
  <c r="CV196" i="2"/>
  <c r="CW196" i="2" s="1"/>
  <c r="CX196" i="2" s="1"/>
  <c r="BZ182" i="2"/>
  <c r="CA182" i="2" s="1"/>
  <c r="CB182" i="2" s="1"/>
  <c r="CC182" i="2" s="1"/>
  <c r="BY183" i="2"/>
  <c r="BE181" i="2"/>
  <c r="BF181" i="2" s="1"/>
  <c r="BG181" i="2" s="1"/>
  <c r="BH181" i="2" s="1"/>
  <c r="BD182" i="2"/>
  <c r="DF185" i="2"/>
  <c r="DI184" i="2"/>
  <c r="CK185" i="2"/>
  <c r="CN184" i="2"/>
  <c r="C187" i="2"/>
  <c r="D186" i="2"/>
  <c r="H186" i="2" s="1"/>
  <c r="AK181" i="2"/>
  <c r="AL181" i="2" s="1"/>
  <c r="AM181" i="2" s="1"/>
  <c r="AX184" i="2"/>
  <c r="AU185" i="2"/>
  <c r="AI183" i="2"/>
  <c r="AJ182" i="2"/>
  <c r="P201" i="2"/>
  <c r="Q201" i="2"/>
  <c r="R201" i="2" s="1"/>
  <c r="O202" i="2"/>
  <c r="N203" i="2"/>
  <c r="O203" i="2" s="1"/>
  <c r="AC184" i="2"/>
  <c r="Z185" i="2"/>
  <c r="BS183" i="2"/>
  <c r="BP184" i="2"/>
  <c r="CT199" i="2" l="1"/>
  <c r="CU198" i="2"/>
  <c r="CV198" i="2" s="1"/>
  <c r="CW198" i="2" s="1"/>
  <c r="CX198" i="2" s="1"/>
  <c r="CV197" i="2"/>
  <c r="CW197" i="2"/>
  <c r="CX197" i="2" s="1"/>
  <c r="BY184" i="2"/>
  <c r="BZ183" i="2"/>
  <c r="BD183" i="2"/>
  <c r="BE182" i="2"/>
  <c r="BF182" i="2" s="1"/>
  <c r="BG182" i="2" s="1"/>
  <c r="BH182" i="2" s="1"/>
  <c r="DF186" i="2"/>
  <c r="DI185" i="2"/>
  <c r="CK186" i="2"/>
  <c r="CN185" i="2"/>
  <c r="G186" i="2"/>
  <c r="D187" i="2"/>
  <c r="C188" i="2"/>
  <c r="G187" i="2"/>
  <c r="H187" i="2"/>
  <c r="AJ183" i="2"/>
  <c r="AI184" i="2"/>
  <c r="AK182" i="2"/>
  <c r="AL182" i="2" s="1"/>
  <c r="AM182" i="2" s="1"/>
  <c r="AX185" i="2"/>
  <c r="AU186" i="2"/>
  <c r="Z186" i="2"/>
  <c r="AC185" i="2"/>
  <c r="P203" i="2"/>
  <c r="Q203" i="2" s="1"/>
  <c r="R203" i="2" s="1"/>
  <c r="P202" i="2"/>
  <c r="Q202" i="2" s="1"/>
  <c r="R202" i="2" s="1"/>
  <c r="BS184" i="2"/>
  <c r="BP185" i="2"/>
  <c r="CT200" i="2" l="1"/>
  <c r="CU199" i="2"/>
  <c r="CA183" i="2"/>
  <c r="CB183" i="2" s="1"/>
  <c r="CC183" i="2" s="1"/>
  <c r="BZ184" i="2"/>
  <c r="BY185" i="2"/>
  <c r="BE183" i="2"/>
  <c r="BF183" i="2" s="1"/>
  <c r="BG183" i="2" s="1"/>
  <c r="BH183" i="2" s="1"/>
  <c r="BD184" i="2"/>
  <c r="DF187" i="2"/>
  <c r="DI186" i="2"/>
  <c r="CK187" i="2"/>
  <c r="CN186" i="2"/>
  <c r="D188" i="2"/>
  <c r="C189" i="2"/>
  <c r="H188" i="2"/>
  <c r="G188" i="2"/>
  <c r="AU187" i="2"/>
  <c r="AX186" i="2"/>
  <c r="AJ184" i="2"/>
  <c r="AI185" i="2"/>
  <c r="AK183" i="2"/>
  <c r="AL183" i="2" s="1"/>
  <c r="AM183" i="2" s="1"/>
  <c r="Z187" i="2"/>
  <c r="AC186" i="2"/>
  <c r="BP186" i="2"/>
  <c r="BS185" i="2"/>
  <c r="CV199" i="2" l="1"/>
  <c r="CW199" i="2" s="1"/>
  <c r="CX199" i="2" s="1"/>
  <c r="CU200" i="2"/>
  <c r="CV200" i="2" s="1"/>
  <c r="CW200" i="2" s="1"/>
  <c r="CX200" i="2" s="1"/>
  <c r="CT201" i="2"/>
  <c r="BY186" i="2"/>
  <c r="BZ185" i="2"/>
  <c r="CA185" i="2" s="1"/>
  <c r="CB185" i="2" s="1"/>
  <c r="CC185" i="2" s="1"/>
  <c r="CA184" i="2"/>
  <c r="CB184" i="2" s="1"/>
  <c r="CC184" i="2" s="1"/>
  <c r="BD185" i="2"/>
  <c r="BE184" i="2"/>
  <c r="BF184" i="2" s="1"/>
  <c r="BG184" i="2" s="1"/>
  <c r="BH184" i="2" s="1"/>
  <c r="DF188" i="2"/>
  <c r="DI187" i="2"/>
  <c r="CK188" i="2"/>
  <c r="CN187" i="2"/>
  <c r="C190" i="2"/>
  <c r="D189" i="2"/>
  <c r="G189" i="2" s="1"/>
  <c r="AU188" i="2"/>
  <c r="AX187" i="2"/>
  <c r="AK184" i="2"/>
  <c r="AL184" i="2"/>
  <c r="AM184" i="2" s="1"/>
  <c r="AI186" i="2"/>
  <c r="AJ185" i="2"/>
  <c r="Z188" i="2"/>
  <c r="AC187" i="2"/>
  <c r="BS186" i="2"/>
  <c r="BP187" i="2"/>
  <c r="CT202" i="2" l="1"/>
  <c r="CU201" i="2"/>
  <c r="CV201" i="2" s="1"/>
  <c r="CW201" i="2" s="1"/>
  <c r="CX201" i="2" s="1"/>
  <c r="BZ186" i="2"/>
  <c r="CA186" i="2" s="1"/>
  <c r="CB186" i="2" s="1"/>
  <c r="CC186" i="2" s="1"/>
  <c r="BY187" i="2"/>
  <c r="BE185" i="2"/>
  <c r="BF185" i="2" s="1"/>
  <c r="BG185" i="2" s="1"/>
  <c r="BH185" i="2" s="1"/>
  <c r="BD186" i="2"/>
  <c r="DI188" i="2"/>
  <c r="DF189" i="2"/>
  <c r="CK189" i="2"/>
  <c r="CN188" i="2"/>
  <c r="D190" i="2"/>
  <c r="C191" i="2"/>
  <c r="G190" i="2"/>
  <c r="H190" i="2"/>
  <c r="H189" i="2"/>
  <c r="AK185" i="2"/>
  <c r="AL185" i="2" s="1"/>
  <c r="AM185" i="2" s="1"/>
  <c r="AI187" i="2"/>
  <c r="AJ186" i="2"/>
  <c r="AU189" i="2"/>
  <c r="AX188" i="2"/>
  <c r="Z189" i="2"/>
  <c r="AC188" i="2"/>
  <c r="BP188" i="2"/>
  <c r="BS187" i="2"/>
  <c r="CT203" i="2" l="1"/>
  <c r="CU203" i="2" s="1"/>
  <c r="CU202" i="2"/>
  <c r="CV202" i="2" s="1"/>
  <c r="CW202" i="2" s="1"/>
  <c r="CX202" i="2" s="1"/>
  <c r="BZ187" i="2"/>
  <c r="CA187" i="2" s="1"/>
  <c r="CB187" i="2" s="1"/>
  <c r="CC187" i="2" s="1"/>
  <c r="BY188" i="2"/>
  <c r="BE186" i="2"/>
  <c r="BF186" i="2" s="1"/>
  <c r="BG186" i="2" s="1"/>
  <c r="BH186" i="2" s="1"/>
  <c r="BD187" i="2"/>
  <c r="DI189" i="2"/>
  <c r="DF190" i="2"/>
  <c r="CK190" i="2"/>
  <c r="CN189" i="2"/>
  <c r="D191" i="2"/>
  <c r="C192" i="2"/>
  <c r="G191" i="2"/>
  <c r="H191" i="2"/>
  <c r="AX189" i="2"/>
  <c r="AU190" i="2"/>
  <c r="AK186" i="2"/>
  <c r="AL186" i="2"/>
  <c r="AM186" i="2" s="1"/>
  <c r="AI188" i="2"/>
  <c r="AJ187" i="2"/>
  <c r="AC189" i="2"/>
  <c r="Z190" i="2"/>
  <c r="BS188" i="2"/>
  <c r="BP189" i="2"/>
  <c r="CV203" i="2" l="1"/>
  <c r="CW203" i="2"/>
  <c r="CX203" i="2" s="1"/>
  <c r="BY189" i="2"/>
  <c r="BZ188" i="2"/>
  <c r="BE187" i="2"/>
  <c r="BF187" i="2" s="1"/>
  <c r="BG187" i="2" s="1"/>
  <c r="BH187" i="2" s="1"/>
  <c r="BD188" i="2"/>
  <c r="DI190" i="2"/>
  <c r="DF191" i="2"/>
  <c r="CK191" i="2"/>
  <c r="CN190" i="2"/>
  <c r="C193" i="2"/>
  <c r="D192" i="2"/>
  <c r="H192" i="2"/>
  <c r="G192" i="2"/>
  <c r="AK187" i="2"/>
  <c r="AL187" i="2" s="1"/>
  <c r="AM187" i="2" s="1"/>
  <c r="AJ188" i="2"/>
  <c r="AI189" i="2"/>
  <c r="AX190" i="2"/>
  <c r="AU191" i="2"/>
  <c r="AC190" i="2"/>
  <c r="Z191" i="2"/>
  <c r="BP190" i="2"/>
  <c r="BS189" i="2"/>
  <c r="CA188" i="2" l="1"/>
  <c r="CB188" i="2" s="1"/>
  <c r="CC188" i="2" s="1"/>
  <c r="BZ189" i="2"/>
  <c r="CA189" i="2" s="1"/>
  <c r="CB189" i="2" s="1"/>
  <c r="CC189" i="2" s="1"/>
  <c r="BY190" i="2"/>
  <c r="BD189" i="2"/>
  <c r="BE188" i="2"/>
  <c r="BF188" i="2" s="1"/>
  <c r="BG188" i="2" s="1"/>
  <c r="BH188" i="2" s="1"/>
  <c r="DF192" i="2"/>
  <c r="DI191" i="2"/>
  <c r="CK192" i="2"/>
  <c r="CN191" i="2"/>
  <c r="C194" i="2"/>
  <c r="D193" i="2"/>
  <c r="H193" i="2"/>
  <c r="G193" i="2"/>
  <c r="AU192" i="2"/>
  <c r="AX191" i="2"/>
  <c r="AJ189" i="2"/>
  <c r="AI190" i="2"/>
  <c r="AK188" i="2"/>
  <c r="AL188" i="2"/>
  <c r="AM188" i="2" s="1"/>
  <c r="AC191" i="2"/>
  <c r="Z192" i="2"/>
  <c r="BS190" i="2"/>
  <c r="BP191" i="2"/>
  <c r="BY191" i="2" l="1"/>
  <c r="BZ190" i="2"/>
  <c r="BE189" i="2"/>
  <c r="BF189" i="2" s="1"/>
  <c r="BG189" i="2" s="1"/>
  <c r="BH189" i="2" s="1"/>
  <c r="BD190" i="2"/>
  <c r="DI192" i="2"/>
  <c r="DF193" i="2"/>
  <c r="CK193" i="2"/>
  <c r="CN192" i="2"/>
  <c r="C195" i="2"/>
  <c r="D194" i="2"/>
  <c r="H194" i="2" s="1"/>
  <c r="G194" i="2"/>
  <c r="AK189" i="2"/>
  <c r="AL189" i="2" s="1"/>
  <c r="AM189" i="2" s="1"/>
  <c r="AI191" i="2"/>
  <c r="AJ190" i="2"/>
  <c r="AX192" i="2"/>
  <c r="AU193" i="2"/>
  <c r="Z193" i="2"/>
  <c r="AC192" i="2"/>
  <c r="BS191" i="2"/>
  <c r="BP192" i="2"/>
  <c r="CA190" i="2" l="1"/>
  <c r="CB190" i="2"/>
  <c r="CC190" i="2" s="1"/>
  <c r="BZ191" i="2"/>
  <c r="BY192" i="2"/>
  <c r="BE190" i="2"/>
  <c r="BF190" i="2" s="1"/>
  <c r="BG190" i="2" s="1"/>
  <c r="BH190" i="2" s="1"/>
  <c r="BD191" i="2"/>
  <c r="DI193" i="2"/>
  <c r="DF194" i="2"/>
  <c r="CK194" i="2"/>
  <c r="CN193" i="2"/>
  <c r="D195" i="2"/>
  <c r="C196" i="2"/>
  <c r="G195" i="2"/>
  <c r="H195" i="2"/>
  <c r="AK190" i="2"/>
  <c r="AL190" i="2" s="1"/>
  <c r="AM190" i="2" s="1"/>
  <c r="AJ191" i="2"/>
  <c r="AI192" i="2"/>
  <c r="AX193" i="2"/>
  <c r="AU194" i="2"/>
  <c r="AC193" i="2"/>
  <c r="Z194" i="2"/>
  <c r="BS192" i="2"/>
  <c r="BP193" i="2"/>
  <c r="BZ192" i="2" l="1"/>
  <c r="BY193" i="2"/>
  <c r="CA191" i="2"/>
  <c r="CB191" i="2"/>
  <c r="CC191" i="2" s="1"/>
  <c r="BE191" i="2"/>
  <c r="BF191" i="2" s="1"/>
  <c r="BG191" i="2" s="1"/>
  <c r="BH191" i="2" s="1"/>
  <c r="BD192" i="2"/>
  <c r="DF195" i="2"/>
  <c r="DI194" i="2"/>
  <c r="CK195" i="2"/>
  <c r="CN194" i="2"/>
  <c r="C197" i="2"/>
  <c r="D196" i="2"/>
  <c r="G196" i="2"/>
  <c r="H196" i="2"/>
  <c r="AX194" i="2"/>
  <c r="AU195" i="2"/>
  <c r="AI193" i="2"/>
  <c r="AJ192" i="2"/>
  <c r="AK191" i="2"/>
  <c r="AL191" i="2" s="1"/>
  <c r="AM191" i="2" s="1"/>
  <c r="Z195" i="2"/>
  <c r="AC194" i="2"/>
  <c r="BP194" i="2"/>
  <c r="BS193" i="2"/>
  <c r="BZ193" i="2" l="1"/>
  <c r="CA193" i="2" s="1"/>
  <c r="CB193" i="2" s="1"/>
  <c r="CC193" i="2" s="1"/>
  <c r="BY194" i="2"/>
  <c r="CA192" i="2"/>
  <c r="CB192" i="2" s="1"/>
  <c r="CC192" i="2" s="1"/>
  <c r="BE192" i="2"/>
  <c r="BF192" i="2" s="1"/>
  <c r="BG192" i="2" s="1"/>
  <c r="BH192" i="2" s="1"/>
  <c r="BD193" i="2"/>
  <c r="DI195" i="2"/>
  <c r="DF196" i="2"/>
  <c r="CN195" i="2"/>
  <c r="CK196" i="2"/>
  <c r="C198" i="2"/>
  <c r="D197" i="2"/>
  <c r="H197" i="2"/>
  <c r="G197" i="2"/>
  <c r="AK192" i="2"/>
  <c r="AL192" i="2" s="1"/>
  <c r="AM192" i="2" s="1"/>
  <c r="AI194" i="2"/>
  <c r="AJ193" i="2"/>
  <c r="AU196" i="2"/>
  <c r="AX195" i="2"/>
  <c r="Z196" i="2"/>
  <c r="AC195" i="2"/>
  <c r="BS194" i="2"/>
  <c r="BP195" i="2"/>
  <c r="BZ194" i="2" l="1"/>
  <c r="CA194" i="2" s="1"/>
  <c r="CB194" i="2" s="1"/>
  <c r="CC194" i="2" s="1"/>
  <c r="BY195" i="2"/>
  <c r="BE193" i="2"/>
  <c r="BF193" i="2" s="1"/>
  <c r="BG193" i="2" s="1"/>
  <c r="BH193" i="2" s="1"/>
  <c r="BD194" i="2"/>
  <c r="DF197" i="2"/>
  <c r="DI196" i="2"/>
  <c r="CK197" i="2"/>
  <c r="CN196" i="2"/>
  <c r="C199" i="2"/>
  <c r="D198" i="2"/>
  <c r="H198" i="2" s="1"/>
  <c r="AX196" i="2"/>
  <c r="AU197" i="2"/>
  <c r="AK193" i="2"/>
  <c r="AL193" i="2" s="1"/>
  <c r="AM193" i="2" s="1"/>
  <c r="AI195" i="2"/>
  <c r="AJ194" i="2"/>
  <c r="AC196" i="2"/>
  <c r="Z197" i="2"/>
  <c r="BS195" i="2"/>
  <c r="BP196" i="2"/>
  <c r="BY196" i="2" l="1"/>
  <c r="BZ195" i="2"/>
  <c r="CA195" i="2" s="1"/>
  <c r="CB195" i="2" s="1"/>
  <c r="CC195" i="2" s="1"/>
  <c r="BE194" i="2"/>
  <c r="BF194" i="2" s="1"/>
  <c r="BG194" i="2" s="1"/>
  <c r="BH194" i="2" s="1"/>
  <c r="BD195" i="2"/>
  <c r="DF198" i="2"/>
  <c r="DI197" i="2"/>
  <c r="CK198" i="2"/>
  <c r="CN197" i="2"/>
  <c r="G198" i="2"/>
  <c r="C200" i="2"/>
  <c r="D199" i="2"/>
  <c r="G199" i="2" s="1"/>
  <c r="H199" i="2"/>
  <c r="AK194" i="2"/>
  <c r="AL194" i="2" s="1"/>
  <c r="AM194" i="2" s="1"/>
  <c r="AI196" i="2"/>
  <c r="AJ195" i="2"/>
  <c r="AX197" i="2"/>
  <c r="AU198" i="2"/>
  <c r="Z198" i="2"/>
  <c r="AC197" i="2"/>
  <c r="BS196" i="2"/>
  <c r="BP197" i="2"/>
  <c r="BZ196" i="2" l="1"/>
  <c r="CA196" i="2" s="1"/>
  <c r="CB196" i="2" s="1"/>
  <c r="CC196" i="2" s="1"/>
  <c r="BY197" i="2"/>
  <c r="BE195" i="2"/>
  <c r="BF195" i="2" s="1"/>
  <c r="BG195" i="2" s="1"/>
  <c r="BH195" i="2" s="1"/>
  <c r="BD196" i="2"/>
  <c r="DI198" i="2"/>
  <c r="DF199" i="2"/>
  <c r="CN198" i="2"/>
  <c r="CK199" i="2"/>
  <c r="D200" i="2"/>
  <c r="H200" i="2" s="1"/>
  <c r="C201" i="2"/>
  <c r="G200" i="2"/>
  <c r="AU199" i="2"/>
  <c r="AX198" i="2"/>
  <c r="AK195" i="2"/>
  <c r="AL195" i="2" s="1"/>
  <c r="AM195" i="2" s="1"/>
  <c r="AI197" i="2"/>
  <c r="AJ196" i="2"/>
  <c r="Z199" i="2"/>
  <c r="AC198" i="2"/>
  <c r="BS197" i="2"/>
  <c r="BP198" i="2"/>
  <c r="BY198" i="2" l="1"/>
  <c r="BZ197" i="2"/>
  <c r="CA197" i="2" s="1"/>
  <c r="CB197" i="2" s="1"/>
  <c r="CC197" i="2" s="1"/>
  <c r="BE196" i="2"/>
  <c r="BF196" i="2" s="1"/>
  <c r="BG196" i="2" s="1"/>
  <c r="BH196" i="2" s="1"/>
  <c r="BD197" i="2"/>
  <c r="DI199" i="2"/>
  <c r="DF200" i="2"/>
  <c r="CK200" i="2"/>
  <c r="CN199" i="2"/>
  <c r="C202" i="2"/>
  <c r="D201" i="2"/>
  <c r="G201" i="2" s="1"/>
  <c r="H201" i="2"/>
  <c r="AK196" i="2"/>
  <c r="AL196" i="2" s="1"/>
  <c r="AM196" i="2" s="1"/>
  <c r="AI198" i="2"/>
  <c r="AJ197" i="2"/>
  <c r="AX199" i="2"/>
  <c r="AU200" i="2"/>
  <c r="Z200" i="2"/>
  <c r="AC199" i="2"/>
  <c r="BS198" i="2"/>
  <c r="BP199" i="2"/>
  <c r="BZ198" i="2" l="1"/>
  <c r="CA198" i="2" s="1"/>
  <c r="CB198" i="2" s="1"/>
  <c r="CC198" i="2" s="1"/>
  <c r="BY199" i="2"/>
  <c r="BE197" i="2"/>
  <c r="BF197" i="2" s="1"/>
  <c r="BG197" i="2" s="1"/>
  <c r="BH197" i="2" s="1"/>
  <c r="BD198" i="2"/>
  <c r="DI200" i="2"/>
  <c r="DF201" i="2"/>
  <c r="CK201" i="2"/>
  <c r="CN200" i="2"/>
  <c r="D202" i="2"/>
  <c r="C203" i="2"/>
  <c r="H202" i="2"/>
  <c r="G202" i="2"/>
  <c r="AK197" i="2"/>
  <c r="AL197" i="2" s="1"/>
  <c r="AM197" i="2" s="1"/>
  <c r="AU201" i="2"/>
  <c r="AX200" i="2"/>
  <c r="AI199" i="2"/>
  <c r="AJ198" i="2"/>
  <c r="AC200" i="2"/>
  <c r="Z201" i="2"/>
  <c r="BS199" i="2"/>
  <c r="BP200" i="2"/>
  <c r="BY200" i="2" l="1"/>
  <c r="BZ199" i="2"/>
  <c r="CA199" i="2" s="1"/>
  <c r="CB199" i="2" s="1"/>
  <c r="CC199" i="2" s="1"/>
  <c r="BE198" i="2"/>
  <c r="BF198" i="2" s="1"/>
  <c r="BG198" i="2" s="1"/>
  <c r="BH198" i="2" s="1"/>
  <c r="BD199" i="2"/>
  <c r="DI201" i="2"/>
  <c r="DF202" i="2"/>
  <c r="CN201" i="2"/>
  <c r="CK202" i="2"/>
  <c r="D203" i="2"/>
  <c r="G203" i="2"/>
  <c r="H203" i="2"/>
  <c r="AI200" i="2"/>
  <c r="AJ199" i="2"/>
  <c r="AK198" i="2"/>
  <c r="AL198" i="2" s="1"/>
  <c r="AM198" i="2" s="1"/>
  <c r="AX201" i="2"/>
  <c r="AU202" i="2"/>
  <c r="AC201" i="2"/>
  <c r="Z202" i="2"/>
  <c r="BS200" i="2"/>
  <c r="BP201" i="2"/>
  <c r="BZ200" i="2" l="1"/>
  <c r="BY201" i="2"/>
  <c r="BE199" i="2"/>
  <c r="BF199" i="2" s="1"/>
  <c r="BG199" i="2" s="1"/>
  <c r="BH199" i="2" s="1"/>
  <c r="BD200" i="2"/>
  <c r="DI202" i="2"/>
  <c r="DF203" i="2"/>
  <c r="DI203" i="2" s="1"/>
  <c r="CK203" i="2"/>
  <c r="CN203" i="2" s="1"/>
  <c r="CN202" i="2"/>
  <c r="AI201" i="2"/>
  <c r="AJ200" i="2"/>
  <c r="AX202" i="2"/>
  <c r="AU203" i="2"/>
  <c r="AX203" i="2" s="1"/>
  <c r="AK199" i="2"/>
  <c r="AL199" i="2"/>
  <c r="AM199" i="2" s="1"/>
  <c r="AC202" i="2"/>
  <c r="Z203" i="2"/>
  <c r="AC203" i="2" s="1"/>
  <c r="BP202" i="2"/>
  <c r="BS201" i="2"/>
  <c r="BY202" i="2" l="1"/>
  <c r="BZ201" i="2"/>
  <c r="CA201" i="2" s="1"/>
  <c r="CB201" i="2" s="1"/>
  <c r="CC201" i="2" s="1"/>
  <c r="CA200" i="2"/>
  <c r="CB200" i="2" s="1"/>
  <c r="CC200" i="2" s="1"/>
  <c r="BE200" i="2"/>
  <c r="BF200" i="2" s="1"/>
  <c r="BG200" i="2" s="1"/>
  <c r="BH200" i="2" s="1"/>
  <c r="BD201" i="2"/>
  <c r="AK200" i="2"/>
  <c r="AL200" i="2" s="1"/>
  <c r="AM200" i="2" s="1"/>
  <c r="AI202" i="2"/>
  <c r="AJ201" i="2"/>
  <c r="BS202" i="2"/>
  <c r="BP203" i="2"/>
  <c r="BS203" i="2" s="1"/>
  <c r="BZ202" i="2" l="1"/>
  <c r="CA202" i="2" s="1"/>
  <c r="CB202" i="2" s="1"/>
  <c r="CC202" i="2" s="1"/>
  <c r="BY203" i="2"/>
  <c r="BZ203" i="2" s="1"/>
  <c r="CA203" i="2" s="1"/>
  <c r="CB203" i="2" s="1"/>
  <c r="CC203" i="2" s="1"/>
  <c r="BE201" i="2"/>
  <c r="BF201" i="2" s="1"/>
  <c r="BG201" i="2" s="1"/>
  <c r="BH201" i="2" s="1"/>
  <c r="BD202" i="2"/>
  <c r="AK201" i="2"/>
  <c r="AL201" i="2" s="1"/>
  <c r="AM201" i="2" s="1"/>
  <c r="AJ202" i="2"/>
  <c r="AI203" i="2"/>
  <c r="AJ203" i="2" s="1"/>
  <c r="BE202" i="2" l="1"/>
  <c r="BF202" i="2" s="1"/>
  <c r="BG202" i="2" s="1"/>
  <c r="BH202" i="2" s="1"/>
  <c r="BD203" i="2"/>
  <c r="BE203" i="2" s="1"/>
  <c r="BF203" i="2" s="1"/>
  <c r="BG203" i="2" s="1"/>
  <c r="BH203" i="2" s="1"/>
  <c r="AK203" i="2"/>
  <c r="AL203" i="2" s="1"/>
  <c r="AM203" i="2" s="1"/>
  <c r="AK202" i="2"/>
  <c r="AL202" i="2" s="1"/>
  <c r="AM20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<sst xmlns="http://schemas.openxmlformats.org/spreadsheetml/2006/main" count="1179" uniqueCount="329">
  <si>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</si>
  <si>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</si>
  <si>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</si>
  <si>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</si>
  <si>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</si>
  <si>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</si>
  <si>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</si>
  <si>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</si>
  <si>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</si>
  <si>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</si>
  <si>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</si>
  <si>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</si>
  <si>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</si>
  <si>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</si>
  <si>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</si>
  <si>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</si>
  <si>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</si>
  <si>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</si>
  <si>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</si>
  <si>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</si>
  <si>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</si>
  <si>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</si>
  <si>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</si>
  <si>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</si>
  <si>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</si>
  <si>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</si>
  <si>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</si>
  <si>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</si>
  <si>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</si>
  <si>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</si>
  <si>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</si>
  <si>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</si>
  <si>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</si>
  <si>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</si>
  <si>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</si>
  <si>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</si>
  <si>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</si>
  <si>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</si>
  <si>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</si>
  <si>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</si>
  <si>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</si>
  <si>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</si>
  <si>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</si>
  <si>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</si>
  <si>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</si>
  <si>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</si>
  <si>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</si>
  <si>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</si>
  <si>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</si>
  <si>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</si>
  <si>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</si>
  <si>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</si>
  <si>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</si>
  <si>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</si>
  <si>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</si>
  <si>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</si>
  <si>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</si>
  <si>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</si>
  <si>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</si>
  <si>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</si>
  <si>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</si>
  <si>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</si>
  <si>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</si>
  <si>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</si>
  <si>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</si>
  <si>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</si>
  <si>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</si>
  <si>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</si>
  <si>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</si>
  <si>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</si>
  <si>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</si>
  <si>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</si>
  <si>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</si>
  <si>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</si>
  <si>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</si>
  <si>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</si>
  <si>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</si>
  <si>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</si>
  <si>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</si>
  <si>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</si>
  <si>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</si>
  <si>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</si>
  <si>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</si>
  <si>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</si>
  <si>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</si>
  <si>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</si>
  <si>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</si>
  <si>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</si>
  <si>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</si>
  <si>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</si>
  <si>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</si>
  <si>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</si>
  <si>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</si>
  <si>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</si>
  <si>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</si>
  <si>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</si>
  <si>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</si>
  <si>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</si>
  <si>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</si>
  <si>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</si>
  <si>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</si>
  <si>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</si>
  <si>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</si>
  <si>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</si>
  <si>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</si>
  <si>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</si>
  <si>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</si>
  <si>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</si>
  <si>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</si>
  <si>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</si>
  <si>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</si>
  <si>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</si>
  <si>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</si>
  <si>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</si>
  <si>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</si>
  <si>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</si>
  <si>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</si>
  <si>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</si>
  <si>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</si>
  <si>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</si>
  <si>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</si>
  <si>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</si>
  <si>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</si>
  <si>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</si>
  <si>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</si>
  <si>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</si>
  <si>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</si>
  <si>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</si>
  <si>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</si>
  <si>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</si>
  <si>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</si>
  <si>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</si>
  <si>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</si>
  <si>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</si>
  <si>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</si>
  <si>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</si>
  <si>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</si>
  <si>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</si>
  <si>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</si>
  <si>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</si>
  <si>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</si>
  <si>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</si>
  <si>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</si>
  <si>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</si>
  <si>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</si>
  <si>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</si>
  <si>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</si>
  <si>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</si>
  <si>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</si>
  <si>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</si>
  <si>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</si>
  <si>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</si>
  <si>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</si>
  <si>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</si>
  <si>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</si>
  <si>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</si>
  <si>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</si>
  <si>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</si>
  <si>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</si>
  <si>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</si>
  <si>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</si>
  <si>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</si>
  <si>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</si>
  <si>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</si>
  <si>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</si>
  <si>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</si>
  <si>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</si>
  <si>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</si>
  <si>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</si>
  <si>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</si>
  <si>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</si>
  <si>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</si>
  <si>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</si>
  <si>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</si>
  <si>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</si>
  <si>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</si>
  <si>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</si>
  <si>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</si>
  <si>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</si>
  <si>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</si>
  <si>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</si>
  <si>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</si>
  <si>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</si>
  <si>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</si>
  <si>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</si>
  <si>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</si>
  <si>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</si>
  <si>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</si>
  <si>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</si>
  <si>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</si>
  <si>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</si>
  <si>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</si>
  <si>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</si>
  <si>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</si>
  <si>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</si>
  <si>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</si>
  <si>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</si>
  <si>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</si>
  <si>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</si>
  <si>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</si>
  <si>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</si>
  <si>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</si>
  <si>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</si>
  <si>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</si>
  <si>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</si>
  <si>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</si>
  <si>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</si>
  <si>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</si>
  <si>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</si>
  <si>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</si>
  <si>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</si>
  <si>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</si>
  <si>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</si>
  <si>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</si>
  <si>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</si>
  <si>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</si>
  <si>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</si>
  <si>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</si>
  <si>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</si>
  <si>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</si>
  <si>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</si>
  <si>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</si>
  <si>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</si>
  <si>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</si>
  <si>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</si>
  <si>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</si>
  <si>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</si>
  <si>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</si>
  <si>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</si>
  <si>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</si>
  <si>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</si>
  <si>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</si>
  <si>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</si>
  <si>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</si>
  <si>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</si>
  <si>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</si>
  <si>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</si>
  <si>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</si>
  <si>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</si>
  <si>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</si>
  <si>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</si>
  <si>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</si>
  <si>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</si>
  <si>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</si>
  <si>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</si>
  <si>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</si>
  <si>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</si>
  <si>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</si>
  <si>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</si>
  <si>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</si>
  <si>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</si>
  <si>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</si>
  <si>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</si>
  <si>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</si>
  <si>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</si>
  <si>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</si>
  <si>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</si>
  <si>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</si>
  <si>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</si>
  <si>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</si>
  <si>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</si>
  <si>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</si>
  <si>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</si>
  <si>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</si>
  <si>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</si>
  <si>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</si>
  <si>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</si>
  <si>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</si>
  <si>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</si>
  <si>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</si>
  <si>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</si>
  <si>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</si>
  <si>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</si>
  <si>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</si>
  <si>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</si>
  <si>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</si>
  <si>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</si>
  <si>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</si>
  <si>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</si>
  <si>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</si>
  <si>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</si>
  <si>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</si>
  <si>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</si>
  <si>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</si>
  <si>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</si>
  <si>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</si>
  <si>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</si>
  <si>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</si>
  <si>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</si>
  <si>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</si>
  <si>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</si>
  <si>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</si>
  <si>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</si>
  <si>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</si>
  <si>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</si>
  <si>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</si>
  <si>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</si>
  <si>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</si>
  <si>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</si>
  <si>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</si>
  <si>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</si>
  <si>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</si>
  <si>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</si>
  <si>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</si>
  <si>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</si>
  <si>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</si>
  <si>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</si>
  <si>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</si>
  <si>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</si>
  <si>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</si>
  <si>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</si>
  <si>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</si>
  <si>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</si>
  <si>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</si>
  <si>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</si>
  <si>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</si>
  <si>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</si>
  <si>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</si>
  <si>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</si>
  <si>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</si>
  <si>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</si>
  <si>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</si>
  <si>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</si>
  <si>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</si>
  <si>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CHS_ONF_Loire Basin_F1</t>
  </si>
  <si>
    <t>CHP_ONF_F2</t>
  </si>
  <si>
    <t>CHS_ONF_N-E France_F2</t>
  </si>
  <si>
    <t>CEA_ONF_1600 st/ha_F3</t>
  </si>
  <si>
    <t>UK For Com_S.A.B_F6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</si>
</sst>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11.21936353999692</c:v>
                </c:pt>
                <c:pt idx="2">
                  <c:v>21.954916875530131</c:v>
                </c:pt>
                <c:pt idx="3">
                  <c:v>32.534223800774619</c:v>
                </c:pt>
                <c:pt idx="4">
                  <c:v>43.017216803264176</c:v>
                </c:pt>
                <c:pt idx="5">
                  <c:v>53.43105925106601</c:v>
                </c:pt>
                <c:pt idx="6">
                  <c:v>63.791246263427929</c:v>
                </c:pt>
                <c:pt idx="7">
                  <c:v>74.107766944601494</c:v>
                </c:pt>
                <c:pt idx="8">
                  <c:v>84.387579100067484</c:v>
                </c:pt>
                <c:pt idx="9">
                  <c:v>94.635796805364691</c:v>
                </c:pt>
                <c:pt idx="10">
                  <c:v>104.85633100415481</c:v>
                </c:pt>
                <c:pt idx="11">
                  <c:v>115.05226518819575</c:v>
                </c:pt>
                <c:pt idx="12">
                  <c:v>125.22609005820887</c:v>
                </c:pt>
                <c:pt idx="13">
                  <c:v>135.37985752641779</c:v>
                </c:pt>
                <c:pt idx="14">
                  <c:v>145.51528589365526</c:v>
                </c:pt>
                <c:pt idx="15">
                  <c:v>155.63383407963096</c:v>
                </c:pt>
                <c:pt idx="16">
                  <c:v>165.73675547638342</c:v>
                </c:pt>
                <c:pt idx="17">
                  <c:v>175.82513794670311</c:v>
                </c:pt>
                <c:pt idx="18">
                  <c:v>185.89993413962137</c:v>
                </c:pt>
                <c:pt idx="19">
                  <c:v>195.9619848759867</c:v>
                </c:pt>
                <c:pt idx="20">
                  <c:v>206.01203747031221</c:v>
                </c:pt>
                <c:pt idx="21">
                  <c:v>216.0507602841175</c:v>
                </c:pt>
                <c:pt idx="22">
                  <c:v>226.07875442866418</c:v>
                </c:pt>
                <c:pt idx="23">
                  <c:v>236.09656327977396</c:v>
                </c:pt>
                <c:pt idx="24">
                  <c:v>246.10468029120352</c:v>
                </c:pt>
                <c:pt idx="25">
                  <c:v>256.10355546909562</c:v>
                </c:pt>
                <c:pt idx="26">
                  <c:v>266.09360078135933</c:v>
                </c:pt>
                <c:pt idx="27">
                  <c:v>276.07519471142831</c:v>
                </c:pt>
                <c:pt idx="28">
                  <c:v>286.04868611842517</c:v>
                </c:pt>
                <c:pt idx="29">
                  <c:v>296.01439753037624</c:v>
                </c:pt>
                <c:pt idx="30">
                  <c:v>305.97262797042794</c:v>
                </c:pt>
                <c:pt idx="31">
                  <c:v>315.92365539564975</c:v>
                </c:pt>
                <c:pt idx="32">
                  <c:v>325.86773881231227</c:v>
                </c:pt>
                <c:pt idx="33">
                  <c:v>335.80512011932797</c:v>
                </c:pt>
                <c:pt idx="34">
                  <c:v>345.7360257219666</c:v>
                </c:pt>
                <c:pt idx="35">
                  <c:v>355.66066795038699</c:v>
                </c:pt>
                <c:pt idx="36">
                  <c:v>365.5792463114937</c:v>
                </c:pt>
                <c:pt idx="37">
                  <c:v>375.49194859778851</c:v>
                </c:pt>
                <c:pt idx="38">
                  <c:v>385.39895187297543</c:v>
                </c:pt>
                <c:pt idx="39">
                  <c:v>395.3004233508982</c:v>
                </c:pt>
                <c:pt idx="40">
                  <c:v>405.19652118179442</c:v>
                </c:pt>
                <c:pt idx="41">
                  <c:v>415.08739515771134</c:v>
                </c:pt>
                <c:pt idx="42">
                  <c:v>424.97318734716208</c:v>
                </c:pt>
                <c:pt idx="43">
                  <c:v>434.85403266763655</c:v>
                </c:pt>
                <c:pt idx="44">
                  <c:v>444.73005940335389</c:v>
                </c:pt>
                <c:pt idx="45">
                  <c:v>299.89205652717806</c:v>
                </c:pt>
                <c:pt idx="46">
                  <c:v>320.89876739425608</c:v>
                </c:pt>
                <c:pt idx="47">
                  <c:v>341.87506328037369</c:v>
                </c:pt>
                <c:pt idx="48">
                  <c:v>362.82307182574874</c:v>
                </c:pt>
                <c:pt idx="49">
                  <c:v>383.74465500857906</c:v>
                </c:pt>
                <c:pt idx="50">
                  <c:v>404.64145529089478</c:v>
                </c:pt>
                <c:pt idx="51">
                  <c:v>425.51493173134213</c:v>
                </c:pt>
                <c:pt idx="52">
                  <c:v>339.93142553591974</c:v>
                </c:pt>
                <c:pt idx="53">
                  <c:v>359.74100068197072</c:v>
                </c:pt>
                <c:pt idx="54">
                  <c:v>379.5267219560107</c:v>
                </c:pt>
                <c:pt idx="55">
                  <c:v>399.29000722161567</c:v>
                </c:pt>
                <c:pt idx="56">
                  <c:v>419.03212259053709</c:v>
                </c:pt>
                <c:pt idx="57">
                  <c:v>438.75420519575647</c:v>
                </c:pt>
                <c:pt idx="58">
                  <c:v>458.45728165638326</c:v>
                </c:pt>
                <c:pt idx="59">
                  <c:v>478.14228320317744</c:v>
                </c:pt>
                <c:pt idx="60">
                  <c:v>382.93733134543209</c:v>
                </c:pt>
                <c:pt idx="61">
                  <c:v>401.43185050388144</c:v>
                </c:pt>
                <c:pt idx="62">
                  <c:v>419.90793923037648</c:v>
                </c:pt>
                <c:pt idx="63">
                  <c:v>438.36652219454209</c:v>
                </c:pt>
                <c:pt idx="64">
                  <c:v>456.80843987795924</c:v>
                </c:pt>
                <c:pt idx="65">
                  <c:v>475.23445939829816</c:v>
                </c:pt>
                <c:pt idx="66">
                  <c:v>493.64528356761986</c:v>
                </c:pt>
                <c:pt idx="67">
                  <c:v>512.04155852933161</c:v>
                </c:pt>
                <c:pt idx="68">
                  <c:v>434.79626121235066</c:v>
                </c:pt>
                <c:pt idx="69">
                  <c:v>452.55529237549763</c:v>
                </c:pt>
                <c:pt idx="70">
                  <c:v>470.29942839897154</c:v>
                </c:pt>
                <c:pt idx="71">
                  <c:v>488.02931008367153</c:v>
                </c:pt>
                <c:pt idx="72">
                  <c:v>505.74552789757109</c:v>
                </c:pt>
                <c:pt idx="73">
                  <c:v>523.44862759004468</c:v>
                </c:pt>
                <c:pt idx="74">
                  <c:v>541.13911500743507</c:v>
                </c:pt>
                <c:pt idx="75">
                  <c:v>558.81746024641382</c:v>
                </c:pt>
                <c:pt idx="76">
                  <c:v>483.12693289260943</c:v>
                </c:pt>
                <c:pt idx="77">
                  <c:v>500.35587855423017</c:v>
                </c:pt>
                <c:pt idx="78">
                  <c:v>517.57227062709774</c:v>
                </c:pt>
                <c:pt idx="79">
                  <c:v>534.77658524907031</c:v>
                </c:pt>
                <c:pt idx="80">
                  <c:v>551.96926544188204</c:v>
                </c:pt>
                <c:pt idx="81">
                  <c:v>569.15072439533094</c:v>
                </c:pt>
                <c:pt idx="82">
                  <c:v>586.32134833446219</c:v>
                </c:pt>
                <c:pt idx="83">
                  <c:v>603.48149903359752</c:v>
                </c:pt>
                <c:pt idx="84">
                  <c:v>620.63151602971357</c:v>
                </c:pt>
                <c:pt idx="85">
                  <c:v>530.746538186978</c:v>
                </c:pt>
                <c:pt idx="86">
                  <c:v>547.2511674427509</c:v>
                </c:pt>
                <c:pt idx="87">
                  <c:v>563.74535740562453</c:v>
                </c:pt>
                <c:pt idx="88">
                  <c:v>580.22945634457619</c:v>
                </c:pt>
                <c:pt idx="89">
                  <c:v>596.70379113882188</c:v>
                </c:pt>
                <c:pt idx="90">
                  <c:v>613.16866915792525</c:v>
                </c:pt>
                <c:pt idx="91">
                  <c:v>629.62437992958405</c:v>
                </c:pt>
                <c:pt idx="92">
                  <c:v>646.07119662410435</c:v>
                </c:pt>
                <c:pt idx="93">
                  <c:v>662.5093773799565</c:v>
                </c:pt>
                <c:pt idx="94">
                  <c:v>587.29055314987238</c:v>
                </c:pt>
                <c:pt idx="95">
                  <c:v>603.82141240441149</c:v>
                </c:pt>
                <c:pt idx="96">
                  <c:v>620.34287329662993</c:v>
                </c:pt>
                <c:pt idx="97">
                  <c:v>636.85522121156635</c:v>
                </c:pt>
                <c:pt idx="98">
                  <c:v>653.35872553937293</c:v>
                </c:pt>
                <c:pt idx="99">
                  <c:v>669.85364096143076</c:v>
                </c:pt>
                <c:pt idx="100">
                  <c:v>686.34020860329326</c:v>
                </c:pt>
                <c:pt idx="101">
                  <c:v>702.81865707117277</c:v>
                </c:pt>
                <c:pt idx="102">
                  <c:v>719.28920338624596</c:v>
                </c:pt>
                <c:pt idx="103">
                  <c:v>735.75205382900504</c:v>
                </c:pt>
                <c:pt idx="104">
                  <c:v>630.59975276639818</c:v>
                </c:pt>
                <c:pt idx="105">
                  <c:v>646.65369141267468</c:v>
                </c:pt>
                <c:pt idx="106">
                  <c:v>662.69940988096016</c:v>
                </c:pt>
                <c:pt idx="107">
                  <c:v>678.73713509426807</c:v>
                </c:pt>
                <c:pt idx="108">
                  <c:v>694.76708238556512</c:v>
                </c:pt>
                <c:pt idx="109">
                  <c:v>710.78945634896718</c:v>
                </c:pt>
                <c:pt idx="110">
                  <c:v>726.8044516102542</c:v>
                </c:pt>
                <c:pt idx="111">
                  <c:v>742.8122535260004</c:v>
                </c:pt>
                <c:pt idx="112">
                  <c:v>758.81303881935548</c:v>
                </c:pt>
                <c:pt idx="113">
                  <c:v>774.80697615946235</c:v>
                </c:pt>
                <c:pt idx="114">
                  <c:v>694.24801931553395</c:v>
                </c:pt>
                <c:pt idx="115">
                  <c:v>710.99271831103772</c:v>
                </c:pt>
                <c:pt idx="116">
                  <c:v>727.72936093843055</c:v>
                </c:pt>
                <c:pt idx="117">
                  <c:v>744.45815841661818</c:v>
                </c:pt>
                <c:pt idx="118">
                  <c:v>761.17931170659324</c:v>
                </c:pt>
                <c:pt idx="119">
                  <c:v>777.89301222860593</c:v>
                </c:pt>
                <c:pt idx="120">
                  <c:v>794.59944251455056</c:v>
                </c:pt>
                <c:pt idx="121">
                  <c:v>811.29877680269283</c:v>
                </c:pt>
                <c:pt idx="122">
                  <c:v>827.99118158093313</c:v>
                </c:pt>
                <c:pt idx="123">
                  <c:v>844.67681608402984</c:v>
                </c:pt>
                <c:pt idx="124">
                  <c:v>861.35583274953603</c:v>
                </c:pt>
                <c:pt idx="125">
                  <c:v>878.02837763662365</c:v>
                </c:pt>
                <c:pt idx="126">
                  <c:v>745.73265426642558</c:v>
                </c:pt>
                <c:pt idx="127">
                  <c:v>762.31129404784781</c:v>
                </c:pt>
                <c:pt idx="128">
                  <c:v>778.88261951557251</c:v>
                </c:pt>
                <c:pt idx="129">
                  <c:v>795.44680806037604</c:v>
                </c:pt>
                <c:pt idx="130">
                  <c:v>812.00402909008051</c:v>
                </c:pt>
                <c:pt idx="131">
                  <c:v>828.55444454756787</c:v>
                </c:pt>
                <c:pt idx="132">
                  <c:v>845.09820938530208</c:v>
                </c:pt>
                <c:pt idx="133">
                  <c:v>861.63547200079586</c:v>
                </c:pt>
                <c:pt idx="134">
                  <c:v>878.16637463695145</c:v>
                </c:pt>
                <c:pt idx="135">
                  <c:v>894.69105375072013</c:v>
                </c:pt>
                <c:pt idx="136">
                  <c:v>911.20964035314239</c:v>
                </c:pt>
                <c:pt idx="137">
                  <c:v>927.72226032348033</c:v>
                </c:pt>
                <c:pt idx="138">
                  <c:v>785.25593322278803</c:v>
                </c:pt>
                <c:pt idx="139">
                  <c:v>801.42394098378327</c:v>
                </c:pt>
                <c:pt idx="140">
                  <c:v>817.58536497363457</c:v>
                </c:pt>
                <c:pt idx="141">
                  <c:v>833.74035354133321</c:v>
                </c:pt>
                <c:pt idx="142">
                  <c:v>849.88904882402142</c:v>
                </c:pt>
                <c:pt idx="143">
                  <c:v>866.03158712259574</c:v>
                </c:pt>
                <c:pt idx="144">
                  <c:v>882.16809924788106</c:v>
                </c:pt>
                <c:pt idx="145">
                  <c:v>898.2987108401876</c:v>
                </c:pt>
                <c:pt idx="146">
                  <c:v>914.42354266474968</c:v>
                </c:pt>
                <c:pt idx="147">
                  <c:v>930.54271088526423</c:v>
                </c:pt>
                <c:pt idx="148">
                  <c:v>946.65632731751714</c:v>
                </c:pt>
                <c:pt idx="149">
                  <c:v>962.76449966486143</c:v>
                </c:pt>
                <c:pt idx="150">
                  <c:v>596.50942260650129</c:v>
                </c:pt>
                <c:pt idx="151">
                  <c:v>606.35637537581465</c:v>
                </c:pt>
                <c:pt idx="152">
                  <c:v>616.20000827229467</c:v>
                </c:pt>
                <c:pt idx="153">
                  <c:v>626.04038179910856</c:v>
                </c:pt>
                <c:pt idx="154">
                  <c:v>411.15068213018611</c:v>
                </c:pt>
                <c:pt idx="155">
                  <c:v>417.14022388803693</c:v>
                </c:pt>
                <c:pt idx="156">
                  <c:v>423.12791196327316</c:v>
                </c:pt>
                <c:pt idx="157">
                  <c:v>429.11377630993303</c:v>
                </c:pt>
                <c:pt idx="158">
                  <c:v>287.58871771868377</c:v>
                </c:pt>
                <c:pt idx="159">
                  <c:v>291.32167844108614</c:v>
                </c:pt>
                <c:pt idx="160">
                  <c:v>295.05357061160629</c:v>
                </c:pt>
                <c:pt idx="161">
                  <c:v>298.78440967759451</c:v>
                </c:pt>
                <c:pt idx="162">
                  <c:v>1.2708191092240986E-11</c:v>
                </c:pt>
                <c:pt idx="163">
                  <c:v>1.2708191092240986E-11</c:v>
                </c:pt>
                <c:pt idx="164">
                  <c:v>1.2708191092240986E-11</c:v>
                </c:pt>
                <c:pt idx="165">
                  <c:v>1.2708191092240986E-11</c:v>
                </c:pt>
                <c:pt idx="166">
                  <c:v>1.2708191092240986E-11</c:v>
                </c:pt>
                <c:pt idx="167">
                  <c:v>1.2708191092240986E-11</c:v>
                </c:pt>
                <c:pt idx="168">
                  <c:v>1.2708191092240986E-11</c:v>
                </c:pt>
                <c:pt idx="169">
                  <c:v>1.2708191092240986E-11</c:v>
                </c:pt>
                <c:pt idx="170">
                  <c:v>1.2708191092240986E-11</c:v>
                </c:pt>
                <c:pt idx="171">
                  <c:v>1.2708191092240986E-11</c:v>
                </c:pt>
                <c:pt idx="172">
                  <c:v>1.2708191092240986E-11</c:v>
                </c:pt>
                <c:pt idx="173">
                  <c:v>1.2708191092240986E-11</c:v>
                </c:pt>
                <c:pt idx="174">
                  <c:v>1.2708191092240986E-11</c:v>
                </c:pt>
                <c:pt idx="175">
                  <c:v>1.2708191092240986E-11</c:v>
                </c:pt>
                <c:pt idx="176">
                  <c:v>1.2708191092240986E-11</c:v>
                </c:pt>
                <c:pt idx="177">
                  <c:v>1.2708191092240986E-11</c:v>
                </c:pt>
                <c:pt idx="178">
                  <c:v>1.2708191092240986E-11</c:v>
                </c:pt>
                <c:pt idx="179">
                  <c:v>1.2708191092240986E-11</c:v>
                </c:pt>
                <c:pt idx="180">
                  <c:v>1.2708191092240986E-11</c:v>
                </c:pt>
                <c:pt idx="181">
                  <c:v>1.2708191092240986E-11</c:v>
                </c:pt>
                <c:pt idx="182">
                  <c:v>1.2708191092240986E-11</c:v>
                </c:pt>
                <c:pt idx="183">
                  <c:v>1.2708191092240986E-11</c:v>
                </c:pt>
                <c:pt idx="184">
                  <c:v>1.2708191092240986E-11</c:v>
                </c:pt>
                <c:pt idx="185">
                  <c:v>1.2708191092240986E-11</c:v>
                </c:pt>
                <c:pt idx="186">
                  <c:v>1.2708191092240986E-11</c:v>
                </c:pt>
                <c:pt idx="187">
                  <c:v>1.2708191092240986E-11</c:v>
                </c:pt>
                <c:pt idx="188">
                  <c:v>1.2708191092240986E-11</c:v>
                </c:pt>
                <c:pt idx="189">
                  <c:v>1.2708191092240986E-11</c:v>
                </c:pt>
                <c:pt idx="190">
                  <c:v>1.2708191092240986E-11</c:v>
                </c:pt>
                <c:pt idx="191">
                  <c:v>1.2708191092240986E-11</c:v>
                </c:pt>
                <c:pt idx="192">
                  <c:v>1.2708191092240986E-11</c:v>
                </c:pt>
                <c:pt idx="193">
                  <c:v>1.2708191092240986E-11</c:v>
                </c:pt>
                <c:pt idx="194">
                  <c:v>1.2708191092240986E-11</c:v>
                </c:pt>
                <c:pt idx="195">
                  <c:v>1.2708191092240986E-11</c:v>
                </c:pt>
                <c:pt idx="196">
                  <c:v>1.2708191092240986E-11</c:v>
                </c:pt>
                <c:pt idx="197">
                  <c:v>1.2708191092240986E-11</c:v>
                </c:pt>
                <c:pt idx="198">
                  <c:v>1.2708191092240986E-11</c:v>
                </c:pt>
                <c:pt idx="199">
                  <c:v>1.2708191092240986E-11</c:v>
                </c:pt>
                <c:pt idx="200">
                  <c:v>1.2708191092240986E-11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8.8464909557520901</c:v>
                </c:pt>
                <c:pt idx="2">
                  <c:v>17.303572811012511</c:v>
                </c:pt>
                <c:pt idx="3">
                  <c:v>25.634895073928181</c:v>
                </c:pt>
                <c:pt idx="4">
                  <c:v>33.888696198019623</c:v>
                </c:pt>
                <c:pt idx="5">
                  <c:v>42.086839431783375</c:v>
                </c:pt>
                <c:pt idx="6">
                  <c:v>50.241796484978039</c:v>
                </c:pt>
                <c:pt idx="7">
                  <c:v>58.361607386659266</c:v>
                </c:pt>
                <c:pt idx="8">
                  <c:v>66.451872334484463</c:v>
                </c:pt>
                <c:pt idx="9">
                  <c:v>74.51670754497205</c:v>
                </c:pt>
                <c:pt idx="10">
                  <c:v>82.559260857996719</c:v>
                </c:pt>
                <c:pt idx="11">
                  <c:v>90.582014114042082</c:v>
                </c:pt>
                <c:pt idx="12">
                  <c:v>98.586972028011871</c:v>
                </c:pt>
                <c:pt idx="13">
                  <c:v>106.5757861427755</c:v>
                </c:pt>
                <c:pt idx="14">
                  <c:v>114.54983948410518</c:v>
                </c:pt>
                <c:pt idx="15">
                  <c:v>122.51030630712535</c:v>
                </c:pt>
                <c:pt idx="16">
                  <c:v>130.45819544187259</c:v>
                </c:pt>
                <c:pt idx="17">
                  <c:v>138.39438248722183</c:v>
                </c:pt>
                <c:pt idx="18">
                  <c:v>146.31963421121341</c:v>
                </c:pt>
                <c:pt idx="19">
                  <c:v>154.23462737363312</c:v>
                </c:pt>
                <c:pt idx="20">
                  <c:v>162.13996347289819</c:v>
                </c:pt>
                <c:pt idx="21">
                  <c:v>170.03618045975017</c:v>
                </c:pt>
                <c:pt idx="22">
                  <c:v>177.92376215655057</c:v>
                </c:pt>
                <c:pt idx="23">
                  <c:v>185.80314591556689</c:v>
                </c:pt>
                <c:pt idx="24">
                  <c:v>193.67472890780064</c:v>
                </c:pt>
                <c:pt idx="25">
                  <c:v>201.53887333414332</c:v>
                </c:pt>
                <c:pt idx="26">
                  <c:v>209.39591077927696</c:v>
                </c:pt>
                <c:pt idx="27">
                  <c:v>217.2461458769034</c:v>
                </c:pt>
                <c:pt idx="28">
                  <c:v>225.08985941671213</c:v>
                </c:pt>
                <c:pt idx="29">
                  <c:v>232.92731099502291</c:v>
                </c:pt>
                <c:pt idx="30">
                  <c:v>240.7587412895509</c:v>
                </c:pt>
                <c:pt idx="31">
                  <c:v>248.58437402234924</c:v>
                </c:pt>
                <c:pt idx="32">
                  <c:v>256.40441766235483</c:v>
                </c:pt>
                <c:pt idx="33">
                  <c:v>264.21906690913573</c:v>
                </c:pt>
                <c:pt idx="34">
                  <c:v>272.02850399173889</c:v>
                </c:pt>
                <c:pt idx="35">
                  <c:v>279.83289981043765</c:v>
                </c:pt>
                <c:pt idx="36">
                  <c:v>287.63241494432572</c:v>
                </c:pt>
                <c:pt idx="37">
                  <c:v>295.42720054381022</c:v>
                </c:pt>
                <c:pt idx="38">
                  <c:v>303.21739912390404</c:v>
                </c:pt>
                <c:pt idx="39">
                  <c:v>311.00314527166626</c:v>
                </c:pt>
                <c:pt idx="40">
                  <c:v>318.78456627904137</c:v>
                </c:pt>
                <c:pt idx="41">
                  <c:v>326.56178271063499</c:v>
                </c:pt>
                <c:pt idx="42">
                  <c:v>334.33490891453494</c:v>
                </c:pt>
                <c:pt idx="43">
                  <c:v>342.10405348311491</c:v>
                </c:pt>
                <c:pt idx="44">
                  <c:v>349.86931966976226</c:v>
                </c:pt>
                <c:pt idx="45">
                  <c:v>357.63080576665556</c:v>
                </c:pt>
                <c:pt idx="46">
                  <c:v>365.388605448014</c:v>
                </c:pt>
                <c:pt idx="47">
                  <c:v>373.14280808265738</c:v>
                </c:pt>
                <c:pt idx="48">
                  <c:v>380.89349901921491</c:v>
                </c:pt>
                <c:pt idx="49">
                  <c:v>388.64075984689515</c:v>
                </c:pt>
                <c:pt idx="50">
                  <c:v>396.38466863436787</c:v>
                </c:pt>
                <c:pt idx="51">
                  <c:v>404.12530014899545</c:v>
                </c:pt>
                <c:pt idx="52">
                  <c:v>243.00679329612822</c:v>
                </c:pt>
                <c:pt idx="53">
                  <c:v>256.09037952376985</c:v>
                </c:pt>
                <c:pt idx="54">
                  <c:v>269.15884737867697</c:v>
                </c:pt>
                <c:pt idx="55">
                  <c:v>282.21303454018255</c:v>
                </c:pt>
                <c:pt idx="56">
                  <c:v>295.25369482966408</c:v>
                </c:pt>
                <c:pt idx="57">
                  <c:v>308.28151001738462</c:v>
                </c:pt>
                <c:pt idx="58">
                  <c:v>321.29709952785942</c:v>
                </c:pt>
                <c:pt idx="59">
                  <c:v>334.30102848950258</c:v>
                </c:pt>
                <c:pt idx="60">
                  <c:v>347.2938144657457</c:v>
                </c:pt>
                <c:pt idx="61">
                  <c:v>360.27593312585913</c:v>
                </c:pt>
                <c:pt idx="62">
                  <c:v>270.79703667962025</c:v>
                </c:pt>
                <c:pt idx="63">
                  <c:v>282.84435609647596</c:v>
                </c:pt>
                <c:pt idx="64">
                  <c:v>294.88018287968566</c:v>
                </c:pt>
                <c:pt idx="65">
                  <c:v>306.90505238979614</c:v>
                </c:pt>
                <c:pt idx="66">
                  <c:v>318.91945459246426</c:v>
                </c:pt>
                <c:pt idx="67">
                  <c:v>330.92383950930258</c:v>
                </c:pt>
                <c:pt idx="68">
                  <c:v>342.91862183607765</c:v>
                </c:pt>
                <c:pt idx="69">
                  <c:v>354.90418488072902</c:v>
                </c:pt>
                <c:pt idx="70">
                  <c:v>366.88088394144347</c:v>
                </c:pt>
                <c:pt idx="71">
                  <c:v>378.84904922045786</c:v>
                </c:pt>
                <c:pt idx="72">
                  <c:v>390.80898835034759</c:v>
                </c:pt>
                <c:pt idx="73">
                  <c:v>402.76098859486609</c:v>
                </c:pt>
                <c:pt idx="74">
                  <c:v>310.77912179652327</c:v>
                </c:pt>
                <c:pt idx="75">
                  <c:v>321.90958893090192</c:v>
                </c:pt>
                <c:pt idx="76">
                  <c:v>333.03154610648761</c:v>
                </c:pt>
                <c:pt idx="77">
                  <c:v>344.14531769432386</c:v>
                </c:pt>
                <c:pt idx="78">
                  <c:v>355.25120539665227</c:v>
                </c:pt>
                <c:pt idx="79">
                  <c:v>366.34949050546987</c:v>
                </c:pt>
                <c:pt idx="80">
                  <c:v>377.44043587301621</c:v>
                </c:pt>
                <c:pt idx="81">
                  <c:v>388.52428763849611</c:v>
                </c:pt>
                <c:pt idx="82">
                  <c:v>399.60127674742472</c:v>
                </c:pt>
                <c:pt idx="83">
                  <c:v>410.67162029368404</c:v>
                </c:pt>
                <c:pt idx="84">
                  <c:v>421.73552270929196</c:v>
                </c:pt>
                <c:pt idx="85">
                  <c:v>432.79317682279242</c:v>
                </c:pt>
                <c:pt idx="86">
                  <c:v>347.55507847487706</c:v>
                </c:pt>
                <c:pt idx="87">
                  <c:v>357.73505677049843</c:v>
                </c:pt>
                <c:pt idx="88">
                  <c:v>367.90869587276711</c:v>
                </c:pt>
                <c:pt idx="89">
                  <c:v>378.07619586602806</c:v>
                </c:pt>
                <c:pt idx="90">
                  <c:v>388.23774519032082</c:v>
                </c:pt>
                <c:pt idx="91">
                  <c:v>398.39352161264304</c:v>
                </c:pt>
                <c:pt idx="92">
                  <c:v>408.54369309398299</c:v>
                </c:pt>
                <c:pt idx="93">
                  <c:v>418.68841856567104</c:v>
                </c:pt>
                <c:pt idx="94">
                  <c:v>428.82784862654739</c:v>
                </c:pt>
                <c:pt idx="95">
                  <c:v>438.96212617074298</c:v>
                </c:pt>
                <c:pt idx="96">
                  <c:v>449.09138695445449</c:v>
                </c:pt>
                <c:pt idx="97">
                  <c:v>459.21576010891323</c:v>
                </c:pt>
                <c:pt idx="98">
                  <c:v>378.209162331713</c:v>
                </c:pt>
                <c:pt idx="99">
                  <c:v>387.36480059909928</c:v>
                </c:pt>
                <c:pt idx="100">
                  <c:v>396.51574057777526</c:v>
                </c:pt>
                <c:pt idx="101">
                  <c:v>405.6621060387227</c:v>
                </c:pt>
                <c:pt idx="102">
                  <c:v>414.80401471367298</c:v>
                </c:pt>
                <c:pt idx="103">
                  <c:v>423.94157871927513</c:v>
                </c:pt>
                <c:pt idx="104">
                  <c:v>433.0749049427771</c:v>
                </c:pt>
                <c:pt idx="105">
                  <c:v>442.20409539346821</c:v>
                </c:pt>
                <c:pt idx="106">
                  <c:v>451.32924752357991</c:v>
                </c:pt>
                <c:pt idx="107">
                  <c:v>460.45045452187622</c:v>
                </c:pt>
                <c:pt idx="108">
                  <c:v>469.567805582765</c:v>
                </c:pt>
                <c:pt idx="109">
                  <c:v>478.6813861534161</c:v>
                </c:pt>
                <c:pt idx="110">
                  <c:v>395.20068110200162</c:v>
                </c:pt>
                <c:pt idx="111">
                  <c:v>403.39834364064762</c:v>
                </c:pt>
                <c:pt idx="112">
                  <c:v>411.59240379298285</c:v>
                </c:pt>
                <c:pt idx="113">
                  <c:v>419.78294343103568</c:v>
                </c:pt>
                <c:pt idx="114">
                  <c:v>427.97004096956312</c:v>
                </c:pt>
                <c:pt idx="115">
                  <c:v>436.15377157683184</c:v>
                </c:pt>
                <c:pt idx="116">
                  <c:v>444.33420736875161</c:v>
                </c:pt>
                <c:pt idx="117">
                  <c:v>452.51141758795944</c:v>
                </c:pt>
                <c:pt idx="118">
                  <c:v>460.68546876928417</c:v>
                </c:pt>
                <c:pt idx="119">
                  <c:v>468.85642489285124</c:v>
                </c:pt>
                <c:pt idx="120">
                  <c:v>477.02434752595531</c:v>
                </c:pt>
                <c:pt idx="121">
                  <c:v>485.18929595470814</c:v>
                </c:pt>
                <c:pt idx="122">
                  <c:v>254.46571105530847</c:v>
                </c:pt>
                <c:pt idx="123">
                  <c:v>260.23198096229737</c:v>
                </c:pt>
                <c:pt idx="124">
                  <c:v>265.99536493740356</c:v>
                </c:pt>
                <c:pt idx="125">
                  <c:v>271.75593442925316</c:v>
                </c:pt>
                <c:pt idx="126">
                  <c:v>277.5137576056257</c:v>
                </c:pt>
                <c:pt idx="127">
                  <c:v>283.26889957059507</c:v>
                </c:pt>
                <c:pt idx="128">
                  <c:v>289.02142256308201</c:v>
                </c:pt>
                <c:pt idx="129">
                  <c:v>294.77138613875337</c:v>
                </c:pt>
                <c:pt idx="130">
                  <c:v>300.51884733697273</c:v>
                </c:pt>
                <c:pt idx="131">
                  <c:v>306.26386083429691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H30" sqref="H30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0.52</v>
      </c>
      <c r="D9" s="33">
        <f t="shared" ref="D9:D18" si="0">C9*$C$5</f>
        <v>2.08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6</v>
      </c>
      <c r="C10" s="32">
        <v>0.13</v>
      </c>
      <c r="D10" s="33">
        <f t="shared" si="0"/>
        <v>0.52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12</v>
      </c>
      <c r="C11" s="32">
        <v>0.27999999999999997</v>
      </c>
      <c r="D11" s="33">
        <f t="shared" si="0"/>
        <v>1.1199999999999999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164</v>
      </c>
      <c r="C12" s="32">
        <v>3.4999999999999996E-2</v>
      </c>
      <c r="D12" s="33">
        <f t="shared" si="0"/>
        <v>0.13999999999999999</v>
      </c>
      <c r="E12" s="34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21</v>
      </c>
      <c r="C13" s="32">
        <v>3.4999999999999996E-2</v>
      </c>
      <c r="D13" s="33">
        <f t="shared" si="0"/>
        <v>0.13999999999999999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34</v>
      </c>
      <c r="B36" s="60">
        <v>173.04</v>
      </c>
      <c r="C36" s="60">
        <v>1</v>
      </c>
      <c r="D36" s="60">
        <v>36.679999999999978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5.0894117647058819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42</v>
      </c>
      <c r="B37" s="60">
        <v>248.01</v>
      </c>
      <c r="C37" s="60">
        <v>2</v>
      </c>
      <c r="D37" s="60">
        <v>58.099999999999994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13.956249999999997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50</v>
      </c>
      <c r="B38" s="60">
        <v>304.72000000000003</v>
      </c>
      <c r="C38" s="60">
        <v>3</v>
      </c>
      <c r="D38" s="60">
        <v>70.730000000000018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14.351250000000004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58</v>
      </c>
      <c r="B39" s="60">
        <v>346.58</v>
      </c>
      <c r="C39" s="60">
        <v>4</v>
      </c>
      <c r="D39" s="60">
        <v>65.819999999999993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14.073749999999997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66</v>
      </c>
      <c r="B40" s="60">
        <v>388.92</v>
      </c>
      <c r="C40" s="60">
        <v>5</v>
      </c>
      <c r="D40" s="60">
        <v>76.480000000000018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13.520000000000003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74</v>
      </c>
      <c r="B41" s="60">
        <v>414.8</v>
      </c>
      <c r="C41" s="60">
        <v>6</v>
      </c>
      <c r="D41" s="60">
        <v>75.29000000000002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12.795000000000002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82</v>
      </c>
      <c r="B42" s="60">
        <v>436.17</v>
      </c>
      <c r="C42" s="60">
        <v>7</v>
      </c>
      <c r="D42" s="60">
        <v>58.140000000000043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12.082500000000003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90</v>
      </c>
      <c r="B43" s="60">
        <v>471.37</v>
      </c>
      <c r="C43" s="60">
        <v>8</v>
      </c>
      <c r="D43" s="60">
        <v>68.54000000000002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11.667500000000004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100</v>
      </c>
      <c r="B44" s="60">
        <v>515.66999999999996</v>
      </c>
      <c r="C44" s="60">
        <v>9</v>
      </c>
      <c r="D44" s="60">
        <v>93.039999999999964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11.283999999999997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110</v>
      </c>
      <c r="B45" s="60">
        <v>531.04</v>
      </c>
      <c r="C45" s="60">
        <v>10</v>
      </c>
      <c r="D45" s="60">
        <v>73.299999999999955</v>
      </c>
      <c r="E45" s="51">
        <v>0.5</v>
      </c>
      <c r="F45" s="51">
        <v>0.2</v>
      </c>
      <c r="G45" s="51">
        <v>0</v>
      </c>
      <c r="H45" s="51">
        <v>0.3</v>
      </c>
      <c r="I45" s="49">
        <f t="shared" si="1"/>
        <v>10.840999999999998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120</v>
      </c>
      <c r="B46" s="60">
        <v>565</v>
      </c>
      <c r="C46" s="60">
        <v>11</v>
      </c>
      <c r="D46" s="60">
        <v>66.050000000000011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10.725999999999999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130</v>
      </c>
      <c r="B47" s="60">
        <v>606.41</v>
      </c>
      <c r="C47" s="60">
        <v>12</v>
      </c>
      <c r="D47" s="60">
        <v>75.799999999999955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10.745999999999999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140</v>
      </c>
      <c r="B48" s="60">
        <v>639.04999999999995</v>
      </c>
      <c r="C48" s="60">
        <v>13</v>
      </c>
      <c r="D48" s="60">
        <v>74.669999999999959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10.843999999999994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150</v>
      </c>
      <c r="B49" s="60">
        <v>673.13</v>
      </c>
      <c r="C49" s="60">
        <v>14</v>
      </c>
      <c r="D49" s="60">
        <v>259.52</v>
      </c>
      <c r="E49" s="51">
        <v>0.45</v>
      </c>
      <c r="F49" s="51">
        <v>0.05</v>
      </c>
      <c r="G49" s="51">
        <v>0.05</v>
      </c>
      <c r="H49" s="51">
        <v>0.45</v>
      </c>
      <c r="I49" s="49">
        <f t="shared" si="1"/>
        <v>10.875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153</v>
      </c>
      <c r="B50" s="50">
        <v>434.97</v>
      </c>
      <c r="C50" s="50">
        <v>15</v>
      </c>
      <c r="D50" s="50">
        <v>156.29000000000002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7.1200000000000045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156</v>
      </c>
      <c r="B51" s="50">
        <v>290.93</v>
      </c>
      <c r="C51" s="50">
        <v>16</v>
      </c>
      <c r="D51" s="50">
        <v>96.65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4.083333333333333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159</v>
      </c>
      <c r="B52" s="50">
        <v>201.48</v>
      </c>
      <c r="C52" s="50">
        <v>17</v>
      </c>
      <c r="D52" s="50">
        <v>201.48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2.3999999999999964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38</v>
      </c>
      <c r="B62" s="60">
        <v>152.63</v>
      </c>
      <c r="C62" s="60">
        <v>1</v>
      </c>
      <c r="D62" s="60">
        <v>71.569999999999993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4.016578947368421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45</v>
      </c>
      <c r="B63" s="60">
        <v>149.75</v>
      </c>
      <c r="C63" s="60">
        <v>2</v>
      </c>
      <c r="D63" s="60">
        <v>41.69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9.8128571428571423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52</v>
      </c>
      <c r="B64" s="60">
        <v>178.07</v>
      </c>
      <c r="C64" s="60">
        <v>3</v>
      </c>
      <c r="D64" s="60">
        <v>44.400000000000006</v>
      </c>
      <c r="E64" s="51">
        <v>0.25</v>
      </c>
      <c r="F64" s="51">
        <v>0.25</v>
      </c>
      <c r="G64" s="51">
        <v>0.25</v>
      </c>
      <c r="H64" s="51">
        <v>0.25</v>
      </c>
      <c r="I64" s="49">
        <f>IF(A64&lt;&gt;0,(B64-(B63-D63))/(A64-A63),"")</f>
        <v>10.001428571428571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59</v>
      </c>
      <c r="B65" s="60">
        <v>202.85</v>
      </c>
      <c r="C65" s="60">
        <v>4</v>
      </c>
      <c r="D65" s="60">
        <v>41.81</v>
      </c>
      <c r="E65" s="51">
        <v>0.25</v>
      </c>
      <c r="F65" s="51">
        <v>0.25</v>
      </c>
      <c r="G65" s="51">
        <v>0.25</v>
      </c>
      <c r="H65" s="51">
        <v>0.25</v>
      </c>
      <c r="I65" s="49">
        <f>IF(A65&lt;&gt;0,(B65-(B64-D64))/(A65-A64),"")</f>
        <v>9.8828571428571443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67</v>
      </c>
      <c r="B66" s="60">
        <v>239.06</v>
      </c>
      <c r="C66" s="60">
        <v>5</v>
      </c>
      <c r="D66" s="60">
        <v>42.550000000000011</v>
      </c>
      <c r="E66" s="51">
        <v>0.25</v>
      </c>
      <c r="F66" s="51">
        <v>0.25</v>
      </c>
      <c r="G66" s="51">
        <v>0.25</v>
      </c>
      <c r="H66" s="51">
        <v>0.25</v>
      </c>
      <c r="I66" s="49">
        <f t="shared" ref="I66:I81" si="2">IF(A66&lt;&gt;0,(B66-(B65-D65))/(A66-A65),"")</f>
        <v>9.7525000000000013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75</v>
      </c>
      <c r="B67" s="60">
        <v>273.76</v>
      </c>
      <c r="C67" s="60">
        <v>6</v>
      </c>
      <c r="D67" s="60">
        <v>43.519999999999982</v>
      </c>
      <c r="E67" s="51">
        <v>0.25</v>
      </c>
      <c r="F67" s="51">
        <v>0.25</v>
      </c>
      <c r="G67" s="51">
        <v>0.25</v>
      </c>
      <c r="H67" s="51">
        <v>0.25</v>
      </c>
      <c r="I67" s="49">
        <f t="shared" si="2"/>
        <v>9.65625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83</v>
      </c>
      <c r="B68" s="60">
        <v>306.11</v>
      </c>
      <c r="C68" s="60">
        <v>7</v>
      </c>
      <c r="D68" s="60">
        <v>49.980000000000018</v>
      </c>
      <c r="E68" s="51">
        <v>0.25</v>
      </c>
      <c r="F68" s="51">
        <v>0.25</v>
      </c>
      <c r="G68" s="51">
        <v>0.25</v>
      </c>
      <c r="H68" s="51">
        <v>0.25</v>
      </c>
      <c r="I68" s="49">
        <f t="shared" si="2"/>
        <v>9.4837500000000006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93</v>
      </c>
      <c r="B69" s="50">
        <v>348.87</v>
      </c>
      <c r="C69" s="50">
        <v>8</v>
      </c>
      <c r="D69" s="50">
        <v>67.45999999999998</v>
      </c>
      <c r="E69" s="51">
        <v>0.25</v>
      </c>
      <c r="F69" s="51">
        <v>0.25</v>
      </c>
      <c r="G69" s="51">
        <v>0.25</v>
      </c>
      <c r="H69" s="51">
        <v>0.25</v>
      </c>
      <c r="I69" s="49">
        <f t="shared" si="2"/>
        <v>9.2740000000000009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103</v>
      </c>
      <c r="B70" s="50">
        <v>371.4</v>
      </c>
      <c r="C70" s="50">
        <v>9</v>
      </c>
      <c r="D70" s="50">
        <v>67.759999999999991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8.9989999999999952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113</v>
      </c>
      <c r="B71" s="50">
        <v>391.18</v>
      </c>
      <c r="C71" s="50">
        <v>10</v>
      </c>
      <c r="D71" s="50">
        <v>68.670000000000016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8.7540000000000013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123</v>
      </c>
      <c r="B72" s="50">
        <v>409.53</v>
      </c>
      <c r="C72" s="50">
        <v>11</v>
      </c>
      <c r="D72" s="50">
        <v>203.78999999999996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8.7019999999999982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125</v>
      </c>
      <c r="B73" s="50">
        <v>215.44</v>
      </c>
      <c r="C73" s="50">
        <v>12</v>
      </c>
      <c r="D73" s="50">
        <v>70.609999999999985</v>
      </c>
      <c r="E73" s="51">
        <v>0.25</v>
      </c>
      <c r="F73" s="51">
        <v>0.25</v>
      </c>
      <c r="G73" s="51">
        <v>0.25</v>
      </c>
      <c r="H73" s="51">
        <v>0.25</v>
      </c>
      <c r="I73" s="49">
        <f t="shared" si="2"/>
        <v>4.8499999999999943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127</v>
      </c>
      <c r="B74" s="50">
        <v>151.47999999999999</v>
      </c>
      <c r="C74" s="50">
        <v>13</v>
      </c>
      <c r="D74" s="50">
        <v>46.039999999999992</v>
      </c>
      <c r="E74" s="51">
        <v>0.25</v>
      </c>
      <c r="F74" s="51">
        <v>0.25</v>
      </c>
      <c r="G74" s="51">
        <v>0.25</v>
      </c>
      <c r="H74" s="51">
        <v>0.25</v>
      </c>
      <c r="I74" s="49">
        <f t="shared" si="2"/>
        <v>3.3249999999999886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130</v>
      </c>
      <c r="B75" s="50">
        <v>112.75</v>
      </c>
      <c r="C75" s="50">
        <v>14</v>
      </c>
      <c r="D75" s="50">
        <v>112.75</v>
      </c>
      <c r="E75" s="51">
        <v>0.25</v>
      </c>
      <c r="F75" s="51">
        <v>0.25</v>
      </c>
      <c r="G75" s="51">
        <v>0.25</v>
      </c>
      <c r="H75" s="51">
        <v>0.25</v>
      </c>
      <c r="I75" s="49">
        <f t="shared" si="2"/>
        <v>2.4366666666666674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44</v>
      </c>
      <c r="B88" s="60">
        <v>201.77</v>
      </c>
      <c r="C88" s="60">
        <v>1</v>
      </c>
      <c r="D88" s="60">
        <v>76.680000000000007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4.5856818181818184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51</v>
      </c>
      <c r="B89" s="60">
        <v>192.85</v>
      </c>
      <c r="C89" s="60">
        <v>2</v>
      </c>
      <c r="D89" s="60">
        <v>48.769999999999982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9.6799999999999979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59</v>
      </c>
      <c r="B90" s="60">
        <v>217.3</v>
      </c>
      <c r="C90" s="60">
        <v>3</v>
      </c>
      <c r="D90" s="60">
        <v>52.75</v>
      </c>
      <c r="E90" s="87">
        <v>0.35</v>
      </c>
      <c r="F90" s="87">
        <v>0.2</v>
      </c>
      <c r="G90" s="87">
        <v>0.1</v>
      </c>
      <c r="H90" s="87">
        <v>0.35</v>
      </c>
      <c r="I90" s="53">
        <f t="shared" si="3"/>
        <v>9.1524999999999999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67</v>
      </c>
      <c r="B91" s="60">
        <v>233.08</v>
      </c>
      <c r="C91" s="60">
        <v>4</v>
      </c>
      <c r="D91" s="60">
        <v>44.170000000000016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8.5662500000000001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75</v>
      </c>
      <c r="B92" s="60">
        <v>254.89</v>
      </c>
      <c r="C92" s="60">
        <v>5</v>
      </c>
      <c r="D92" s="60">
        <v>43.289999999999992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8.2474999999999987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84</v>
      </c>
      <c r="B93" s="60">
        <v>283.77</v>
      </c>
      <c r="C93" s="60">
        <v>6</v>
      </c>
      <c r="D93" s="60">
        <v>49.669999999999987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8.0188888888888883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93</v>
      </c>
      <c r="B94" s="60">
        <v>303.37</v>
      </c>
      <c r="C94" s="60">
        <v>7</v>
      </c>
      <c r="D94" s="60">
        <v>42.910000000000025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7.6966666666666681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103</v>
      </c>
      <c r="B95" s="60">
        <v>337.71</v>
      </c>
      <c r="C95" s="60">
        <v>8</v>
      </c>
      <c r="D95" s="60">
        <v>56.789999999999964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7.7249999999999996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113</v>
      </c>
      <c r="B96" s="60">
        <v>356.05</v>
      </c>
      <c r="C96" s="60">
        <v>9</v>
      </c>
      <c r="D96" s="60">
        <v>45.660000000000025</v>
      </c>
      <c r="E96" s="87">
        <v>0.5</v>
      </c>
      <c r="F96" s="87">
        <v>0.2</v>
      </c>
      <c r="G96" s="87">
        <v>0</v>
      </c>
      <c r="H96" s="87">
        <v>0.3</v>
      </c>
      <c r="I96" s="53">
        <f t="shared" si="3"/>
        <v>7.5129999999999999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125</v>
      </c>
      <c r="B97" s="60">
        <v>404.61</v>
      </c>
      <c r="C97" s="60">
        <v>10</v>
      </c>
      <c r="D97" s="60">
        <v>70</v>
      </c>
      <c r="E97" s="87">
        <v>0.5</v>
      </c>
      <c r="F97" s="87">
        <v>0.2</v>
      </c>
      <c r="G97" s="87">
        <v>0</v>
      </c>
      <c r="H97" s="87">
        <v>0.3</v>
      </c>
      <c r="I97" s="53">
        <f t="shared" si="3"/>
        <v>7.8516666666666692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137</v>
      </c>
      <c r="B98" s="60">
        <v>428.03</v>
      </c>
      <c r="C98" s="60">
        <v>11</v>
      </c>
      <c r="D98" s="60">
        <v>74.669999999999959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7.7849999999999966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149</v>
      </c>
      <c r="B99" s="60">
        <v>444.56</v>
      </c>
      <c r="C99" s="60">
        <v>12</v>
      </c>
      <c r="D99" s="60">
        <v>176.67000000000002</v>
      </c>
      <c r="E99" s="87">
        <v>0.45</v>
      </c>
      <c r="F99" s="87">
        <v>0.05</v>
      </c>
      <c r="G99" s="87">
        <v>0.05</v>
      </c>
      <c r="H99" s="87">
        <v>0.45</v>
      </c>
      <c r="I99" s="53">
        <f t="shared" si="3"/>
        <v>7.5999999999999988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153</v>
      </c>
      <c r="B100" s="60">
        <v>286.3</v>
      </c>
      <c r="C100" s="60">
        <v>13</v>
      </c>
      <c r="D100" s="60">
        <v>102.89000000000001</v>
      </c>
      <c r="E100" s="65">
        <v>0.45</v>
      </c>
      <c r="F100" s="65">
        <v>0.05</v>
      </c>
      <c r="G100" s="65">
        <v>0.05</v>
      </c>
      <c r="H100" s="65">
        <v>0.45</v>
      </c>
      <c r="I100" s="53">
        <f t="shared" si="3"/>
        <v>4.6025000000000063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157</v>
      </c>
      <c r="B101" s="60">
        <v>194.52</v>
      </c>
      <c r="C101" s="60">
        <v>14</v>
      </c>
      <c r="D101" s="60">
        <v>67.13000000000001</v>
      </c>
      <c r="E101" s="65">
        <v>0.45</v>
      </c>
      <c r="F101" s="65">
        <v>0.05</v>
      </c>
      <c r="G101" s="65">
        <v>0.05</v>
      </c>
      <c r="H101" s="65">
        <v>0.45</v>
      </c>
      <c r="I101" s="53">
        <f t="shared" si="3"/>
        <v>2.7775000000000034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161</v>
      </c>
      <c r="B102" s="50">
        <v>134.26</v>
      </c>
      <c r="C102" s="60">
        <v>15</v>
      </c>
      <c r="D102" s="50">
        <v>134.26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1.7174999999999976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327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51</v>
      </c>
      <c r="B114" s="60">
        <v>396.35</v>
      </c>
      <c r="C114" s="50">
        <v>1</v>
      </c>
      <c r="D114" s="60">
        <v>173.97000000000003</v>
      </c>
      <c r="E114" s="51">
        <v>0.25</v>
      </c>
      <c r="F114" s="51">
        <v>0.37</v>
      </c>
      <c r="G114" s="51">
        <v>0.38</v>
      </c>
      <c r="H114" s="51">
        <v>0</v>
      </c>
      <c r="I114" s="53">
        <f>IFERROR(B114/A114,"")</f>
        <v>7.7715686274509812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61</v>
      </c>
      <c r="B115" s="60">
        <v>352.37</v>
      </c>
      <c r="C115" s="50">
        <v>2</v>
      </c>
      <c r="D115" s="60">
        <v>101.36000000000001</v>
      </c>
      <c r="E115" s="51">
        <v>0.6</v>
      </c>
      <c r="F115" s="51">
        <v>0.2</v>
      </c>
      <c r="G115" s="51">
        <v>0.2</v>
      </c>
      <c r="H115" s="51">
        <v>0</v>
      </c>
      <c r="I115" s="53">
        <f t="shared" ref="I115:I133" si="4">IF(A115&lt;&gt;0,(B115-(B114-D114))/(A115-A114),"")</f>
        <v>12.999000000000001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73</v>
      </c>
      <c r="B116" s="60">
        <v>394.98</v>
      </c>
      <c r="C116" s="50">
        <v>3</v>
      </c>
      <c r="D116" s="60">
        <v>103.23000000000002</v>
      </c>
      <c r="E116" s="51">
        <v>0.6</v>
      </c>
      <c r="F116" s="51">
        <v>0.2</v>
      </c>
      <c r="G116" s="51">
        <v>0.2</v>
      </c>
      <c r="H116" s="51">
        <v>0</v>
      </c>
      <c r="I116" s="53">
        <f t="shared" si="4"/>
        <v>11.997500000000002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85</v>
      </c>
      <c r="B117" s="60">
        <v>425.16</v>
      </c>
      <c r="C117" s="50">
        <v>4</v>
      </c>
      <c r="D117" s="60">
        <v>95.720000000000027</v>
      </c>
      <c r="E117" s="51">
        <v>0.6</v>
      </c>
      <c r="F117" s="51">
        <v>0.2</v>
      </c>
      <c r="G117" s="51">
        <v>0.2</v>
      </c>
      <c r="H117" s="51">
        <v>0</v>
      </c>
      <c r="I117" s="53">
        <f t="shared" si="4"/>
        <v>11.117500000000001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97</v>
      </c>
      <c r="B118" s="60">
        <v>451.75</v>
      </c>
      <c r="C118" s="50">
        <v>5</v>
      </c>
      <c r="D118" s="60">
        <v>90.589999999999975</v>
      </c>
      <c r="E118" s="51">
        <v>0.6</v>
      </c>
      <c r="F118" s="51">
        <v>0.2</v>
      </c>
      <c r="G118" s="51">
        <v>0.2</v>
      </c>
      <c r="H118" s="51">
        <v>0</v>
      </c>
      <c r="I118" s="53">
        <f t="shared" si="4"/>
        <v>10.192500000000001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109</v>
      </c>
      <c r="B119" s="60">
        <v>471.36</v>
      </c>
      <c r="C119" s="50">
        <v>6</v>
      </c>
      <c r="D119" s="60">
        <v>92.199999999999989</v>
      </c>
      <c r="E119" s="51">
        <v>0.6</v>
      </c>
      <c r="F119" s="51">
        <v>0.2</v>
      </c>
      <c r="G119" s="51">
        <v>0.2</v>
      </c>
      <c r="H119" s="51">
        <v>0</v>
      </c>
      <c r="I119" s="53">
        <f t="shared" si="4"/>
        <v>9.1833333333333318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121</v>
      </c>
      <c r="B120" s="60">
        <v>477.92</v>
      </c>
      <c r="C120" s="60">
        <v>7</v>
      </c>
      <c r="D120" s="60">
        <v>236.89000000000001</v>
      </c>
      <c r="E120" s="87">
        <v>0.6</v>
      </c>
      <c r="F120" s="87">
        <v>0.2</v>
      </c>
      <c r="G120" s="87">
        <v>0.2</v>
      </c>
      <c r="H120" s="87">
        <v>0</v>
      </c>
      <c r="I120" s="53">
        <f t="shared" si="4"/>
        <v>8.2299999999999986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131</v>
      </c>
      <c r="B121" s="60">
        <v>298.36</v>
      </c>
      <c r="C121" s="60">
        <v>8</v>
      </c>
      <c r="D121" s="60">
        <v>298.36</v>
      </c>
      <c r="E121" s="87">
        <v>0.6</v>
      </c>
      <c r="F121" s="87">
        <v>0.2</v>
      </c>
      <c r="G121" s="87">
        <v>0.2</v>
      </c>
      <c r="H121" s="87">
        <v>0</v>
      </c>
      <c r="I121" s="53">
        <f t="shared" si="4"/>
        <v>5.7330000000000014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328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Erable champêtre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15</v>
      </c>
      <c r="B140" s="60">
        <v>9</v>
      </c>
      <c r="C140" s="50">
        <v>1</v>
      </c>
      <c r="D140" s="60">
        <v>0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20</v>
      </c>
      <c r="B141" s="60">
        <v>57</v>
      </c>
      <c r="C141" s="50">
        <v>2</v>
      </c>
      <c r="D141" s="60">
        <v>21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25</v>
      </c>
      <c r="B142" s="60">
        <v>86</v>
      </c>
      <c r="C142" s="50">
        <v>3</v>
      </c>
      <c r="D142" s="60">
        <v>21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30</v>
      </c>
      <c r="B143" s="60">
        <v>114</v>
      </c>
      <c r="C143" s="50">
        <v>4</v>
      </c>
      <c r="D143" s="60">
        <v>21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9.8000000000000007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35</v>
      </c>
      <c r="B144" s="60">
        <v>136</v>
      </c>
      <c r="C144" s="50">
        <v>5</v>
      </c>
      <c r="D144" s="60">
        <v>21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8.6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40</v>
      </c>
      <c r="B145" s="60">
        <v>153</v>
      </c>
      <c r="C145" s="50">
        <v>6</v>
      </c>
      <c r="D145" s="60">
        <v>21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45</v>
      </c>
      <c r="B146" s="60">
        <v>164</v>
      </c>
      <c r="C146" s="50">
        <v>7</v>
      </c>
      <c r="D146" s="60">
        <v>18</v>
      </c>
      <c r="E146" s="51">
        <v>0</v>
      </c>
      <c r="F146" s="51">
        <v>0.25</v>
      </c>
      <c r="G146" s="51">
        <v>0.25</v>
      </c>
      <c r="H146" s="51">
        <v>0.5</v>
      </c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50</v>
      </c>
      <c r="B147" s="60">
        <v>174</v>
      </c>
      <c r="C147" s="50">
        <v>8</v>
      </c>
      <c r="D147" s="60">
        <v>13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55</v>
      </c>
      <c r="B148" s="60">
        <v>185</v>
      </c>
      <c r="C148" s="50">
        <v>9</v>
      </c>
      <c r="D148" s="60">
        <v>11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60</v>
      </c>
      <c r="B149" s="60">
        <v>194</v>
      </c>
      <c r="C149" s="50">
        <v>10</v>
      </c>
      <c r="D149" s="60">
        <v>9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65</v>
      </c>
      <c r="B150" s="60">
        <v>202</v>
      </c>
      <c r="C150" s="50">
        <v>11</v>
      </c>
      <c r="D150" s="60">
        <v>8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3.4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70</v>
      </c>
      <c r="B151" s="60">
        <v>209</v>
      </c>
      <c r="C151" s="50">
        <v>12</v>
      </c>
      <c r="D151" s="60">
        <v>8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75</v>
      </c>
      <c r="B152" s="60">
        <v>214</v>
      </c>
      <c r="C152" s="50">
        <v>13</v>
      </c>
      <c r="D152" s="60">
        <v>7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2.6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80</v>
      </c>
      <c r="B153" s="60">
        <v>219</v>
      </c>
      <c r="C153" s="50">
        <v>14</v>
      </c>
      <c r="D153" s="60">
        <v>219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2.4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3" sqref="M13:M21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2.08</v>
      </c>
      <c r="C6" s="147">
        <f ca="1">IF(OR('Données projet'!B9="",'Données projet'!C9="",'Données projet'!C9=0%),0,Calculateur!S3)</f>
        <v>737.40414421611001</v>
      </c>
      <c r="D6" s="147">
        <f>IF(OR('Données projet'!B9="",'Données projet'!C9="",'Données projet'!C9=0%),0,Calculateur!T3)</f>
        <v>245.32893490531674</v>
      </c>
      <c r="E6" s="147">
        <f ca="1">MIN(C6,D6)</f>
        <v>245.32893490531674</v>
      </c>
      <c r="F6" s="147">
        <f ca="1">E6*B6</f>
        <v>510.28418460305886</v>
      </c>
      <c r="G6" s="147">
        <f ca="1">F6*(100%-'Données projet'!$C$24)*(100%-'Données projet'!$C$25)*(100%-'Données projet'!$C$26)*(100%-'Données projet'!$C$27)</f>
        <v>390.36740122134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390.36740122134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Charme</v>
      </c>
      <c r="B7" s="154">
        <f>'Données projet'!D10</f>
        <v>0.52</v>
      </c>
      <c r="C7" s="147">
        <f ca="1">IF(OR('Données projet'!B10="",'Données projet'!C10="",'Données projet'!C10=0%),0,Calculateur!AN3)</f>
        <v>486.36097333679697</v>
      </c>
      <c r="D7" s="147">
        <f>IF(OR('Données projet'!B10="",'Données projet'!C10="",'Données projet'!C10=0%),0,Calculateur!AO3)</f>
        <v>308.47736602748159</v>
      </c>
      <c r="E7" s="147">
        <f t="shared" ref="E7:E15" ca="1" si="0">MIN(C7,D7)</f>
        <v>308.47736602748159</v>
      </c>
      <c r="F7" s="147">
        <f t="shared" ref="F7:F15" ca="1" si="1">E7*B7</f>
        <v>160.40823033429044</v>
      </c>
      <c r="G7" s="147">
        <f ca="1">F7*(100%-'Données projet'!$C$24)*(100%-'Données projet'!$C$25)*(100%-'Données projet'!$C$26)*(100%-'Données projet'!$C$27)</f>
        <v>122.71229620573219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122.71229620573219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pubescent</v>
      </c>
      <c r="B8" s="154">
        <f>'Données projet'!D11</f>
        <v>1.1199999999999999</v>
      </c>
      <c r="C8" s="147">
        <f ca="1">IF(OR('Données projet'!B11="",'Données projet'!C11="",'Données projet'!C11=0%),0,Calculateur!BI3)</f>
        <v>586.51533082410526</v>
      </c>
      <c r="D8" s="147">
        <f>IF(OR('Données projet'!B11="",'Données projet'!C11="",'Données projet'!C11=0%),0,Calculateur!BJ3)</f>
        <v>361.74671957013652</v>
      </c>
      <c r="E8" s="147">
        <f t="shared" ca="1" si="0"/>
        <v>361.74671957013652</v>
      </c>
      <c r="F8" s="147">
        <f t="shared" ca="1" si="1"/>
        <v>405.15632591855285</v>
      </c>
      <c r="G8" s="147">
        <f ca="1">F8*(100%-'Données projet'!$C$24)*(100%-'Données projet'!$C$25)*(100%-'Données projet'!$C$26)*(100%-'Données projet'!$C$27)</f>
        <v>309.94458932769294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309.94458932769294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Cèdre de l'Atlas</v>
      </c>
      <c r="B9" s="154">
        <f>'Données projet'!D12</f>
        <v>0.13999999999999999</v>
      </c>
      <c r="C9" s="147">
        <f ca="1">IF(OR('Données projet'!B12="",'Données projet'!C12="",'Données projet'!C12=0%),0,Calculateur!CD3)</f>
        <v>374.38106339726073</v>
      </c>
      <c r="D9" s="147">
        <f>IF(OR('Données projet'!B12="",'Données projet'!C12="",'Données projet'!C12=0%),0,Calculateur!CE3)</f>
        <v>296.53283288925957</v>
      </c>
      <c r="E9" s="147">
        <f t="shared" ca="1" si="0"/>
        <v>296.53283288925957</v>
      </c>
      <c r="F9" s="147">
        <f t="shared" ca="1" si="1"/>
        <v>41.514596604496333</v>
      </c>
      <c r="G9" s="147">
        <f ca="1">F9*(100%-'Données projet'!$C$24)*(100%-'Données projet'!$C$25)*(100%-'Données projet'!$C$26)*(100%-'Données projet'!$C$27)</f>
        <v>31.758666402439694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31.758666402439694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Erable champêtre</v>
      </c>
      <c r="B10" s="154">
        <f>'Données projet'!D13</f>
        <v>0.13999999999999999</v>
      </c>
      <c r="C10" s="147">
        <f ca="1">IF(OR('Données projet'!B13="",'Données projet'!C13="",'Données projet'!C13=0%),0,Calculateur!CY3)</f>
        <v>285.8437404763045</v>
      </c>
      <c r="D10" s="147">
        <f>IF(OR('Données projet'!B13="",'Données projet'!C13="",'Données projet'!C13=0%),0,Calculateur!CZ3)</f>
        <v>276.01618888357268</v>
      </c>
      <c r="E10" s="147">
        <f t="shared" ca="1" si="0"/>
        <v>276.01618888357268</v>
      </c>
      <c r="F10" s="147">
        <f t="shared" ca="1" si="1"/>
        <v>38.642266443700173</v>
      </c>
      <c r="G10" s="147">
        <f ca="1">F10*(100%-'Données projet'!$C$24)*(100%-'Données projet'!$C$25)*(100%-'Données projet'!$C$26)*(100%-'Données projet'!$C$27)</f>
        <v>29.561333829430634</v>
      </c>
      <c r="H10" s="155">
        <f>IF(OR('Données projet'!B13="",'Données projet'!C13="",'Données projet'!C13=0%),0,AVERAGE(Calculateur!$DI$3:$DI$33)*B10)</f>
        <v>0.33920922676677423</v>
      </c>
      <c r="I10" s="149">
        <f>H10*(100%-'Données projet'!$C$24)*(100%-'Données projet'!$C$25)*(100%-'Données projet'!$C$26)*(100%-'Données projet'!$C$27)</f>
        <v>0.25949505847658227</v>
      </c>
      <c r="J10" s="150">
        <f>IF(OR('Données projet'!B13="",'Données projet'!C13="",'Données projet'!C13=0%),0,SUM(Calculateur!$DB$3:$DB$33)*VLOOKUP('Données projet'!$B$13,Paramètres!$A$1:$I$89,9,0)*B10)</f>
        <v>2.2049999999999996</v>
      </c>
      <c r="K10" s="151">
        <f>J10*(100%-'Données projet'!$C$24)*(100%-'Données projet'!$C$25)*(100%-'Données projet'!$C$26)*(100%-'Données projet'!$C$27)</f>
        <v>1.6868249999999998</v>
      </c>
      <c r="L10" s="152">
        <f t="shared" ca="1" si="2"/>
        <v>31.507653887907214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1156.0056039040987</v>
      </c>
      <c r="G16" s="166">
        <f t="shared" ca="1" si="3"/>
        <v>884.34428698663544</v>
      </c>
      <c r="H16" s="167">
        <f t="shared" si="3"/>
        <v>0.33920922676677423</v>
      </c>
      <c r="I16" s="167">
        <f t="shared" si="3"/>
        <v>0.25949505847658227</v>
      </c>
      <c r="J16" s="168">
        <f t="shared" si="3"/>
        <v>2.2049999999999996</v>
      </c>
      <c r="K16" s="168">
        <f t="shared" si="3"/>
        <v>1.6868249999999998</v>
      </c>
      <c r="L16" s="169">
        <f t="shared" ca="1" si="3"/>
        <v>886.29060704511198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71" t="s">
        <v>246</v>
      </c>
      <c r="G17" s="272"/>
      <c r="H17" s="272"/>
      <c r="I17" s="272"/>
      <c r="J17" s="272"/>
      <c r="K17" s="272"/>
      <c r="L17" s="27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B16" sqref="B16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Chêne sessile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Charme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Chêne pubescent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Cèdre de l'Atlas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Erable champêtre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737.40414421611001</v>
      </c>
      <c r="T3" s="59">
        <f>IF('Données projet'!E9&gt;30,$R$33-$H$33,LOOKUP('Données projet'!$E$9,$A$3:$A$203,R3:R203)-LOOKUP('Données projet'!$E$9,$A$3:$A$203,$H$3:$H$203))</f>
        <v>245.32893490531674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486.36097333679697</v>
      </c>
      <c r="AO3" s="59">
        <f>IF('Données projet'!E10&gt;30,$AM$33-$H$33,LOOKUP('Données projet'!$E$10,$A$3:$A$203,AM3:AM203)-LOOKUP('Données projet'!$E$10,$A$3:$A$203,$H$3:$H$203))</f>
        <v>308.47736602748159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586.51533082410526</v>
      </c>
      <c r="BJ3" s="59">
        <f>IF('Données projet'!E11&gt;30,$BH$33-$H$33,LOOKUP('Données projet'!$E$11,$A$3:$A$203,BH3:BH203)-LOOKUP('Données projet'!$E$11,$A$3:$A$203,$H$3:$H$203))</f>
        <v>361.74671957013652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374.38106339726073</v>
      </c>
      <c r="CE3" s="59">
        <f>IF('Données projet'!E12&gt;30,$CC$33-$H$33,LOOKUP('Données projet'!$E$12,$A$3:$A$203,CC3:CC203)-LOOKUP('Données projet'!$E$12,$A$3:$A$203,$H$3:$H$203))</f>
        <v>296.53283288925957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285.8437404763045</v>
      </c>
      <c r="CZ3" s="59">
        <f>IF('Données projet'!E13&gt;30,$CX$33-$H$33,LOOKUP('Données projet'!$E$13,$A$3:$A$203,CX3:CX203)-LOOKUP('Données projet'!$E$13,$A$3:$A$203,$H$3:$H$203))</f>
        <v>276.01618888357268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5.0894117647058819</v>
      </c>
      <c r="N4" s="13">
        <f>IF('Données projet'!$A$36&gt;35,N3+M4-V3,IF(A4&lt;'Données projet'!$A$36,$K$205^A4,IF(A4='Données projet'!$A$36,'Données projet'!$B$36,N3+M4-V3)))</f>
        <v>1.1636646418946561</v>
      </c>
      <c r="O4" s="13">
        <f>N4*VLOOKUP('Données projet'!$B$9,Paramètres!$A$1:$I$89,3,0)*VLOOKUP('Données projet'!$B$9,Paramètres!$A$1:$I$89,5,0)</f>
        <v>1.0528837679862848</v>
      </c>
      <c r="P4" s="13">
        <f>EXP(-1.0587+0.8836*LN(O4)+0.284)</f>
        <v>0.48231127341028485</v>
      </c>
      <c r="Q4" s="20">
        <f t="shared" ref="Q4:Q34" si="2">(O4+P4)*0.475*44/12</f>
        <v>2.6737980304323585</v>
      </c>
      <c r="R4" s="59">
        <f t="shared" si="0"/>
        <v>170.48623198335619</v>
      </c>
      <c r="S4" s="59">
        <f ca="1">AVERAGE(OFFSET($R$3,0,0,'Données projet'!$E$9+1,1))-AVERAGE(OFFSET($H$3,0,0,'Données projet'!$E$9+1,1))</f>
        <v>737.40414421611001</v>
      </c>
      <c r="T4" s="59">
        <f>$T$3</f>
        <v>245.32893490531674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4.016578947368421</v>
      </c>
      <c r="AI4" s="13">
        <f>IF('Données projet'!$A$62&gt;35,AI3+AH4-AQ3,IF(A4&lt;'Données projet'!$A$62,$AF$205^A4,IF(A4='Données projet'!$A$62,'Données projet'!$B$62,AI3+AH4-AQ3)))</f>
        <v>4.016578947368421</v>
      </c>
      <c r="AJ4" s="13">
        <f>AI4*VLOOKUP('Données projet'!$B$10,Paramètres!$A$1:$I$89,3,0)*VLOOKUP('Données projet'!$B$10,Paramètres!$A$1:$I$89,5,0)</f>
        <v>3.8221765263157894</v>
      </c>
      <c r="AK4" s="13">
        <f>EXP(-1.0587+0.8836*LN(AJ4)+0.284)</f>
        <v>1.5068909880440347</v>
      </c>
      <c r="AL4" s="20">
        <f t="shared" ref="AL4:AL67" si="4">(AJ4+AK4)*0.475*44/12</f>
        <v>9.2814592541766938</v>
      </c>
      <c r="AM4" s="59">
        <f t="shared" ref="AM4:AM67" si="5">AL4+(AD4+AE4)*44/12</f>
        <v>177.09389320710054</v>
      </c>
      <c r="AN4" s="59">
        <f ca="1">AVERAGE(OFFSET($AM$3,0,0,'Données projet'!$E$10+1,1))-AVERAGE(OFFSET($H$3,0,0,'Données projet'!$E$10+1,1))</f>
        <v>486.36097333679697</v>
      </c>
      <c r="AO4" s="59">
        <f>$AO$3</f>
        <v>308.47736602748159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4.5856818181818184</v>
      </c>
      <c r="BD4" s="12">
        <f>IF('Données projet'!$A$88&gt;35,BD3+BC4-BL3,IF(A4&lt;'Données projet'!$A$88,$BA$205^A4,IF(A4='Données projet'!$A$88,'Données projet'!$B$88,BD3+BC4-BL3)))</f>
        <v>4.5856818181818184</v>
      </c>
      <c r="BE4" s="13">
        <f>BD4*VLOOKUP('Données projet'!$B$11,Paramètres!$A$1:$I$89,3,0)*VLOOKUP('Données projet'!$B$11,Paramètres!$A$1:$I$89,5,0)</f>
        <v>4.6498813636363643</v>
      </c>
      <c r="BF4" s="13">
        <f>EXP(-1.0587+0.8836*LN(BE4)+0.284)</f>
        <v>1.7918584679408154</v>
      </c>
      <c r="BG4" s="20">
        <f t="shared" ref="BG4:BG67" si="7">(BE4+BF4)*0.475*44/12</f>
        <v>11.21936353999692</v>
      </c>
      <c r="BH4" s="59">
        <f t="shared" ref="BH4:BH67" si="8">BG4+(AY4+AZ4)*44/12</f>
        <v>179.03179749292076</v>
      </c>
      <c r="BI4" s="59">
        <f ca="1">AVERAGE(OFFSET($BH$3,0,0,'Données projet'!$E$11+1,1))-AVERAGE(OFFSET($H$3,0,0,'Données projet'!$E$11+1,1))</f>
        <v>586.51533082410526</v>
      </c>
      <c r="BJ4" s="59">
        <f>$BJ$3</f>
        <v>361.74671957013652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7.7715686274509812</v>
      </c>
      <c r="BY4" s="12">
        <f>IF('Données projet'!$A$114&gt;35,BY3+BX4-CG3,IF(A4&lt;'Données projet'!$A$114,$BV$205^A4,IF(A4='Données projet'!$A$114,'Données projet'!$B$114,BY3+BX4-CG3)))</f>
        <v>7.7715686274509812</v>
      </c>
      <c r="BZ4" s="13">
        <f>BY4*VLOOKUP('Données projet'!$B$12,Paramètres!$A$1:$I$89,3,0)*VLOOKUP('Données projet'!$B$12,Paramètres!$A$1:$I$89,5,0)</f>
        <v>3.637094117647059</v>
      </c>
      <c r="CA4" s="13">
        <f>EXP(-1.0587+0.8836*LN(BZ4)+0.284)</f>
        <v>1.4422308330239975</v>
      </c>
      <c r="CB4" s="20">
        <f t="shared" ref="CB4:CB67" si="10">(BZ4+CA4)*0.475*44/12</f>
        <v>8.8464909557520901</v>
      </c>
      <c r="CC4" s="59">
        <f t="shared" ref="CC4:CC67" si="11">CB4+(BT4+BU4)*44/12</f>
        <v>176.65892490867594</v>
      </c>
      <c r="CD4" s="59">
        <f ca="1">AVERAGE(OFFSET($CC$3,0,0,'Données projet'!$E$12+1,1))-AVERAGE(OFFSET($H$3,0,0,'Données projet'!$E$12+1,1))</f>
        <v>374.38106339726073</v>
      </c>
      <c r="CE4" s="59">
        <f>$CE$3</f>
        <v>296.53283288925957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1.1577536725165907</v>
      </c>
      <c r="CU4" s="17">
        <f>CT4*VLOOKUP('Données projet'!$B$13,Paramètres!$A$1:$I$89,3,0)*VLOOKUP('Données projet'!$B$13,Paramètres!$A$1:$I$89,5,0)</f>
        <v>1.0114136083104937</v>
      </c>
      <c r="CV4" s="13">
        <f>EXP(-1.0587+0.8836*LN(CU4)+0.284)</f>
        <v>0.46548655994988658</v>
      </c>
      <c r="CW4" s="20">
        <f t="shared" ref="CW4:CW67" si="13">(CU4+CV4)*0.475*44/12</f>
        <v>2.5722677930534954</v>
      </c>
      <c r="CX4" s="59">
        <f t="shared" ref="CX4:CX67" si="14">CW4+(CO4+CP4)*44/12</f>
        <v>170.38470174597734</v>
      </c>
      <c r="CY4" s="59">
        <f ca="1">AVERAGE(OFFSET($CX$3,0,0,'Données projet'!$E$13+1,1))-AVERAGE(OFFSET($H$3,0,0,'Données projet'!$E$13+1,1))</f>
        <v>285.8437404763045</v>
      </c>
      <c r="CZ4" s="59">
        <f>$CZ$3</f>
        <v>276.01618888357268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5.0894117647058819</v>
      </c>
      <c r="N5" s="13">
        <f>IF('Données projet'!$A$36&gt;35,N4+M5-V4,IF(A5&lt;'Données projet'!$A$36,$K$205^A5,IF(A5='Données projet'!$A$36,'Données projet'!$B$36,N4+M5-V4)))</f>
        <v>1.3541153987958183</v>
      </c>
      <c r="O5" s="13">
        <f>N5*VLOOKUP('Données projet'!$B$9,Paramètres!$A$1:$I$89,3,0)*VLOOKUP('Données projet'!$B$9,Paramètres!$A$1:$I$89,5,0)</f>
        <v>1.2252036128304564</v>
      </c>
      <c r="P5" s="13">
        <f t="shared" ref="P5:P68" si="33">EXP(-1.0587+0.8836*LN(O5)+0.284)</f>
        <v>0.55143317604780007</v>
      </c>
      <c r="Q5" s="20">
        <f t="shared" si="2"/>
        <v>3.0943090739629628</v>
      </c>
      <c r="R5" s="59">
        <f t="shared" si="0"/>
        <v>173.6915903614638</v>
      </c>
      <c r="S5" s="59">
        <f ca="1">AVERAGE(OFFSET($R$3,0,0,'Données projet'!$E$9+1,1))-AVERAGE(OFFSET($H$3,0,0,'Données projet'!$E$9+1,1))</f>
        <v>737.40414421611001</v>
      </c>
      <c r="T5" s="59">
        <f t="shared" ref="T5:T68" si="34">$T$3</f>
        <v>245.32893490531674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4.016578947368421</v>
      </c>
      <c r="AI5" s="13">
        <f>IF('Données projet'!$A$62&gt;35,AI4+AH5-AQ4,IF(A5&lt;'Données projet'!$A$62,$AF$205^A5,IF(A5='Données projet'!$A$62,'Données projet'!$B$62,AI4+AH5-AQ4)))</f>
        <v>8.0331578947368421</v>
      </c>
      <c r="AJ5" s="13">
        <f>AI5*VLOOKUP('Données projet'!$B$10,Paramètres!$A$1:$I$89,3,0)*VLOOKUP('Données projet'!$B$10,Paramètres!$A$1:$I$89,5,0)</f>
        <v>7.6443530526315788</v>
      </c>
      <c r="AK5" s="13">
        <f t="shared" ref="AK5:AK68" si="35">EXP(-1.0587+0.8836*LN(AJ5)+0.284)</f>
        <v>2.7801737582204993</v>
      </c>
      <c r="AL5" s="20">
        <f t="shared" si="4"/>
        <v>18.156050862234036</v>
      </c>
      <c r="AM5" s="59">
        <f t="shared" si="5"/>
        <v>188.75333214973486</v>
      </c>
      <c r="AN5" s="59">
        <f ca="1">AVERAGE(OFFSET($AM$3,0,0,'Données projet'!$E$10+1,1))-AVERAGE(OFFSET($H$3,0,0,'Données projet'!$E$10+1,1))</f>
        <v>486.36097333679697</v>
      </c>
      <c r="AO5" s="59">
        <f t="shared" ref="AO5:AO68" si="36">$AO$3</f>
        <v>308.47736602748159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4.5856818181818184</v>
      </c>
      <c r="BD5" s="12">
        <f>IF('Données projet'!$A$88&gt;35,BD4+BC5-BL4,IF(A5&lt;'Données projet'!$A$88,$BA$205^A5,IF(A5='Données projet'!$A$88,'Données projet'!$B$88,BD4+BC5-BL4)))</f>
        <v>9.1713636363636368</v>
      </c>
      <c r="BE5" s="13">
        <f>BD5*VLOOKUP('Données projet'!$B$11,Paramètres!$A$1:$I$89,3,0)*VLOOKUP('Données projet'!$B$11,Paramètres!$A$1:$I$89,5,0)</f>
        <v>9.2997627272727286</v>
      </c>
      <c r="BF5" s="13">
        <f t="shared" ref="BF5:BF68" si="37">EXP(-1.0587+0.8836*LN(BE5)+0.284)</f>
        <v>3.3059311725531848</v>
      </c>
      <c r="BG5" s="20">
        <f t="shared" si="7"/>
        <v>21.954916875530131</v>
      </c>
      <c r="BH5" s="59">
        <f t="shared" si="8"/>
        <v>192.55219816303097</v>
      </c>
      <c r="BI5" s="59">
        <f ca="1">AVERAGE(OFFSET($BH$3,0,0,'Données projet'!$E$11+1,1))-AVERAGE(OFFSET($H$3,0,0,'Données projet'!$E$11+1,1))</f>
        <v>586.51533082410526</v>
      </c>
      <c r="BJ5" s="59">
        <f t="shared" ref="BJ5:BJ68" si="38">$BJ$3</f>
        <v>361.74671957013652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7.7715686274509812</v>
      </c>
      <c r="BY5" s="12">
        <f>IF('Données projet'!$A$114&gt;35,BY4+BX5-CG4,IF(A5&lt;'Données projet'!$A$114,$BV$205^A5,IF(A5='Données projet'!$A$114,'Données projet'!$B$114,BY4+BX5-CG4)))</f>
        <v>15.543137254901962</v>
      </c>
      <c r="BZ5" s="13">
        <f>BY5*VLOOKUP('Données projet'!$B$12,Paramètres!$A$1:$I$89,3,0)*VLOOKUP('Données projet'!$B$12,Paramètres!$A$1:$I$89,5,0)</f>
        <v>7.2741882352941181</v>
      </c>
      <c r="CA5" s="13">
        <f t="shared" ref="CA5:CA68" si="39">EXP(-1.0587+0.8836*LN(BZ5)+0.284)</f>
        <v>2.6608774935168951</v>
      </c>
      <c r="CB5" s="20">
        <f t="shared" si="10"/>
        <v>17.303572811012511</v>
      </c>
      <c r="CC5" s="59">
        <f t="shared" si="11"/>
        <v>187.90085409851335</v>
      </c>
      <c r="CD5" s="59">
        <f ca="1">AVERAGE(OFFSET($CC$3,0,0,'Données projet'!$E$12+1,1))-AVERAGE(OFFSET($H$3,0,0,'Données projet'!$E$12+1,1))</f>
        <v>374.38106339726073</v>
      </c>
      <c r="CE5" s="59">
        <f t="shared" ref="CE5:CE68" si="40">$CE$3</f>
        <v>296.53283288925957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1.340393566225653</v>
      </c>
      <c r="CU5" s="17">
        <f>CT5*VLOOKUP('Données projet'!$B$13,Paramètres!$A$1:$I$89,3,0)*VLOOKUP('Données projet'!$B$13,Paramètres!$A$1:$I$89,5,0)</f>
        <v>1.1709678194547306</v>
      </c>
      <c r="CV5" s="13">
        <f t="shared" ref="CV5:CV68" si="41">EXP(-1.0587+0.8836*LN(CU5)+0.284)</f>
        <v>0.52980785325350399</v>
      </c>
      <c r="CW5" s="20">
        <f t="shared" si="13"/>
        <v>2.9621842966335081</v>
      </c>
      <c r="CX5" s="59">
        <f t="shared" si="14"/>
        <v>173.55946558413433</v>
      </c>
      <c r="CY5" s="59">
        <f ca="1">AVERAGE(OFFSET($CX$3,0,0,'Données projet'!$E$13+1,1))-AVERAGE(OFFSET($H$3,0,0,'Données projet'!$E$13+1,1))</f>
        <v>285.8437404763045</v>
      </c>
      <c r="CZ5" s="59">
        <f t="shared" ref="CZ5:CZ68" si="42">$CZ$3</f>
        <v>276.01618888357268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5.0894117647058819</v>
      </c>
      <c r="N6" s="13">
        <f>IF('Données projet'!$A$36&gt;35,N5+M6-V5,IF(A6&lt;'Données projet'!$A$36,$K$205^A6,IF(A6='Données projet'!$A$36,'Données projet'!$B$36,N5+M6-V5)))</f>
        <v>1.5757362106237753</v>
      </c>
      <c r="O6" s="13">
        <f>N6*VLOOKUP('Données projet'!$B$9,Paramètres!$A$1:$I$89,3,0)*VLOOKUP('Données projet'!$B$9,Paramètres!$A$1:$I$89,5,0)</f>
        <v>1.4257261233723919</v>
      </c>
      <c r="P6" s="13">
        <f t="shared" si="33"/>
        <v>0.63046120712898079</v>
      </c>
      <c r="Q6" s="20">
        <f t="shared" si="2"/>
        <v>3.5811929339565567</v>
      </c>
      <c r="R6" s="59">
        <f t="shared" si="0"/>
        <v>176.93621350384143</v>
      </c>
      <c r="S6" s="59">
        <f ca="1">AVERAGE(OFFSET($R$3,0,0,'Données projet'!$E$9+1,1))-AVERAGE(OFFSET($H$3,0,0,'Données projet'!$E$9+1,1))</f>
        <v>737.40414421611001</v>
      </c>
      <c r="T6" s="59">
        <f t="shared" si="34"/>
        <v>245.32893490531674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4.016578947368421</v>
      </c>
      <c r="AI6" s="13">
        <f>IF('Données projet'!$A$62&gt;35,AI5+AH6-AQ5,IF(A6&lt;'Données projet'!$A$62,$AF$205^A6,IF(A6='Données projet'!$A$62,'Données projet'!$B$62,AI5+AH6-AQ5)))</f>
        <v>12.049736842105263</v>
      </c>
      <c r="AJ6" s="13">
        <f>AI6*VLOOKUP('Données projet'!$B$10,Paramètres!$A$1:$I$89,3,0)*VLOOKUP('Données projet'!$B$10,Paramètres!$A$1:$I$89,5,0)</f>
        <v>11.466529578947368</v>
      </c>
      <c r="AK6" s="13">
        <f t="shared" si="35"/>
        <v>3.9780128004247182</v>
      </c>
      <c r="AL6" s="20">
        <f t="shared" si="4"/>
        <v>26.89924464407305</v>
      </c>
      <c r="AM6" s="59">
        <f t="shared" si="5"/>
        <v>200.25426521395792</v>
      </c>
      <c r="AN6" s="59">
        <f ca="1">AVERAGE(OFFSET($AM$3,0,0,'Données projet'!$E$10+1,1))-AVERAGE(OFFSET($H$3,0,0,'Données projet'!$E$10+1,1))</f>
        <v>486.36097333679697</v>
      </c>
      <c r="AO6" s="59">
        <f t="shared" si="36"/>
        <v>308.47736602748159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4.5856818181818184</v>
      </c>
      <c r="BD6" s="12">
        <f>IF('Données projet'!$A$88&gt;35,BD5+BC6-BL5,IF(A6&lt;'Données projet'!$A$88,$BA$205^A6,IF(A6='Données projet'!$A$88,'Données projet'!$B$88,BD5+BC6-BL5)))</f>
        <v>13.757045454545455</v>
      </c>
      <c r="BE6" s="13">
        <f>BD6*VLOOKUP('Données projet'!$B$11,Paramètres!$A$1:$I$89,3,0)*VLOOKUP('Données projet'!$B$11,Paramètres!$A$1:$I$89,5,0)</f>
        <v>13.949644090909095</v>
      </c>
      <c r="BF6" s="13">
        <f t="shared" si="37"/>
        <v>4.7302930195835069</v>
      </c>
      <c r="BG6" s="20">
        <f t="shared" si="7"/>
        <v>32.534223800774619</v>
      </c>
      <c r="BH6" s="59">
        <f t="shared" si="8"/>
        <v>205.8892443706595</v>
      </c>
      <c r="BI6" s="59">
        <f ca="1">AVERAGE(OFFSET($BH$3,0,0,'Données projet'!$E$11+1,1))-AVERAGE(OFFSET($H$3,0,0,'Données projet'!$E$11+1,1))</f>
        <v>586.51533082410526</v>
      </c>
      <c r="BJ6" s="59">
        <f t="shared" si="38"/>
        <v>361.74671957013652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7.7715686274509812</v>
      </c>
      <c r="BY6" s="12">
        <f>IF('Données projet'!$A$114&gt;35,BY5+BX6-CG5,IF(A6&lt;'Données projet'!$A$114,$BV$205^A6,IF(A6='Données projet'!$A$114,'Données projet'!$B$114,BY5+BX6-CG5)))</f>
        <v>23.314705882352943</v>
      </c>
      <c r="BZ6" s="13">
        <f>BY6*VLOOKUP('Données projet'!$B$12,Paramètres!$A$1:$I$89,3,0)*VLOOKUP('Données projet'!$B$12,Paramètres!$A$1:$I$89,5,0)</f>
        <v>10.911282352941177</v>
      </c>
      <c r="CA6" s="13">
        <f t="shared" si="39"/>
        <v>3.8073176895056275</v>
      </c>
      <c r="CB6" s="20">
        <f t="shared" si="10"/>
        <v>25.634895073928181</v>
      </c>
      <c r="CC6" s="59">
        <f t="shared" si="11"/>
        <v>198.98991564381308</v>
      </c>
      <c r="CD6" s="59">
        <f ca="1">AVERAGE(OFFSET($CC$3,0,0,'Données projet'!$E$12+1,1))-AVERAGE(OFFSET($H$3,0,0,'Données projet'!$E$12+1,1))</f>
        <v>374.38106339726073</v>
      </c>
      <c r="CE6" s="59">
        <f t="shared" si="40"/>
        <v>296.53283288925957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1.5518455739153598</v>
      </c>
      <c r="CU6" s="17">
        <f>CT6*VLOOKUP('Données projet'!$B$13,Paramètres!$A$1:$I$89,3,0)*VLOOKUP('Données projet'!$B$13,Paramètres!$A$1:$I$89,5,0)</f>
        <v>1.3556922933724584</v>
      </c>
      <c r="CV6" s="13">
        <f t="shared" si="41"/>
        <v>0.6030171126730397</v>
      </c>
      <c r="CW6" s="20">
        <f t="shared" si="13"/>
        <v>3.4114188821959091</v>
      </c>
      <c r="CX6" s="59">
        <f t="shared" si="14"/>
        <v>176.76643945208079</v>
      </c>
      <c r="CY6" s="59">
        <f ca="1">AVERAGE(OFFSET($CX$3,0,0,'Données projet'!$E$13+1,1))-AVERAGE(OFFSET($H$3,0,0,'Données projet'!$E$13+1,1))</f>
        <v>285.8437404763045</v>
      </c>
      <c r="CZ6" s="59">
        <f t="shared" si="42"/>
        <v>276.01618888357268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5.0894117647058819</v>
      </c>
      <c r="N7" s="13">
        <f>IF('Données projet'!$A$36&gt;35,N6+M7-V6,IF(A7&lt;'Données projet'!$A$36,$K$205^A7,IF(A7='Données projet'!$A$36,'Données projet'!$B$36,N6+M7-V6)))</f>
        <v>1.833628513255958</v>
      </c>
      <c r="O7" s="13">
        <f>N7*VLOOKUP('Données projet'!$B$9,Paramètres!$A$1:$I$89,3,0)*VLOOKUP('Données projet'!$B$9,Paramètres!$A$1:$I$89,5,0)</f>
        <v>1.6590670787939907</v>
      </c>
      <c r="P7" s="13">
        <f t="shared" si="33"/>
        <v>0.72081505241185662</v>
      </c>
      <c r="Q7" s="20">
        <f t="shared" si="2"/>
        <v>4.1449613785168511</v>
      </c>
      <c r="R7" s="59">
        <f t="shared" si="0"/>
        <v>180.2310834426938</v>
      </c>
      <c r="S7" s="59">
        <f ca="1">AVERAGE(OFFSET($R$3,0,0,'Données projet'!$E$9+1,1))-AVERAGE(OFFSET($H$3,0,0,'Données projet'!$E$9+1,1))</f>
        <v>737.40414421611001</v>
      </c>
      <c r="T7" s="59">
        <f t="shared" si="34"/>
        <v>245.32893490531674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4.016578947368421</v>
      </c>
      <c r="AI7" s="13">
        <f>IF('Données projet'!$A$62&gt;35,AI6+AH7-AQ6,IF(A7&lt;'Données projet'!$A$62,$AF$205^A7,IF(A7='Données projet'!$A$62,'Données projet'!$B$62,AI6+AH7-AQ6)))</f>
        <v>16.066315789473684</v>
      </c>
      <c r="AJ7" s="13">
        <f>AI7*VLOOKUP('Données projet'!$B$10,Paramètres!$A$1:$I$89,3,0)*VLOOKUP('Données projet'!$B$10,Paramètres!$A$1:$I$89,5,0)</f>
        <v>15.288706105263158</v>
      </c>
      <c r="AK7" s="13">
        <f t="shared" si="35"/>
        <v>5.1293465733249333</v>
      </c>
      <c r="AL7" s="20">
        <f t="shared" si="4"/>
        <v>35.561441748540922</v>
      </c>
      <c r="AM7" s="59">
        <f t="shared" si="5"/>
        <v>211.64756381271786</v>
      </c>
      <c r="AN7" s="59">
        <f ca="1">AVERAGE(OFFSET($AM$3,0,0,'Données projet'!$E$10+1,1))-AVERAGE(OFFSET($H$3,0,0,'Données projet'!$E$10+1,1))</f>
        <v>486.36097333679697</v>
      </c>
      <c r="AO7" s="59">
        <f t="shared" si="36"/>
        <v>308.47736602748159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4.5856818181818184</v>
      </c>
      <c r="BD7" s="12">
        <f>IF('Données projet'!$A$88&gt;35,BD6+BC7-BL6,IF(A7&lt;'Données projet'!$A$88,$BA$205^A7,IF(A7='Données projet'!$A$88,'Données projet'!$B$88,BD6+BC7-BL6)))</f>
        <v>18.342727272727274</v>
      </c>
      <c r="BE7" s="13">
        <f>BD7*VLOOKUP('Données projet'!$B$11,Paramètres!$A$1:$I$89,3,0)*VLOOKUP('Données projet'!$B$11,Paramètres!$A$1:$I$89,5,0)</f>
        <v>18.599525454545457</v>
      </c>
      <c r="BF7" s="13">
        <f t="shared" si="37"/>
        <v>6.0993550066588531</v>
      </c>
      <c r="BG7" s="20">
        <f t="shared" si="7"/>
        <v>43.017216803264176</v>
      </c>
      <c r="BH7" s="59">
        <f t="shared" si="8"/>
        <v>219.10333886744112</v>
      </c>
      <c r="BI7" s="59">
        <f ca="1">AVERAGE(OFFSET($BH$3,0,0,'Données projet'!$E$11+1,1))-AVERAGE(OFFSET($H$3,0,0,'Données projet'!$E$11+1,1))</f>
        <v>586.51533082410526</v>
      </c>
      <c r="BJ7" s="59">
        <f t="shared" si="38"/>
        <v>361.74671957013652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7.7715686274509812</v>
      </c>
      <c r="BY7" s="12">
        <f>IF('Données projet'!$A$114&gt;35,BY6+BX7-CG6,IF(A7&lt;'Données projet'!$A$114,$BV$205^A7,IF(A7='Données projet'!$A$114,'Données projet'!$B$114,BY6+BX7-CG6)))</f>
        <v>31.086274509803925</v>
      </c>
      <c r="BZ7" s="13">
        <f>BY7*VLOOKUP('Données projet'!$B$12,Paramètres!$A$1:$I$89,3,0)*VLOOKUP('Données projet'!$B$12,Paramètres!$A$1:$I$89,5,0)</f>
        <v>14.548376470588236</v>
      </c>
      <c r="CA7" s="13">
        <f t="shared" si="39"/>
        <v>4.9092481407148947</v>
      </c>
      <c r="CB7" s="20">
        <f t="shared" si="10"/>
        <v>33.888696198019623</v>
      </c>
      <c r="CC7" s="59">
        <f t="shared" si="11"/>
        <v>209.97481826219658</v>
      </c>
      <c r="CD7" s="59">
        <f ca="1">AVERAGE(OFFSET($CC$3,0,0,'Données projet'!$E$12+1,1))-AVERAGE(OFFSET($H$3,0,0,'Données projet'!$E$12+1,1))</f>
        <v>374.38106339726073</v>
      </c>
      <c r="CE7" s="59">
        <f t="shared" si="40"/>
        <v>296.53283288925957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1.796654912379124</v>
      </c>
      <c r="CU7" s="17">
        <f>CT7*VLOOKUP('Données projet'!$B$13,Paramètres!$A$1:$I$89,3,0)*VLOOKUP('Données projet'!$B$13,Paramètres!$A$1:$I$89,5,0)</f>
        <v>1.5695577314544029</v>
      </c>
      <c r="CV7" s="13">
        <f t="shared" si="41"/>
        <v>0.68634248424879218</v>
      </c>
      <c r="CW7" s="20">
        <f t="shared" si="13"/>
        <v>3.9290262090163979</v>
      </c>
      <c r="CX7" s="59">
        <f t="shared" si="14"/>
        <v>180.01514827319335</v>
      </c>
      <c r="CY7" s="59">
        <f ca="1">AVERAGE(OFFSET($CX$3,0,0,'Données projet'!$E$13+1,1))-AVERAGE(OFFSET($H$3,0,0,'Données projet'!$E$13+1,1))</f>
        <v>285.8437404763045</v>
      </c>
      <c r="CZ7" s="59">
        <f t="shared" si="42"/>
        <v>276.01618888357268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5.0894117647058819</v>
      </c>
      <c r="N8" s="13">
        <f>IF('Données projet'!$A$36&gt;35,N7+M8-V7,IF(A8&lt;'Données projet'!$A$36,$K$205^A8,IF(A8='Données projet'!$A$36,'Données projet'!$B$36,N7+M8-V7)))</f>
        <v>2.1337286672458249</v>
      </c>
      <c r="O8" s="13">
        <f>N8*VLOOKUP('Données projet'!$B$9,Paramètres!$A$1:$I$89,3,0)*VLOOKUP('Données projet'!$B$9,Paramètres!$A$1:$I$89,5,0)</f>
        <v>1.9305976981240223</v>
      </c>
      <c r="P8" s="13">
        <f t="shared" si="33"/>
        <v>0.82411785833670215</v>
      </c>
      <c r="Q8" s="20">
        <f t="shared" si="2"/>
        <v>4.7977962608357618</v>
      </c>
      <c r="R8" s="59">
        <f t="shared" si="0"/>
        <v>183.5888441372831</v>
      </c>
      <c r="S8" s="59">
        <f ca="1">AVERAGE(OFFSET($R$3,0,0,'Données projet'!$E$9+1,1))-AVERAGE(OFFSET($H$3,0,0,'Données projet'!$E$9+1,1))</f>
        <v>737.40414421611001</v>
      </c>
      <c r="T8" s="59">
        <f t="shared" si="34"/>
        <v>245.32893490531674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4.016578947368421</v>
      </c>
      <c r="AI8" s="13">
        <f>IF('Données projet'!$A$62&gt;35,AI7+AH8-AQ7,IF(A8&lt;'Données projet'!$A$62,$AF$205^A8,IF(A8='Données projet'!$A$62,'Données projet'!$B$62,AI7+AH8-AQ7)))</f>
        <v>20.082894736842107</v>
      </c>
      <c r="AJ8" s="13">
        <f>AI8*VLOOKUP('Données projet'!$B$10,Paramètres!$A$1:$I$89,3,0)*VLOOKUP('Données projet'!$B$10,Paramètres!$A$1:$I$89,5,0)</f>
        <v>19.110882631578949</v>
      </c>
      <c r="AK8" s="13">
        <f t="shared" si="35"/>
        <v>6.2472909350549983</v>
      </c>
      <c r="AL8" s="20">
        <f t="shared" si="4"/>
        <v>44.16548562855413</v>
      </c>
      <c r="AM8" s="59">
        <f t="shared" si="5"/>
        <v>222.95653350500149</v>
      </c>
      <c r="AN8" s="59">
        <f ca="1">AVERAGE(OFFSET($AM$3,0,0,'Données projet'!$E$10+1,1))-AVERAGE(OFFSET($H$3,0,0,'Données projet'!$E$10+1,1))</f>
        <v>486.36097333679697</v>
      </c>
      <c r="AO8" s="59">
        <f t="shared" si="36"/>
        <v>308.47736602748159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4.5856818181818184</v>
      </c>
      <c r="BD8" s="12">
        <f>IF('Données projet'!$A$88&gt;35,BD7+BC8-BL7,IF(A8&lt;'Données projet'!$A$88,$BA$205^A8,IF(A8='Données projet'!$A$88,'Données projet'!$B$88,BD7+BC8-BL7)))</f>
        <v>22.928409090909092</v>
      </c>
      <c r="BE8" s="13">
        <f>BD8*VLOOKUP('Données projet'!$B$11,Paramètres!$A$1:$I$89,3,0)*VLOOKUP('Données projet'!$B$11,Paramètres!$A$1:$I$89,5,0)</f>
        <v>23.249406818181821</v>
      </c>
      <c r="BF8" s="13">
        <f t="shared" si="37"/>
        <v>7.4287133259709117</v>
      </c>
      <c r="BG8" s="20">
        <f t="shared" si="7"/>
        <v>53.43105925106601</v>
      </c>
      <c r="BH8" s="59">
        <f t="shared" si="8"/>
        <v>232.22210712751337</v>
      </c>
      <c r="BI8" s="59">
        <f ca="1">AVERAGE(OFFSET($BH$3,0,0,'Données projet'!$E$11+1,1))-AVERAGE(OFFSET($H$3,0,0,'Données projet'!$E$11+1,1))</f>
        <v>586.51533082410526</v>
      </c>
      <c r="BJ8" s="59">
        <f t="shared" si="38"/>
        <v>361.74671957013652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7.7715686274509812</v>
      </c>
      <c r="BY8" s="12">
        <f>IF('Données projet'!$A$114&gt;35,BY7+BX8-CG7,IF(A8&lt;'Données projet'!$A$114,$BV$205^A8,IF(A8='Données projet'!$A$114,'Données projet'!$B$114,BY7+BX8-CG7)))</f>
        <v>38.857843137254903</v>
      </c>
      <c r="BZ8" s="13">
        <f>BY8*VLOOKUP('Données projet'!$B$12,Paramètres!$A$1:$I$89,3,0)*VLOOKUP('Données projet'!$B$12,Paramètres!$A$1:$I$89,5,0)</f>
        <v>18.185470588235294</v>
      </c>
      <c r="CA8" s="13">
        <f t="shared" si="39"/>
        <v>5.9792219084824367</v>
      </c>
      <c r="CB8" s="20">
        <f t="shared" si="10"/>
        <v>42.086839431783375</v>
      </c>
      <c r="CC8" s="59">
        <f t="shared" si="11"/>
        <v>220.87788730823073</v>
      </c>
      <c r="CD8" s="59">
        <f ca="1">AVERAGE(OFFSET($CC$3,0,0,'Données projet'!$E$12+1,1))-AVERAGE(OFFSET($H$3,0,0,'Données projet'!$E$12+1,1))</f>
        <v>374.38106339726073</v>
      </c>
      <c r="CE8" s="59">
        <f t="shared" si="40"/>
        <v>296.53283288925957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2.0800838230519041</v>
      </c>
      <c r="CU8" s="17">
        <f>CT8*VLOOKUP('Données projet'!$B$13,Paramètres!$A$1:$I$89,3,0)*VLOOKUP('Données projet'!$B$13,Paramètres!$A$1:$I$89,5,0)</f>
        <v>1.8171612278181437</v>
      </c>
      <c r="CV8" s="13">
        <f t="shared" si="41"/>
        <v>0.78118182019192373</v>
      </c>
      <c r="CW8" s="20">
        <f t="shared" si="13"/>
        <v>4.5254474752842002</v>
      </c>
      <c r="CX8" s="59">
        <f t="shared" si="14"/>
        <v>183.31649535173156</v>
      </c>
      <c r="CY8" s="59">
        <f ca="1">AVERAGE(OFFSET($CX$3,0,0,'Données projet'!$E$13+1,1))-AVERAGE(OFFSET($H$3,0,0,'Données projet'!$E$13+1,1))</f>
        <v>285.8437404763045</v>
      </c>
      <c r="CZ8" s="59">
        <f t="shared" si="42"/>
        <v>276.01618888357268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5.0894117647058819</v>
      </c>
      <c r="N9" s="13">
        <f>IF('Données projet'!$A$36&gt;35,N8+M9-V8,IF(A9&lt;'Données projet'!$A$36,$K$205^A9,IF(A9='Données projet'!$A$36,'Données projet'!$B$36,N8+M9-V8)))</f>
        <v>2.482944605470975</v>
      </c>
      <c r="O9" s="13">
        <f>N9*VLOOKUP('Données projet'!$B$9,Paramètres!$A$1:$I$89,3,0)*VLOOKUP('Données projet'!$B$9,Paramètres!$A$1:$I$89,5,0)</f>
        <v>2.246568279030138</v>
      </c>
      <c r="P9" s="13">
        <f t="shared" si="33"/>
        <v>0.94222539076696599</v>
      </c>
      <c r="Q9" s="20">
        <f t="shared" si="2"/>
        <v>5.5538156415632898</v>
      </c>
      <c r="R9" s="59">
        <f t="shared" si="0"/>
        <v>187.02406773782226</v>
      </c>
      <c r="S9" s="59">
        <f ca="1">AVERAGE(OFFSET($R$3,0,0,'Données projet'!$E$9+1,1))-AVERAGE(OFFSET($H$3,0,0,'Données projet'!$E$9+1,1))</f>
        <v>737.40414421611001</v>
      </c>
      <c r="T9" s="59">
        <f t="shared" si="34"/>
        <v>245.32893490531674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4.016578947368421</v>
      </c>
      <c r="AI9" s="13">
        <f>IF('Données projet'!$A$62&gt;35,AI8+AH9-AQ8,IF(A9&lt;'Données projet'!$A$62,$AF$205^A9,IF(A9='Données projet'!$A$62,'Données projet'!$B$62,AI8+AH9-AQ8)))</f>
        <v>24.09947368421053</v>
      </c>
      <c r="AJ9" s="13">
        <f>AI9*VLOOKUP('Données projet'!$B$10,Paramètres!$A$1:$I$89,3,0)*VLOOKUP('Données projet'!$B$10,Paramètres!$A$1:$I$89,5,0)</f>
        <v>22.933059157894743</v>
      </c>
      <c r="AK9" s="13">
        <f t="shared" si="35"/>
        <v>7.3393277186968353</v>
      </c>
      <c r="AL9" s="20">
        <f t="shared" si="4"/>
        <v>52.724407143396995</v>
      </c>
      <c r="AM9" s="59">
        <f t="shared" si="5"/>
        <v>234.19465923965598</v>
      </c>
      <c r="AN9" s="59">
        <f ca="1">AVERAGE(OFFSET($AM$3,0,0,'Données projet'!$E$10+1,1))-AVERAGE(OFFSET($H$3,0,0,'Données projet'!$E$10+1,1))</f>
        <v>486.36097333679697</v>
      </c>
      <c r="AO9" s="59">
        <f t="shared" si="36"/>
        <v>308.47736602748159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4.5856818181818184</v>
      </c>
      <c r="BD9" s="12">
        <f>IF('Données projet'!$A$88&gt;35,BD8+BC9-BL8,IF(A9&lt;'Données projet'!$A$88,$BA$205^A9,IF(A9='Données projet'!$A$88,'Données projet'!$B$88,BD8+BC9-BL8)))</f>
        <v>27.51409090909091</v>
      </c>
      <c r="BE9" s="13">
        <f>BD9*VLOOKUP('Données projet'!$B$11,Paramètres!$A$1:$I$89,3,0)*VLOOKUP('Données projet'!$B$11,Paramètres!$A$1:$I$89,5,0)</f>
        <v>27.899288181818189</v>
      </c>
      <c r="BF9" s="13">
        <f t="shared" si="37"/>
        <v>8.7272646967050314</v>
      </c>
      <c r="BG9" s="20">
        <f t="shared" si="7"/>
        <v>63.791246263427929</v>
      </c>
      <c r="BH9" s="59">
        <f t="shared" si="8"/>
        <v>245.2614983596869</v>
      </c>
      <c r="BI9" s="59">
        <f ca="1">AVERAGE(OFFSET($BH$3,0,0,'Données projet'!$E$11+1,1))-AVERAGE(OFFSET($H$3,0,0,'Données projet'!$E$11+1,1))</f>
        <v>586.51533082410526</v>
      </c>
      <c r="BJ9" s="59">
        <f t="shared" si="38"/>
        <v>361.74671957013652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7.7715686274509812</v>
      </c>
      <c r="BY9" s="12">
        <f>IF('Données projet'!$A$114&gt;35,BY8+BX9-CG8,IF(A9&lt;'Données projet'!$A$114,$BV$205^A9,IF(A9='Données projet'!$A$114,'Données projet'!$B$114,BY8+BX9-CG8)))</f>
        <v>46.629411764705885</v>
      </c>
      <c r="BZ9" s="13">
        <f>BY9*VLOOKUP('Données projet'!$B$12,Paramètres!$A$1:$I$89,3,0)*VLOOKUP('Données projet'!$B$12,Paramètres!$A$1:$I$89,5,0)</f>
        <v>21.822564705882353</v>
      </c>
      <c r="CA9" s="13">
        <f t="shared" si="39"/>
        <v>7.0243997831002556</v>
      </c>
      <c r="CB9" s="20">
        <f t="shared" si="10"/>
        <v>50.241796484978039</v>
      </c>
      <c r="CC9" s="59">
        <f t="shared" si="11"/>
        <v>231.71204858123701</v>
      </c>
      <c r="CD9" s="59">
        <f ca="1">AVERAGE(OFFSET($CC$3,0,0,'Données projet'!$E$12+1,1))-AVERAGE(OFFSET($H$3,0,0,'Données projet'!$E$12+1,1))</f>
        <v>374.38106339726073</v>
      </c>
      <c r="CE9" s="59">
        <f t="shared" si="40"/>
        <v>296.53283288925957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0.6</v>
      </c>
      <c r="CT9" s="12">
        <f>IF('Données projet'!$A$140&gt;35,CT8+CS9-DB8,IF(A9&lt;'Données projet'!$A$140,$CQ$205^A9,IF(A9='Données projet'!$A$140,'Données projet'!$B$140,CT8+CS9-DB8)))</f>
        <v>2.4082246852806919</v>
      </c>
      <c r="CU9" s="17">
        <f>CT9*VLOOKUP('Données projet'!$B$13,Paramètres!$A$1:$I$89,3,0)*VLOOKUP('Données projet'!$B$13,Paramètres!$A$1:$I$89,5,0)</f>
        <v>2.1038250850612128</v>
      </c>
      <c r="CV9" s="13">
        <f t="shared" si="41"/>
        <v>0.88912612901456256</v>
      </c>
      <c r="CW9" s="20">
        <f t="shared" si="13"/>
        <v>5.2127233645153082</v>
      </c>
      <c r="CX9" s="59">
        <f t="shared" si="14"/>
        <v>186.68297546077429</v>
      </c>
      <c r="CY9" s="59">
        <f ca="1">AVERAGE(OFFSET($CX$3,0,0,'Données projet'!$E$13+1,1))-AVERAGE(OFFSET($H$3,0,0,'Données projet'!$E$13+1,1))</f>
        <v>285.8437404763045</v>
      </c>
      <c r="CZ9" s="59">
        <f t="shared" si="42"/>
        <v>276.01618888357268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5.0894117647058819</v>
      </c>
      <c r="N10" s="13">
        <f>IF('Données projet'!$A$36&gt;35,N9+M10-V9,IF(A10&lt;'Données projet'!$A$36,$K$205^A10,IF(A10='Données projet'!$A$36,'Données projet'!$B$36,N9+M10-V9)))</f>
        <v>2.8893148451696504</v>
      </c>
      <c r="O10" s="13">
        <f>N10*VLOOKUP('Données projet'!$B$9,Paramètres!$A$1:$I$89,3,0)*VLOOKUP('Données projet'!$B$9,Paramètres!$A$1:$I$89,5,0)</f>
        <v>2.6142520719094997</v>
      </c>
      <c r="P10" s="13">
        <f t="shared" si="33"/>
        <v>1.0772593725826609</v>
      </c>
      <c r="Q10" s="20">
        <f t="shared" si="2"/>
        <v>6.4293824324905131</v>
      </c>
      <c r="R10" s="59">
        <f t="shared" si="0"/>
        <v>190.55356336822675</v>
      </c>
      <c r="S10" s="59">
        <f ca="1">AVERAGE(OFFSET($R$3,0,0,'Données projet'!$E$9+1,1))-AVERAGE(OFFSET($H$3,0,0,'Données projet'!$E$9+1,1))</f>
        <v>737.40414421611001</v>
      </c>
      <c r="T10" s="59">
        <f t="shared" si="34"/>
        <v>245.32893490531674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4.016578947368421</v>
      </c>
      <c r="AI10" s="13">
        <f>IF('Données projet'!$A$62&gt;35,AI9+AH10-AQ9,IF(A10&lt;'Données projet'!$A$62,$AF$205^A10,IF(A10='Données projet'!$A$62,'Données projet'!$B$62,AI9+AH10-AQ9)))</f>
        <v>28.116052631578953</v>
      </c>
      <c r="AJ10" s="13">
        <f>AI10*VLOOKUP('Données projet'!$B$10,Paramètres!$A$1:$I$89,3,0)*VLOOKUP('Données projet'!$B$10,Paramètres!$A$1:$I$89,5,0)</f>
        <v>26.755235684210533</v>
      </c>
      <c r="AK10" s="13">
        <f t="shared" si="35"/>
        <v>8.4102801727490544</v>
      </c>
      <c r="AL10" s="20">
        <f t="shared" si="4"/>
        <v>61.246606784204609</v>
      </c>
      <c r="AM10" s="59">
        <f t="shared" si="5"/>
        <v>245.37078771994084</v>
      </c>
      <c r="AN10" s="59">
        <f ca="1">AVERAGE(OFFSET($AM$3,0,0,'Données projet'!$E$10+1,1))-AVERAGE(OFFSET($H$3,0,0,'Données projet'!$E$10+1,1))</f>
        <v>486.36097333679697</v>
      </c>
      <c r="AO10" s="59">
        <f t="shared" si="36"/>
        <v>308.47736602748159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4.5856818181818184</v>
      </c>
      <c r="BD10" s="12">
        <f>IF('Données projet'!$A$88&gt;35,BD9+BC10-BL9,IF(A10&lt;'Données projet'!$A$88,$BA$205^A10,IF(A10='Données projet'!$A$88,'Données projet'!$B$88,BD9+BC10-BL9)))</f>
        <v>32.099772727272729</v>
      </c>
      <c r="BE10" s="13">
        <f>BD10*VLOOKUP('Données projet'!$B$11,Paramètres!$A$1:$I$89,3,0)*VLOOKUP('Données projet'!$B$11,Paramètres!$A$1:$I$89,5,0)</f>
        <v>32.549169545454554</v>
      </c>
      <c r="BF10" s="13">
        <f t="shared" si="37"/>
        <v>10.000744489723338</v>
      </c>
      <c r="BG10" s="20">
        <f t="shared" si="7"/>
        <v>74.107766944601494</v>
      </c>
      <c r="BH10" s="59">
        <f t="shared" si="8"/>
        <v>258.23194788033771</v>
      </c>
      <c r="BI10" s="59">
        <f ca="1">AVERAGE(OFFSET($BH$3,0,0,'Données projet'!$E$11+1,1))-AVERAGE(OFFSET($H$3,0,0,'Données projet'!$E$11+1,1))</f>
        <v>586.51533082410526</v>
      </c>
      <c r="BJ10" s="59">
        <f t="shared" si="38"/>
        <v>361.74671957013652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7.7715686274509812</v>
      </c>
      <c r="BY10" s="12">
        <f>IF('Données projet'!$A$114&gt;35,BY9+BX10-CG9,IF(A10&lt;'Données projet'!$A$114,$BV$205^A10,IF(A10='Données projet'!$A$114,'Données projet'!$B$114,BY9+BX10-CG9)))</f>
        <v>54.400980392156868</v>
      </c>
      <c r="BZ10" s="13">
        <f>BY10*VLOOKUP('Données projet'!$B$12,Paramètres!$A$1:$I$89,3,0)*VLOOKUP('Données projet'!$B$12,Paramètres!$A$1:$I$89,5,0)</f>
        <v>25.459658823529416</v>
      </c>
      <c r="CA10" s="13">
        <f t="shared" si="39"/>
        <v>8.0493980491936057</v>
      </c>
      <c r="CB10" s="20">
        <f t="shared" si="10"/>
        <v>58.361607386659266</v>
      </c>
      <c r="CC10" s="59">
        <f t="shared" si="11"/>
        <v>242.48578832239551</v>
      </c>
      <c r="CD10" s="59">
        <f ca="1">AVERAGE(OFFSET($CC$3,0,0,'Données projet'!$E$12+1,1))-AVERAGE(OFFSET($H$3,0,0,'Données projet'!$E$12+1,1))</f>
        <v>374.38106339726073</v>
      </c>
      <c r="CE10" s="59">
        <f t="shared" si="40"/>
        <v>296.53283288925957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0.6</v>
      </c>
      <c r="CT10" s="12">
        <f>IF('Données projet'!$A$140&gt;35,CT9+CS10-DB9,IF(A10&lt;'Données projet'!$A$140,$CQ$205^A10,IF(A10='Données projet'!$A$140,'Données projet'!$B$140,CT9+CS10-DB9)))</f>
        <v>2.788130973628832</v>
      </c>
      <c r="CU10" s="17">
        <f>CT10*VLOOKUP('Données projet'!$B$13,Paramètres!$A$1:$I$89,3,0)*VLOOKUP('Données projet'!$B$13,Paramètres!$A$1:$I$89,5,0)</f>
        <v>2.4357112185621479</v>
      </c>
      <c r="CV10" s="13">
        <f t="shared" si="41"/>
        <v>1.0119862660170416</v>
      </c>
      <c r="CW10" s="20">
        <f t="shared" si="13"/>
        <v>6.0047397856420881</v>
      </c>
      <c r="CX10" s="59">
        <f t="shared" si="14"/>
        <v>190.12892072137834</v>
      </c>
      <c r="CY10" s="59">
        <f ca="1">AVERAGE(OFFSET($CX$3,0,0,'Données projet'!$E$13+1,1))-AVERAGE(OFFSET($H$3,0,0,'Données projet'!$E$13+1,1))</f>
        <v>285.8437404763045</v>
      </c>
      <c r="CZ10" s="59">
        <f t="shared" si="42"/>
        <v>276.01618888357268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5.0894117647058819</v>
      </c>
      <c r="N11" s="13">
        <f>IF('Données projet'!$A$36&gt;35,N10+M11-V10,IF(A11&lt;'Données projet'!$A$36,$K$205^A11,IF(A11='Données projet'!$A$36,'Données projet'!$B$36,N10+M11-V10)))</f>
        <v>3.3621935246252548</v>
      </c>
      <c r="O11" s="13">
        <f>N11*VLOOKUP('Données projet'!$B$9,Paramètres!$A$1:$I$89,3,0)*VLOOKUP('Données projet'!$B$9,Paramètres!$A$1:$I$89,5,0)</f>
        <v>3.0421127010809306</v>
      </c>
      <c r="P11" s="13">
        <f t="shared" si="33"/>
        <v>1.2316455990137962</v>
      </c>
      <c r="Q11" s="20">
        <f t="shared" si="2"/>
        <v>7.4434623726649827</v>
      </c>
      <c r="R11" s="59">
        <f t="shared" si="0"/>
        <v>194.19673523888554</v>
      </c>
      <c r="S11" s="59">
        <f ca="1">AVERAGE(OFFSET($R$3,0,0,'Données projet'!$E$9+1,1))-AVERAGE(OFFSET($H$3,0,0,'Données projet'!$E$9+1,1))</f>
        <v>737.40414421611001</v>
      </c>
      <c r="T11" s="59">
        <f t="shared" si="34"/>
        <v>245.32893490531674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4.016578947368421</v>
      </c>
      <c r="AI11" s="13">
        <f>IF('Données projet'!$A$62&gt;35,AI10+AH11-AQ10,IF(A11&lt;'Données projet'!$A$62,$AF$205^A11,IF(A11='Données projet'!$A$62,'Données projet'!$B$62,AI10+AH11-AQ10)))</f>
        <v>32.132631578947375</v>
      </c>
      <c r="AJ11" s="13">
        <f>AI11*VLOOKUP('Données projet'!$B$10,Paramètres!$A$1:$I$89,3,0)*VLOOKUP('Données projet'!$B$10,Paramètres!$A$1:$I$89,5,0)</f>
        <v>30.577412210526322</v>
      </c>
      <c r="AK11" s="13">
        <f t="shared" si="35"/>
        <v>9.4635078802126973</v>
      </c>
      <c r="AL11" s="20">
        <f t="shared" si="4"/>
        <v>69.737935824703797</v>
      </c>
      <c r="AM11" s="59">
        <f t="shared" si="5"/>
        <v>256.49120869092434</v>
      </c>
      <c r="AN11" s="59">
        <f ca="1">AVERAGE(OFFSET($AM$3,0,0,'Données projet'!$E$10+1,1))-AVERAGE(OFFSET($H$3,0,0,'Données projet'!$E$10+1,1))</f>
        <v>486.36097333679697</v>
      </c>
      <c r="AO11" s="59">
        <f t="shared" si="36"/>
        <v>308.47736602748159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4.5856818181818184</v>
      </c>
      <c r="BD11" s="12">
        <f>IF('Données projet'!$A$88&gt;35,BD10+BC11-BL10,IF(A11&lt;'Données projet'!$A$88,$BA$205^A11,IF(A11='Données projet'!$A$88,'Données projet'!$B$88,BD10+BC11-BL10)))</f>
        <v>36.685454545454547</v>
      </c>
      <c r="BE11" s="13">
        <f>BD11*VLOOKUP('Données projet'!$B$11,Paramètres!$A$1:$I$89,3,0)*VLOOKUP('Données projet'!$B$11,Paramètres!$A$1:$I$89,5,0)</f>
        <v>37.199050909090914</v>
      </c>
      <c r="BF11" s="13">
        <f t="shared" si="37"/>
        <v>11.253147617263624</v>
      </c>
      <c r="BG11" s="20">
        <f t="shared" si="7"/>
        <v>84.387579100067484</v>
      </c>
      <c r="BH11" s="59">
        <f t="shared" si="8"/>
        <v>271.14085196628804</v>
      </c>
      <c r="BI11" s="59">
        <f ca="1">AVERAGE(OFFSET($BH$3,0,0,'Données projet'!$E$11+1,1))-AVERAGE(OFFSET($H$3,0,0,'Données projet'!$E$11+1,1))</f>
        <v>586.51533082410526</v>
      </c>
      <c r="BJ11" s="59">
        <f t="shared" si="38"/>
        <v>361.74671957013652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7.7715686274509812</v>
      </c>
      <c r="BY11" s="12">
        <f>IF('Données projet'!$A$114&gt;35,BY10+BX11-CG10,IF(A11&lt;'Données projet'!$A$114,$BV$205^A11,IF(A11='Données projet'!$A$114,'Données projet'!$B$114,BY10+BX11-CG10)))</f>
        <v>62.17254901960785</v>
      </c>
      <c r="BZ11" s="13">
        <f>BY11*VLOOKUP('Données projet'!$B$12,Paramètres!$A$1:$I$89,3,0)*VLOOKUP('Données projet'!$B$12,Paramètres!$A$1:$I$89,5,0)</f>
        <v>29.096752941176472</v>
      </c>
      <c r="CA11" s="13">
        <f t="shared" si="39"/>
        <v>9.0574321312547941</v>
      </c>
      <c r="CB11" s="20">
        <f t="shared" si="10"/>
        <v>66.451872334484463</v>
      </c>
      <c r="CC11" s="59">
        <f t="shared" si="11"/>
        <v>253.20514520070503</v>
      </c>
      <c r="CD11" s="59">
        <f ca="1">AVERAGE(OFFSET($CC$3,0,0,'Données projet'!$E$12+1,1))-AVERAGE(OFFSET($H$3,0,0,'Données projet'!$E$12+1,1))</f>
        <v>374.38106339726073</v>
      </c>
      <c r="CE11" s="59">
        <f t="shared" si="40"/>
        <v>296.53283288925957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0.6</v>
      </c>
      <c r="CT11" s="12">
        <f>IF('Données projet'!$A$140&gt;35,CT10+CS11-DB10,IF(A11&lt;'Données projet'!$A$140,$CQ$205^A11,IF(A11='Données projet'!$A$140,'Données projet'!$B$140,CT10+CS11-DB10)))</f>
        <v>3.227968874176038</v>
      </c>
      <c r="CU11" s="17">
        <f>CT11*VLOOKUP('Données projet'!$B$13,Paramètres!$A$1:$I$89,3,0)*VLOOKUP('Données projet'!$B$13,Paramètres!$A$1:$I$89,5,0)</f>
        <v>2.8199536084801871</v>
      </c>
      <c r="CV11" s="13">
        <f t="shared" si="41"/>
        <v>1.1518233118873293</v>
      </c>
      <c r="CW11" s="20">
        <f t="shared" si="13"/>
        <v>6.9175114696400923</v>
      </c>
      <c r="CX11" s="59">
        <f t="shared" si="14"/>
        <v>193.67078433586065</v>
      </c>
      <c r="CY11" s="59">
        <f ca="1">AVERAGE(OFFSET($CX$3,0,0,'Données projet'!$E$13+1,1))-AVERAGE(OFFSET($H$3,0,0,'Données projet'!$E$13+1,1))</f>
        <v>285.8437404763045</v>
      </c>
      <c r="CZ11" s="59">
        <f t="shared" si="42"/>
        <v>276.01618888357268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5.0894117647058819</v>
      </c>
      <c r="N12" s="13">
        <f>IF('Données projet'!$A$36&gt;35,N11+M12-V11,IF(A12&lt;'Données projet'!$A$36,$K$205^A12,IF(A12='Données projet'!$A$36,'Données projet'!$B$36,N11+M12-V11)))</f>
        <v>3.9124657238135789</v>
      </c>
      <c r="O12" s="13">
        <f>N12*VLOOKUP('Données projet'!$B$9,Paramètres!$A$1:$I$89,3,0)*VLOOKUP('Données projet'!$B$9,Paramètres!$A$1:$I$89,5,0)</f>
        <v>3.5399989869065265</v>
      </c>
      <c r="P12" s="13">
        <f t="shared" si="33"/>
        <v>1.4081575154303458</v>
      </c>
      <c r="Q12" s="20">
        <f t="shared" si="2"/>
        <v>8.6180392415700524</v>
      </c>
      <c r="R12" s="59">
        <f t="shared" si="0"/>
        <v>197.97599799412612</v>
      </c>
      <c r="S12" s="59">
        <f ca="1">AVERAGE(OFFSET($R$3,0,0,'Données projet'!$E$9+1,1))-AVERAGE(OFFSET($H$3,0,0,'Données projet'!$E$9+1,1))</f>
        <v>737.40414421611001</v>
      </c>
      <c r="T12" s="59">
        <f t="shared" si="34"/>
        <v>245.32893490531674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4.016578947368421</v>
      </c>
      <c r="AI12" s="13">
        <f>IF('Données projet'!$A$62&gt;35,AI11+AH12-AQ11,IF(A12&lt;'Données projet'!$A$62,$AF$205^A12,IF(A12='Données projet'!$A$62,'Données projet'!$B$62,AI11+AH12-AQ11)))</f>
        <v>36.149210526315798</v>
      </c>
      <c r="AJ12" s="13">
        <f>AI12*VLOOKUP('Données projet'!$B$10,Paramètres!$A$1:$I$89,3,0)*VLOOKUP('Données projet'!$B$10,Paramètres!$A$1:$I$89,5,0)</f>
        <v>34.399588736842112</v>
      </c>
      <c r="AK12" s="13">
        <f t="shared" si="35"/>
        <v>10.501480177330832</v>
      </c>
      <c r="AL12" s="20">
        <f t="shared" si="4"/>
        <v>78.202695025517883</v>
      </c>
      <c r="AM12" s="59">
        <f t="shared" si="5"/>
        <v>267.56065377807397</v>
      </c>
      <c r="AN12" s="59">
        <f ca="1">AVERAGE(OFFSET($AM$3,0,0,'Données projet'!$E$10+1,1))-AVERAGE(OFFSET($H$3,0,0,'Données projet'!$E$10+1,1))</f>
        <v>486.36097333679697</v>
      </c>
      <c r="AO12" s="59">
        <f t="shared" si="36"/>
        <v>308.47736602748159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4.5856818181818184</v>
      </c>
      <c r="BD12" s="12">
        <f>IF('Données projet'!$A$88&gt;35,BD11+BC12-BL11,IF(A12&lt;'Données projet'!$A$88,$BA$205^A12,IF(A12='Données projet'!$A$88,'Données projet'!$B$88,BD11+BC12-BL11)))</f>
        <v>41.271136363636366</v>
      </c>
      <c r="BE12" s="13">
        <f>BD12*VLOOKUP('Données projet'!$B$11,Paramètres!$A$1:$I$89,3,0)*VLOOKUP('Données projet'!$B$11,Paramètres!$A$1:$I$89,5,0)</f>
        <v>41.848932272727275</v>
      </c>
      <c r="BF12" s="13">
        <f t="shared" si="37"/>
        <v>12.487410390640012</v>
      </c>
      <c r="BG12" s="20">
        <f t="shared" si="7"/>
        <v>94.635796805364691</v>
      </c>
      <c r="BH12" s="59">
        <f t="shared" si="8"/>
        <v>283.99375555792074</v>
      </c>
      <c r="BI12" s="59">
        <f ca="1">AVERAGE(OFFSET($BH$3,0,0,'Données projet'!$E$11+1,1))-AVERAGE(OFFSET($H$3,0,0,'Données projet'!$E$11+1,1))</f>
        <v>586.51533082410526</v>
      </c>
      <c r="BJ12" s="59">
        <f t="shared" si="38"/>
        <v>361.74671957013652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7.7715686274509812</v>
      </c>
      <c r="BY12" s="12">
        <f>IF('Données projet'!$A$114&gt;35,BY11+BX12-CG11,IF(A12&lt;'Données projet'!$A$114,$BV$205^A12,IF(A12='Données projet'!$A$114,'Données projet'!$B$114,BY11+BX12-CG11)))</f>
        <v>69.944117647058832</v>
      </c>
      <c r="BZ12" s="13">
        <f>BY12*VLOOKUP('Données projet'!$B$12,Paramètres!$A$1:$I$89,3,0)*VLOOKUP('Données projet'!$B$12,Paramètres!$A$1:$I$89,5,0)</f>
        <v>32.733847058823535</v>
      </c>
      <c r="CA12" s="13">
        <f t="shared" si="39"/>
        <v>10.050865407189132</v>
      </c>
      <c r="CB12" s="20">
        <f t="shared" si="10"/>
        <v>74.51670754497205</v>
      </c>
      <c r="CC12" s="59">
        <f t="shared" si="11"/>
        <v>263.87466629752811</v>
      </c>
      <c r="CD12" s="59">
        <f ca="1">AVERAGE(OFFSET($CC$3,0,0,'Données projet'!$E$12+1,1))-AVERAGE(OFFSET($H$3,0,0,'Données projet'!$E$12+1,1))</f>
        <v>374.38106339726073</v>
      </c>
      <c r="CE12" s="59">
        <f t="shared" si="40"/>
        <v>296.53283288925957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0.6</v>
      </c>
      <c r="CT12" s="12">
        <f>IF('Données projet'!$A$140&gt;35,CT11+CS12-DB11,IF(A12&lt;'Données projet'!$A$140,$CQ$205^A12,IF(A12='Données projet'!$A$140,'Données projet'!$B$140,CT11+CS12-DB11)))</f>
        <v>3.7371928188465526</v>
      </c>
      <c r="CU12" s="17">
        <f>CT12*VLOOKUP('Données projet'!$B$13,Paramètres!$A$1:$I$89,3,0)*VLOOKUP('Données projet'!$B$13,Paramètres!$A$1:$I$89,5,0)</f>
        <v>3.2648116465443486</v>
      </c>
      <c r="CV12" s="13">
        <f t="shared" si="41"/>
        <v>1.310983149038857</v>
      </c>
      <c r="CW12" s="20">
        <f t="shared" si="13"/>
        <v>7.9695092689740825</v>
      </c>
      <c r="CX12" s="59">
        <f t="shared" si="14"/>
        <v>197.32746802153017</v>
      </c>
      <c r="CY12" s="59">
        <f ca="1">AVERAGE(OFFSET($CX$3,0,0,'Données projet'!$E$13+1,1))-AVERAGE(OFFSET($H$3,0,0,'Données projet'!$E$13+1,1))</f>
        <v>285.8437404763045</v>
      </c>
      <c r="CZ12" s="59">
        <f t="shared" si="42"/>
        <v>276.01618888357268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5.0894117647058819</v>
      </c>
      <c r="N13" s="13">
        <f>IF('Données projet'!$A$36&gt;35,N12+M13-V12,IF(A13&lt;'Données projet'!$A$36,$K$205^A13,IF(A13='Données projet'!$A$36,'Données projet'!$B$36,N12+M13-V12)))</f>
        <v>4.5527980254266449</v>
      </c>
      <c r="O13" s="13">
        <f>N13*VLOOKUP('Données projet'!$B$9,Paramètres!$A$1:$I$89,3,0)*VLOOKUP('Données projet'!$B$9,Paramètres!$A$1:$I$89,5,0)</f>
        <v>4.1193716534060281</v>
      </c>
      <c r="P13" s="13">
        <f t="shared" si="33"/>
        <v>1.6099660404346177</v>
      </c>
      <c r="Q13" s="20">
        <f t="shared" si="2"/>
        <v>9.9785964834391248</v>
      </c>
      <c r="R13" s="59">
        <f t="shared" si="0"/>
        <v>201.91725846848402</v>
      </c>
      <c r="S13" s="59">
        <f ca="1">AVERAGE(OFFSET($R$3,0,0,'Données projet'!$E$9+1,1))-AVERAGE(OFFSET($H$3,0,0,'Données projet'!$E$9+1,1))</f>
        <v>737.40414421611001</v>
      </c>
      <c r="T13" s="59">
        <f t="shared" si="34"/>
        <v>245.32893490531674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4.016578947368421</v>
      </c>
      <c r="AI13" s="13">
        <f>IF('Données projet'!$A$62&gt;35,AI12+AH13-AQ12,IF(A13&lt;'Données projet'!$A$62,$AF$205^A13,IF(A13='Données projet'!$A$62,'Données projet'!$B$62,AI12+AH13-AQ12)))</f>
        <v>40.165789473684221</v>
      </c>
      <c r="AJ13" s="13">
        <f>AI13*VLOOKUP('Données projet'!$B$10,Paramètres!$A$1:$I$89,3,0)*VLOOKUP('Données projet'!$B$10,Paramètres!$A$1:$I$89,5,0)</f>
        <v>38.221765263157906</v>
      </c>
      <c r="AK13" s="13">
        <f t="shared" si="35"/>
        <v>11.52608546697418</v>
      </c>
      <c r="AL13" s="20">
        <f t="shared" si="4"/>
        <v>86.644173354980055</v>
      </c>
      <c r="AM13" s="59">
        <f t="shared" si="5"/>
        <v>278.58283534002493</v>
      </c>
      <c r="AN13" s="59">
        <f ca="1">AVERAGE(OFFSET($AM$3,0,0,'Données projet'!$E$10+1,1))-AVERAGE(OFFSET($H$3,0,0,'Données projet'!$E$10+1,1))</f>
        <v>486.36097333679697</v>
      </c>
      <c r="AO13" s="59">
        <f t="shared" si="36"/>
        <v>308.47736602748159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4.5856818181818184</v>
      </c>
      <c r="BD13" s="12">
        <f>IF('Données projet'!$A$88&gt;35,BD12+BC13-BL12,IF(A13&lt;'Données projet'!$A$88,$BA$205^A13,IF(A13='Données projet'!$A$88,'Données projet'!$B$88,BD12+BC13-BL12)))</f>
        <v>45.856818181818184</v>
      </c>
      <c r="BE13" s="13">
        <f>BD13*VLOOKUP('Données projet'!$B$11,Paramètres!$A$1:$I$89,3,0)*VLOOKUP('Données projet'!$B$11,Paramètres!$A$1:$I$89,5,0)</f>
        <v>46.498813636363643</v>
      </c>
      <c r="BF13" s="13">
        <f t="shared" si="37"/>
        <v>13.705778327744383</v>
      </c>
      <c r="BG13" s="20">
        <f t="shared" si="7"/>
        <v>104.85633100415481</v>
      </c>
      <c r="BH13" s="59">
        <f t="shared" si="8"/>
        <v>296.79499298919973</v>
      </c>
      <c r="BI13" s="59">
        <f ca="1">AVERAGE(OFFSET($BH$3,0,0,'Données projet'!$E$11+1,1))-AVERAGE(OFFSET($H$3,0,0,'Données projet'!$E$11+1,1))</f>
        <v>586.51533082410526</v>
      </c>
      <c r="BJ13" s="59">
        <f t="shared" si="38"/>
        <v>361.74671957013652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7.7715686274509812</v>
      </c>
      <c r="BY13" s="12">
        <f>IF('Données projet'!$A$114&gt;35,BY12+BX13-CG12,IF(A13&lt;'Données projet'!$A$114,$BV$205^A13,IF(A13='Données projet'!$A$114,'Données projet'!$B$114,BY12+BX13-CG12)))</f>
        <v>77.715686274509807</v>
      </c>
      <c r="BZ13" s="13">
        <f>BY13*VLOOKUP('Données projet'!$B$12,Paramètres!$A$1:$I$89,3,0)*VLOOKUP('Données projet'!$B$12,Paramètres!$A$1:$I$89,5,0)</f>
        <v>36.370941176470588</v>
      </c>
      <c r="CA13" s="13">
        <f t="shared" si="39"/>
        <v>11.031505249173463</v>
      </c>
      <c r="CB13" s="20">
        <f t="shared" si="10"/>
        <v>82.559260857996719</v>
      </c>
      <c r="CC13" s="59">
        <f t="shared" si="11"/>
        <v>274.49792284304158</v>
      </c>
      <c r="CD13" s="59">
        <f ca="1">AVERAGE(OFFSET($CC$3,0,0,'Données projet'!$E$12+1,1))-AVERAGE(OFFSET($H$3,0,0,'Données projet'!$E$12+1,1))</f>
        <v>374.38106339726073</v>
      </c>
      <c r="CE13" s="59">
        <f t="shared" si="40"/>
        <v>296.53283288925957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0.6</v>
      </c>
      <c r="CT13" s="12">
        <f>IF('Données projet'!$A$140&gt;35,CT12+CS13-DB12,IF(A13&lt;'Données projet'!$A$140,$CQ$205^A13,IF(A13='Données projet'!$A$140,'Données projet'!$B$140,CT12+CS13-DB12)))</f>
        <v>4.3267487109222253</v>
      </c>
      <c r="CU13" s="17">
        <f>CT13*VLOOKUP('Données projet'!$B$13,Paramètres!$A$1:$I$89,3,0)*VLOOKUP('Données projet'!$B$13,Paramètres!$A$1:$I$89,5,0)</f>
        <v>3.7798476738616569</v>
      </c>
      <c r="CV13" s="13">
        <f t="shared" si="41"/>
        <v>1.4921358157334794</v>
      </c>
      <c r="CW13" s="20">
        <f t="shared" si="13"/>
        <v>9.182037911044862</v>
      </c>
      <c r="CX13" s="59">
        <f t="shared" si="14"/>
        <v>201.12069989608975</v>
      </c>
      <c r="CY13" s="59">
        <f ca="1">AVERAGE(OFFSET($CX$3,0,0,'Données projet'!$E$13+1,1))-AVERAGE(OFFSET($H$3,0,0,'Données projet'!$E$13+1,1))</f>
        <v>285.8437404763045</v>
      </c>
      <c r="CZ13" s="59">
        <f t="shared" si="42"/>
        <v>276.01618888357268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5.0894117647058819</v>
      </c>
      <c r="N14" s="13">
        <f>IF('Données projet'!$A$36&gt;35,N13+M14-V13,IF(A14&lt;'Données projet'!$A$36,$K$205^A14,IF(A14='Données projet'!$A$36,'Données projet'!$B$36,N13+M14-V13)))</f>
        <v>5.2979300838767944</v>
      </c>
      <c r="O14" s="13">
        <f>N14*VLOOKUP('Données projet'!$B$9,Paramètres!$A$1:$I$89,3,0)*VLOOKUP('Données projet'!$B$9,Paramètres!$A$1:$I$89,5,0)</f>
        <v>4.7935671398917234</v>
      </c>
      <c r="P14" s="13">
        <f t="shared" si="33"/>
        <v>1.8406965292945834</v>
      </c>
      <c r="Q14" s="20">
        <f t="shared" si="2"/>
        <v>11.554675890499484</v>
      </c>
      <c r="R14" s="59">
        <f t="shared" si="0"/>
        <v>206.05047449961361</v>
      </c>
      <c r="S14" s="59">
        <f ca="1">AVERAGE(OFFSET($R$3,0,0,'Données projet'!$E$9+1,1))-AVERAGE(OFFSET($H$3,0,0,'Données projet'!$E$9+1,1))</f>
        <v>737.40414421611001</v>
      </c>
      <c r="T14" s="59">
        <f t="shared" si="34"/>
        <v>245.32893490531674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4.016578947368421</v>
      </c>
      <c r="AI14" s="13">
        <f>IF('Données projet'!$A$62&gt;35,AI13+AH14-AQ13,IF(A14&lt;'Données projet'!$A$62,$AF$205^A14,IF(A14='Données projet'!$A$62,'Données projet'!$B$62,AI13+AH14-AQ13)))</f>
        <v>44.182368421052644</v>
      </c>
      <c r="AJ14" s="13">
        <f>AI14*VLOOKUP('Données projet'!$B$10,Paramètres!$A$1:$I$89,3,0)*VLOOKUP('Données projet'!$B$10,Paramètres!$A$1:$I$89,5,0)</f>
        <v>42.043941789473699</v>
      </c>
      <c r="AK14" s="13">
        <f t="shared" si="35"/>
        <v>12.538812616073887</v>
      </c>
      <c r="AL14" s="20">
        <f t="shared" si="4"/>
        <v>95.064963922995389</v>
      </c>
      <c r="AM14" s="59">
        <f t="shared" si="5"/>
        <v>289.56076253210949</v>
      </c>
      <c r="AN14" s="59">
        <f ca="1">AVERAGE(OFFSET($AM$3,0,0,'Données projet'!$E$10+1,1))-AVERAGE(OFFSET($H$3,0,0,'Données projet'!$E$10+1,1))</f>
        <v>486.36097333679697</v>
      </c>
      <c r="AO14" s="59">
        <f t="shared" si="36"/>
        <v>308.47736602748159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4.5856818181818184</v>
      </c>
      <c r="BD14" s="12">
        <f>IF('Données projet'!$A$88&gt;35,BD13+BC14-BL13,IF(A14&lt;'Données projet'!$A$88,$BA$205^A14,IF(A14='Données projet'!$A$88,'Données projet'!$B$88,BD13+BC14-BL13)))</f>
        <v>50.442500000000003</v>
      </c>
      <c r="BE14" s="13">
        <f>BD14*VLOOKUP('Données projet'!$B$11,Paramètres!$A$1:$I$89,3,0)*VLOOKUP('Données projet'!$B$11,Paramètres!$A$1:$I$89,5,0)</f>
        <v>51.148695000000011</v>
      </c>
      <c r="BF14" s="13">
        <f t="shared" si="37"/>
        <v>14.910021854466464</v>
      </c>
      <c r="BG14" s="20">
        <f t="shared" si="7"/>
        <v>115.05226518819575</v>
      </c>
      <c r="BH14" s="59">
        <f t="shared" si="8"/>
        <v>309.54806379730985</v>
      </c>
      <c r="BI14" s="59">
        <f ca="1">AVERAGE(OFFSET($BH$3,0,0,'Données projet'!$E$11+1,1))-AVERAGE(OFFSET($H$3,0,0,'Données projet'!$E$11+1,1))</f>
        <v>586.51533082410526</v>
      </c>
      <c r="BJ14" s="59">
        <f t="shared" si="38"/>
        <v>361.74671957013652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7.7715686274509812</v>
      </c>
      <c r="BY14" s="12">
        <f>IF('Données projet'!$A$114&gt;35,BY13+BX14-CG13,IF(A14&lt;'Données projet'!$A$114,$BV$205^A14,IF(A14='Données projet'!$A$114,'Données projet'!$B$114,BY13+BX14-CG13)))</f>
        <v>85.487254901960782</v>
      </c>
      <c r="BZ14" s="13">
        <f>BY14*VLOOKUP('Données projet'!$B$12,Paramètres!$A$1:$I$89,3,0)*VLOOKUP('Données projet'!$B$12,Paramètres!$A$1:$I$89,5,0)</f>
        <v>40.008035294117647</v>
      </c>
      <c r="CA14" s="13">
        <f t="shared" si="39"/>
        <v>12.000776637389773</v>
      </c>
      <c r="CB14" s="20">
        <f t="shared" si="10"/>
        <v>90.582014114042082</v>
      </c>
      <c r="CC14" s="59">
        <f t="shared" si="11"/>
        <v>285.07781272315623</v>
      </c>
      <c r="CD14" s="59">
        <f ca="1">AVERAGE(OFFSET($CC$3,0,0,'Données projet'!$E$12+1,1))-AVERAGE(OFFSET($H$3,0,0,'Données projet'!$E$12+1,1))</f>
        <v>374.38106339726073</v>
      </c>
      <c r="CE14" s="59">
        <f t="shared" si="40"/>
        <v>296.53283288925957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0.6</v>
      </c>
      <c r="CT14" s="12">
        <f>IF('Données projet'!$A$140&gt;35,CT13+CS14-DB13,IF(A14&lt;'Données projet'!$A$140,$CQ$205^A14,IF(A14='Données projet'!$A$140,'Données projet'!$B$140,CT13+CS14-DB13)))</f>
        <v>5.0093092101266317</v>
      </c>
      <c r="CU14" s="17">
        <f>CT14*VLOOKUP('Données projet'!$B$13,Paramètres!$A$1:$I$89,3,0)*VLOOKUP('Données projet'!$B$13,Paramètres!$A$1:$I$89,5,0)</f>
        <v>4.3761325259666259</v>
      </c>
      <c r="CV14" s="13">
        <f t="shared" si="41"/>
        <v>1.69832029818762</v>
      </c>
      <c r="CW14" s="20">
        <f t="shared" si="13"/>
        <v>10.579672002068646</v>
      </c>
      <c r="CX14" s="59">
        <f t="shared" si="14"/>
        <v>205.07547061118277</v>
      </c>
      <c r="CY14" s="59">
        <f ca="1">AVERAGE(OFFSET($CX$3,0,0,'Données projet'!$E$13+1,1))-AVERAGE(OFFSET($H$3,0,0,'Données projet'!$E$13+1,1))</f>
        <v>285.8437404763045</v>
      </c>
      <c r="CZ14" s="59">
        <f t="shared" si="42"/>
        <v>276.01618888357268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5.0894117647058819</v>
      </c>
      <c r="N15" s="13">
        <f>IF('Données projet'!$A$36&gt;35,N14+M15-V14,IF(A15&lt;'Données projet'!$A$36,$K$205^A15,IF(A15='Données projet'!$A$36,'Données projet'!$B$36,N14+M15-V14)))</f>
        <v>6.1650139138374147</v>
      </c>
      <c r="O15" s="13">
        <f>N15*VLOOKUP('Données projet'!$B$9,Paramètres!$A$1:$I$89,3,0)*VLOOKUP('Données projet'!$B$9,Paramètres!$A$1:$I$89,5,0)</f>
        <v>5.5781045892400929</v>
      </c>
      <c r="P15" s="13">
        <f t="shared" si="33"/>
        <v>2.1044939010281696</v>
      </c>
      <c r="Q15" s="20">
        <f t="shared" si="2"/>
        <v>13.38052570388389</v>
      </c>
      <c r="R15" s="59">
        <f t="shared" si="0"/>
        <v>210.41030315661675</v>
      </c>
      <c r="S15" s="59">
        <f ca="1">AVERAGE(OFFSET($R$3,0,0,'Données projet'!$E$9+1,1))-AVERAGE(OFFSET($H$3,0,0,'Données projet'!$E$9+1,1))</f>
        <v>737.40414421611001</v>
      </c>
      <c r="T15" s="59">
        <f t="shared" si="34"/>
        <v>245.32893490531674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4.016578947368421</v>
      </c>
      <c r="AI15" s="13">
        <f>IF('Données projet'!$A$62&gt;35,AI14+AH15-AQ14,IF(A15&lt;'Données projet'!$A$62,$AF$205^A15,IF(A15='Données projet'!$A$62,'Données projet'!$B$62,AI14+AH15-AQ14)))</f>
        <v>48.198947368421067</v>
      </c>
      <c r="AJ15" s="13">
        <f>AI15*VLOOKUP('Données projet'!$B$10,Paramètres!$A$1:$I$89,3,0)*VLOOKUP('Données projet'!$B$10,Paramètres!$A$1:$I$89,5,0)</f>
        <v>45.866118315789485</v>
      </c>
      <c r="AK15" s="13">
        <f t="shared" si="35"/>
        <v>13.540864261844654</v>
      </c>
      <c r="AL15" s="20">
        <f t="shared" si="4"/>
        <v>103.4671613227128</v>
      </c>
      <c r="AM15" s="59">
        <f t="shared" si="5"/>
        <v>300.49693877544564</v>
      </c>
      <c r="AN15" s="59">
        <f ca="1">AVERAGE(OFFSET($AM$3,0,0,'Données projet'!$E$10+1,1))-AVERAGE(OFFSET($H$3,0,0,'Données projet'!$E$10+1,1))</f>
        <v>486.36097333679697</v>
      </c>
      <c r="AO15" s="59">
        <f t="shared" si="36"/>
        <v>308.47736602748159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4.5856818181818184</v>
      </c>
      <c r="BD15" s="12">
        <f>IF('Données projet'!$A$88&gt;35,BD14+BC15-BL14,IF(A15&lt;'Données projet'!$A$88,$BA$205^A15,IF(A15='Données projet'!$A$88,'Données projet'!$B$88,BD14+BC15-BL14)))</f>
        <v>55.028181818181821</v>
      </c>
      <c r="BE15" s="13">
        <f>BD15*VLOOKUP('Données projet'!$B$11,Paramètres!$A$1:$I$89,3,0)*VLOOKUP('Données projet'!$B$11,Paramètres!$A$1:$I$89,5,0)</f>
        <v>55.798576363636379</v>
      </c>
      <c r="BF15" s="13">
        <f t="shared" si="37"/>
        <v>16.101571038206032</v>
      </c>
      <c r="BG15" s="20">
        <f t="shared" si="7"/>
        <v>125.22609005820887</v>
      </c>
      <c r="BH15" s="59">
        <f t="shared" si="8"/>
        <v>322.25586751094175</v>
      </c>
      <c r="BI15" s="59">
        <f ca="1">AVERAGE(OFFSET($BH$3,0,0,'Données projet'!$E$11+1,1))-AVERAGE(OFFSET($H$3,0,0,'Données projet'!$E$11+1,1))</f>
        <v>586.51533082410526</v>
      </c>
      <c r="BJ15" s="59">
        <f t="shared" si="38"/>
        <v>361.74671957013652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7.7715686274509812</v>
      </c>
      <c r="BY15" s="12">
        <f>IF('Données projet'!$A$114&gt;35,BY14+BX15-CG14,IF(A15&lt;'Données projet'!$A$114,$BV$205^A15,IF(A15='Données projet'!$A$114,'Données projet'!$B$114,BY14+BX15-CG14)))</f>
        <v>93.258823529411757</v>
      </c>
      <c r="BZ15" s="13">
        <f>BY15*VLOOKUP('Données projet'!$B$12,Paramètres!$A$1:$I$89,3,0)*VLOOKUP('Données projet'!$B$12,Paramètres!$A$1:$I$89,5,0)</f>
        <v>43.6451294117647</v>
      </c>
      <c r="CA15" s="13">
        <f t="shared" si="39"/>
        <v>12.959830604318677</v>
      </c>
      <c r="CB15" s="20">
        <f t="shared" si="10"/>
        <v>98.586972028011871</v>
      </c>
      <c r="CC15" s="59">
        <f t="shared" si="11"/>
        <v>295.61674948074472</v>
      </c>
      <c r="CD15" s="59">
        <f ca="1">AVERAGE(OFFSET($CC$3,0,0,'Données projet'!$E$12+1,1))-AVERAGE(OFFSET($H$3,0,0,'Données projet'!$E$12+1,1))</f>
        <v>374.38106339726073</v>
      </c>
      <c r="CE15" s="59">
        <f t="shared" si="40"/>
        <v>296.53283288925957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0.6</v>
      </c>
      <c r="CT15" s="12">
        <f>IF('Données projet'!$A$140&gt;35,CT14+CS15-DB14,IF(A15&lt;'Données projet'!$A$140,$CQ$205^A15,IF(A15='Données projet'!$A$140,'Données projet'!$B$140,CT14+CS15-DB14)))</f>
        <v>5.799546134795289</v>
      </c>
      <c r="CU15" s="17">
        <f>CT15*VLOOKUP('Données projet'!$B$13,Paramètres!$A$1:$I$89,3,0)*VLOOKUP('Données projet'!$B$13,Paramètres!$A$1:$I$89,5,0)</f>
        <v>5.0664835033571656</v>
      </c>
      <c r="CV15" s="13">
        <f t="shared" si="41"/>
        <v>1.9329955120863267</v>
      </c>
      <c r="CW15" s="20">
        <f t="shared" si="13"/>
        <v>12.190759285230749</v>
      </c>
      <c r="CX15" s="59">
        <f t="shared" si="14"/>
        <v>209.22053673796361</v>
      </c>
      <c r="CY15" s="59">
        <f ca="1">AVERAGE(OFFSET($CX$3,0,0,'Données projet'!$E$13+1,1))-AVERAGE(OFFSET($H$3,0,0,'Données projet'!$E$13+1,1))</f>
        <v>285.8437404763045</v>
      </c>
      <c r="CZ15" s="59">
        <f t="shared" si="42"/>
        <v>276.01618888357268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5.0894117647058819</v>
      </c>
      <c r="N16" s="13">
        <f>IF('Données projet'!$A$36&gt;35,N15+M16-V15,IF(A16&lt;'Données projet'!$A$36,$K$205^A16,IF(A16='Données projet'!$A$36,'Données projet'!$B$36,N15+M16-V15)))</f>
        <v>7.1740087083211872</v>
      </c>
      <c r="O16" s="13">
        <f>N16*VLOOKUP('Données projet'!$B$9,Paramètres!$A$1:$I$89,3,0)*VLOOKUP('Données projet'!$B$9,Paramètres!$A$1:$I$89,5,0)</f>
        <v>6.4910430792890104</v>
      </c>
      <c r="P16" s="13">
        <f t="shared" si="33"/>
        <v>2.4060970991030577</v>
      </c>
      <c r="Q16" s="20">
        <f t="shared" si="2"/>
        <v>15.495852477366185</v>
      </c>
      <c r="R16" s="59">
        <f t="shared" si="0"/>
        <v>215.036852728985</v>
      </c>
      <c r="S16" s="59">
        <f ca="1">AVERAGE(OFFSET($R$3,0,0,'Données projet'!$E$9+1,1))-AVERAGE(OFFSET($H$3,0,0,'Données projet'!$E$9+1,1))</f>
        <v>737.40414421611001</v>
      </c>
      <c r="T16" s="59">
        <f t="shared" si="34"/>
        <v>245.32893490531674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4.016578947368421</v>
      </c>
      <c r="AI16" s="13">
        <f>IF('Données projet'!$A$62&gt;35,AI15+AH16-AQ15,IF(A16&lt;'Données projet'!$A$62,$AF$205^A16,IF(A16='Données projet'!$A$62,'Données projet'!$B$62,AI15+AH16-AQ15)))</f>
        <v>52.215526315789489</v>
      </c>
      <c r="AJ16" s="13">
        <f>AI16*VLOOKUP('Données projet'!$B$10,Paramètres!$A$1:$I$89,3,0)*VLOOKUP('Données projet'!$B$10,Paramètres!$A$1:$I$89,5,0)</f>
        <v>49.688294842105279</v>
      </c>
      <c r="AK16" s="13">
        <f t="shared" si="35"/>
        <v>14.533231172057361</v>
      </c>
      <c r="AL16" s="20">
        <f t="shared" si="4"/>
        <v>111.85249114133325</v>
      </c>
      <c r="AM16" s="59">
        <f t="shared" si="5"/>
        <v>311.39349139295206</v>
      </c>
      <c r="AN16" s="59">
        <f ca="1">AVERAGE(OFFSET($AM$3,0,0,'Données projet'!$E$10+1,1))-AVERAGE(OFFSET($H$3,0,0,'Données projet'!$E$10+1,1))</f>
        <v>486.36097333679697</v>
      </c>
      <c r="AO16" s="59">
        <f t="shared" si="36"/>
        <v>308.47736602748159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4.5856818181818184</v>
      </c>
      <c r="BD16" s="12">
        <f>IF('Données projet'!$A$88&gt;35,BD15+BC16-BL15,IF(A16&lt;'Données projet'!$A$88,$BA$205^A16,IF(A16='Données projet'!$A$88,'Données projet'!$B$88,BD15+BC16-BL15)))</f>
        <v>59.613863636363639</v>
      </c>
      <c r="BE16" s="13">
        <f>BD16*VLOOKUP('Données projet'!$B$11,Paramètres!$A$1:$I$89,3,0)*VLOOKUP('Données projet'!$B$11,Paramètres!$A$1:$I$89,5,0)</f>
        <v>60.448457727272739</v>
      </c>
      <c r="BF16" s="13">
        <f t="shared" si="37"/>
        <v>17.281604010383397</v>
      </c>
      <c r="BG16" s="20">
        <f t="shared" si="7"/>
        <v>135.37985752641779</v>
      </c>
      <c r="BH16" s="59">
        <f t="shared" si="8"/>
        <v>334.92085777803663</v>
      </c>
      <c r="BI16" s="59">
        <f ca="1">AVERAGE(OFFSET($BH$3,0,0,'Données projet'!$E$11+1,1))-AVERAGE(OFFSET($H$3,0,0,'Données projet'!$E$11+1,1))</f>
        <v>586.51533082410526</v>
      </c>
      <c r="BJ16" s="59">
        <f t="shared" si="38"/>
        <v>361.74671957013652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7.7715686274509812</v>
      </c>
      <c r="BY16" s="12">
        <f>IF('Données projet'!$A$114&gt;35,BY15+BX16-CG15,IF(A16&lt;'Données projet'!$A$114,$BV$205^A16,IF(A16='Données projet'!$A$114,'Données projet'!$B$114,BY15+BX16-CG15)))</f>
        <v>101.03039215686273</v>
      </c>
      <c r="BZ16" s="13">
        <f>BY16*VLOOKUP('Données projet'!$B$12,Paramètres!$A$1:$I$89,3,0)*VLOOKUP('Données projet'!$B$12,Paramètres!$A$1:$I$89,5,0)</f>
        <v>47.282223529411759</v>
      </c>
      <c r="CA16" s="13">
        <f t="shared" si="39"/>
        <v>13.909615404239247</v>
      </c>
      <c r="CB16" s="20">
        <f t="shared" si="10"/>
        <v>106.5757861427755</v>
      </c>
      <c r="CC16" s="59">
        <f t="shared" si="11"/>
        <v>306.1167863943943</v>
      </c>
      <c r="CD16" s="59">
        <f ca="1">AVERAGE(OFFSET($CC$3,0,0,'Données projet'!$E$12+1,1))-AVERAGE(OFFSET($H$3,0,0,'Données projet'!$E$12+1,1))</f>
        <v>374.38106339726073</v>
      </c>
      <c r="CE16" s="59">
        <f t="shared" si="40"/>
        <v>296.53283288925957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0.6</v>
      </c>
      <c r="CT16" s="12">
        <f>IF('Données projet'!$A$140&gt;35,CT15+CS16-DB15,IF(A16&lt;'Données projet'!$A$140,$CQ$205^A16,IF(A16='Données projet'!$A$140,'Données projet'!$B$140,CT15+CS16-DB15)))</f>
        <v>6.7144458364886441</v>
      </c>
      <c r="CU16" s="17">
        <f>CT16*VLOOKUP('Données projet'!$B$13,Paramètres!$A$1:$I$89,3,0)*VLOOKUP('Données projet'!$B$13,Paramètres!$A$1:$I$89,5,0)</f>
        <v>5.86573988275648</v>
      </c>
      <c r="CV16" s="13">
        <f t="shared" si="41"/>
        <v>2.2000983287624218</v>
      </c>
      <c r="CW16" s="20">
        <f t="shared" si="13"/>
        <v>14.048001551728753</v>
      </c>
      <c r="CX16" s="59">
        <f t="shared" si="14"/>
        <v>213.58900180334757</v>
      </c>
      <c r="CY16" s="59">
        <f ca="1">AVERAGE(OFFSET($CX$3,0,0,'Données projet'!$E$13+1,1))-AVERAGE(OFFSET($H$3,0,0,'Données projet'!$E$13+1,1))</f>
        <v>285.8437404763045</v>
      </c>
      <c r="CZ16" s="59">
        <f t="shared" si="42"/>
        <v>276.01618888357268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5.0894117647058819</v>
      </c>
      <c r="N17" s="13">
        <f>IF('Données projet'!$A$36&gt;35,N16+M17-V16,IF(A17&lt;'Données projet'!$A$36,$K$205^A17,IF(A17='Données projet'!$A$36,'Données projet'!$B$36,N16+M17-V16)))</f>
        <v>8.3481402745177196</v>
      </c>
      <c r="O17" s="13">
        <f>N17*VLOOKUP('Données projet'!$B$9,Paramètres!$A$1:$I$89,3,0)*VLOOKUP('Données projet'!$B$9,Paramètres!$A$1:$I$89,5,0)</f>
        <v>7.553397320383632</v>
      </c>
      <c r="P17" s="13">
        <f t="shared" si="33"/>
        <v>2.7509242233886888</v>
      </c>
      <c r="Q17" s="20">
        <f t="shared" si="2"/>
        <v>17.946693355403458</v>
      </c>
      <c r="R17" s="59">
        <f t="shared" si="0"/>
        <v>219.97655512767665</v>
      </c>
      <c r="S17" s="59">
        <f ca="1">AVERAGE(OFFSET($R$3,0,0,'Données projet'!$E$9+1,1))-AVERAGE(OFFSET($H$3,0,0,'Données projet'!$E$9+1,1))</f>
        <v>737.40414421611001</v>
      </c>
      <c r="T17" s="59">
        <f t="shared" si="34"/>
        <v>245.32893490531674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4.016578947368421</v>
      </c>
      <c r="AI17" s="13">
        <f>IF('Données projet'!$A$62&gt;35,AI16+AH17-AQ16,IF(A17&lt;'Données projet'!$A$62,$AF$205^A17,IF(A17='Données projet'!$A$62,'Données projet'!$B$62,AI16+AH17-AQ16)))</f>
        <v>56.232105263157912</v>
      </c>
      <c r="AJ17" s="13">
        <f>AI17*VLOOKUP('Données projet'!$B$10,Paramètres!$A$1:$I$89,3,0)*VLOOKUP('Données projet'!$B$10,Paramètres!$A$1:$I$89,5,0)</f>
        <v>53.510471368421072</v>
      </c>
      <c r="AK17" s="13">
        <f t="shared" si="35"/>
        <v>15.516743029905101</v>
      </c>
      <c r="AL17" s="20">
        <f t="shared" si="4"/>
        <v>120.22239841041811</v>
      </c>
      <c r="AM17" s="59">
        <f t="shared" si="5"/>
        <v>322.25226018269132</v>
      </c>
      <c r="AN17" s="59">
        <f ca="1">AVERAGE(OFFSET($AM$3,0,0,'Données projet'!$E$10+1,1))-AVERAGE(OFFSET($H$3,0,0,'Données projet'!$E$10+1,1))</f>
        <v>486.36097333679697</v>
      </c>
      <c r="AO17" s="59">
        <f t="shared" si="36"/>
        <v>308.47736602748159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4.5856818181818184</v>
      </c>
      <c r="BD17" s="12">
        <f>IF('Données projet'!$A$88&gt;35,BD16+BC17-BL16,IF(A17&lt;'Données projet'!$A$88,$BA$205^A17,IF(A17='Données projet'!$A$88,'Données projet'!$B$88,BD16+BC17-BL16)))</f>
        <v>64.199545454545458</v>
      </c>
      <c r="BE17" s="13">
        <f>BD17*VLOOKUP('Données projet'!$B$11,Paramètres!$A$1:$I$89,3,0)*VLOOKUP('Données projet'!$B$11,Paramètres!$A$1:$I$89,5,0)</f>
        <v>65.098339090909107</v>
      </c>
      <c r="BF17" s="13">
        <f t="shared" si="37"/>
        <v>18.451107355208748</v>
      </c>
      <c r="BG17" s="20">
        <f t="shared" si="7"/>
        <v>145.51528589365526</v>
      </c>
      <c r="BH17" s="59">
        <f t="shared" si="8"/>
        <v>347.54514766592843</v>
      </c>
      <c r="BI17" s="59">
        <f ca="1">AVERAGE(OFFSET($BH$3,0,0,'Données projet'!$E$11+1,1))-AVERAGE(OFFSET($H$3,0,0,'Données projet'!$E$11+1,1))</f>
        <v>586.51533082410526</v>
      </c>
      <c r="BJ17" s="59">
        <f t="shared" si="38"/>
        <v>361.74671957013652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7.7715686274509812</v>
      </c>
      <c r="BY17" s="12">
        <f>IF('Données projet'!$A$114&gt;35,BY16+BX17-CG16,IF(A17&lt;'Données projet'!$A$114,$BV$205^A17,IF(A17='Données projet'!$A$114,'Données projet'!$B$114,BY16+BX17-CG16)))</f>
        <v>108.80196078431371</v>
      </c>
      <c r="BZ17" s="13">
        <f>BY17*VLOOKUP('Données projet'!$B$12,Paramètres!$A$1:$I$89,3,0)*VLOOKUP('Données projet'!$B$12,Paramètres!$A$1:$I$89,5,0)</f>
        <v>50.919317647058811</v>
      </c>
      <c r="CA17" s="13">
        <f t="shared" si="39"/>
        <v>14.850925118934597</v>
      </c>
      <c r="CB17" s="20">
        <f t="shared" si="10"/>
        <v>114.54983948410518</v>
      </c>
      <c r="CC17" s="59">
        <f t="shared" si="11"/>
        <v>316.57970125637837</v>
      </c>
      <c r="CD17" s="59">
        <f ca="1">AVERAGE(OFFSET($CC$3,0,0,'Données projet'!$E$12+1,1))-AVERAGE(OFFSET($H$3,0,0,'Données projet'!$E$12+1,1))</f>
        <v>374.38106339726073</v>
      </c>
      <c r="CE17" s="59">
        <f t="shared" si="40"/>
        <v>296.53283288925957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0.6</v>
      </c>
      <c r="CT17" s="12">
        <f>IF('Données projet'!$A$140&gt;35,CT16+CS17-DB16,IF(A17&lt;'Données projet'!$A$140,$CQ$205^A17,IF(A17='Données projet'!$A$140,'Données projet'!$B$140,CT16+CS17-DB16)))</f>
        <v>7.7736743261084582</v>
      </c>
      <c r="CU17" s="17">
        <f>CT17*VLOOKUP('Données projet'!$B$13,Paramètres!$A$1:$I$89,3,0)*VLOOKUP('Données projet'!$B$13,Paramètres!$A$1:$I$89,5,0)</f>
        <v>6.7910818912883508</v>
      </c>
      <c r="CV17" s="13">
        <f t="shared" si="41"/>
        <v>2.5041096194780144</v>
      </c>
      <c r="CW17" s="20">
        <f t="shared" si="13"/>
        <v>16.189125214584752</v>
      </c>
      <c r="CX17" s="59">
        <f t="shared" si="14"/>
        <v>218.21898698685794</v>
      </c>
      <c r="CY17" s="59">
        <f ca="1">AVERAGE(OFFSET($CX$3,0,0,'Données projet'!$E$13+1,1))-AVERAGE(OFFSET($H$3,0,0,'Données projet'!$E$13+1,1))</f>
        <v>285.8437404763045</v>
      </c>
      <c r="CZ17" s="59">
        <f t="shared" si="42"/>
        <v>276.01618888357268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5.0894117647058819</v>
      </c>
      <c r="N18" s="13">
        <f>IF('Données projet'!$A$36&gt;35,N17+M18-V17,IF(A18&lt;'Données projet'!$A$36,$K$205^A18,IF(A18='Données projet'!$A$36,'Données projet'!$B$36,N17+M18-V17)))</f>
        <v>9.7144356630330186</v>
      </c>
      <c r="O18" s="13">
        <f>N18*VLOOKUP('Données projet'!$B$9,Paramètres!$A$1:$I$89,3,0)*VLOOKUP('Données projet'!$B$9,Paramètres!$A$1:$I$89,5,0)</f>
        <v>8.7896213879122751</v>
      </c>
      <c r="P18" s="13">
        <f t="shared" si="33"/>
        <v>3.1451698626990985</v>
      </c>
      <c r="Q18" s="20">
        <f t="shared" si="2"/>
        <v>20.786428094814809</v>
      </c>
      <c r="R18" s="59">
        <f t="shared" si="0"/>
        <v>225.28317802769584</v>
      </c>
      <c r="S18" s="59">
        <f ca="1">AVERAGE(OFFSET($R$3,0,0,'Données projet'!$E$9+1,1))-AVERAGE(OFFSET($H$3,0,0,'Données projet'!$E$9+1,1))</f>
        <v>737.40414421611001</v>
      </c>
      <c r="T18" s="59">
        <f t="shared" si="34"/>
        <v>245.32893490531674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4.016578947368421</v>
      </c>
      <c r="AI18" s="13">
        <f>IF('Données projet'!$A$62&gt;35,AI17+AH18-AQ17,IF(A18&lt;'Données projet'!$A$62,$AF$205^A18,IF(A18='Données projet'!$A$62,'Données projet'!$B$62,AI17+AH18-AQ17)))</f>
        <v>60.248684210526335</v>
      </c>
      <c r="AJ18" s="13">
        <f>AI18*VLOOKUP('Données projet'!$B$10,Paramètres!$A$1:$I$89,3,0)*VLOOKUP('Données projet'!$B$10,Paramètres!$A$1:$I$89,5,0)</f>
        <v>57.332647894736859</v>
      </c>
      <c r="AK18" s="13">
        <f t="shared" si="35"/>
        <v>16.492104276158738</v>
      </c>
      <c r="AL18" s="20">
        <f t="shared" si="4"/>
        <v>128.57811003097649</v>
      </c>
      <c r="AM18" s="59">
        <f t="shared" si="5"/>
        <v>333.07485996385753</v>
      </c>
      <c r="AN18" s="59">
        <f ca="1">AVERAGE(OFFSET($AM$3,0,0,'Données projet'!$E$10+1,1))-AVERAGE(OFFSET($H$3,0,0,'Données projet'!$E$10+1,1))</f>
        <v>486.36097333679697</v>
      </c>
      <c r="AO18" s="59">
        <f t="shared" si="36"/>
        <v>308.47736602748159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4.5856818181818184</v>
      </c>
      <c r="BD18" s="12">
        <f>IF('Données projet'!$A$88&gt;35,BD17+BC18-BL17,IF(A18&lt;'Données projet'!$A$88,$BA$205^A18,IF(A18='Données projet'!$A$88,'Données projet'!$B$88,BD17+BC18-BL17)))</f>
        <v>68.785227272727269</v>
      </c>
      <c r="BE18" s="13">
        <f>BD18*VLOOKUP('Données projet'!$B$11,Paramètres!$A$1:$I$89,3,0)*VLOOKUP('Données projet'!$B$11,Paramètres!$A$1:$I$89,5,0)</f>
        <v>69.748220454545461</v>
      </c>
      <c r="BF18" s="13">
        <f t="shared" si="37"/>
        <v>19.610918729931644</v>
      </c>
      <c r="BG18" s="20">
        <f t="shared" si="7"/>
        <v>155.63383407963096</v>
      </c>
      <c r="BH18" s="59">
        <f t="shared" si="8"/>
        <v>360.13058401251203</v>
      </c>
      <c r="BI18" s="59">
        <f ca="1">AVERAGE(OFFSET($BH$3,0,0,'Données projet'!$E$11+1,1))-AVERAGE(OFFSET($H$3,0,0,'Données projet'!$E$11+1,1))</f>
        <v>586.51533082410526</v>
      </c>
      <c r="BJ18" s="59">
        <f t="shared" si="38"/>
        <v>361.74671957013652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7.7715686274509812</v>
      </c>
      <c r="BY18" s="12">
        <f>IF('Données projet'!$A$114&gt;35,BY17+BX18-CG17,IF(A18&lt;'Données projet'!$A$114,$BV$205^A18,IF(A18='Données projet'!$A$114,'Données projet'!$B$114,BY17+BX18-CG17)))</f>
        <v>116.57352941176468</v>
      </c>
      <c r="BZ18" s="13">
        <f>BY18*VLOOKUP('Données projet'!$B$12,Paramètres!$A$1:$I$89,3,0)*VLOOKUP('Données projet'!$B$12,Paramètres!$A$1:$I$89,5,0)</f>
        <v>54.556411764705871</v>
      </c>
      <c r="CA18" s="13">
        <f t="shared" si="39"/>
        <v>15.784433961873273</v>
      </c>
      <c r="CB18" s="20">
        <f t="shared" si="10"/>
        <v>122.51030630712535</v>
      </c>
      <c r="CC18" s="59">
        <f t="shared" si="11"/>
        <v>327.00705624000636</v>
      </c>
      <c r="CD18" s="59">
        <f ca="1">AVERAGE(OFFSET($CC$3,0,0,'Données projet'!$E$12+1,1))-AVERAGE(OFFSET($H$3,0,0,'Données projet'!$E$12+1,1))</f>
        <v>374.38106339726073</v>
      </c>
      <c r="CE18" s="59">
        <f t="shared" si="40"/>
        <v>296.53283288925957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9</v>
      </c>
      <c r="CR18" s="12">
        <f>VLOOKUP(A18,'Données projet'!$A$139:$I$159,9,0)</f>
        <v>0.6</v>
      </c>
      <c r="CS18" s="12">
        <f t="array" ref="CS18">INDEX(CR:CR,MIN(IF(ISNUMBER(CR18:CR214),ROW(CR18:CR214),"")))</f>
        <v>0.6</v>
      </c>
      <c r="CT18" s="12">
        <f>IF('Données projet'!$A$140&gt;35,CT17+CS18-DB17,IF(A18&lt;'Données projet'!$A$140,$CQ$205^A18,IF(A18='Données projet'!$A$140,'Données projet'!$B$140,CT17+CS18-DB17)))</f>
        <v>9</v>
      </c>
      <c r="CU18" s="17">
        <f>CT18*VLOOKUP('Données projet'!$B$13,Paramètres!$A$1:$I$89,3,0)*VLOOKUP('Données projet'!$B$13,Paramètres!$A$1:$I$89,5,0)</f>
        <v>7.8624000000000018</v>
      </c>
      <c r="CV18" s="13">
        <f t="shared" si="41"/>
        <v>2.8501294257559766</v>
      </c>
      <c r="CW18" s="20">
        <f t="shared" si="13"/>
        <v>18.657655416524996</v>
      </c>
      <c r="CX18" s="59">
        <f t="shared" si="14"/>
        <v>223.15440534940603</v>
      </c>
      <c r="CY18" s="59">
        <f ca="1">AVERAGE(OFFSET($CX$3,0,0,'Données projet'!$E$13+1,1))-AVERAGE(OFFSET($H$3,0,0,'Données projet'!$E$13+1,1))</f>
        <v>285.8437404763045</v>
      </c>
      <c r="CZ18" s="59">
        <f t="shared" si="42"/>
        <v>276.01618888357268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0.13250000000000001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5.0894117647058819</v>
      </c>
      <c r="N19" s="13">
        <f>IF('Données projet'!$A$36&gt;35,N18+M19-V18,IF(A19&lt;'Données projet'!$A$36,$K$205^A19,IF(A19='Données projet'!$A$36,'Données projet'!$B$36,N18+M19-V18)))</f>
        <v>11.304345297031993</v>
      </c>
      <c r="O19" s="13">
        <f>N19*VLOOKUP('Données projet'!$B$9,Paramètres!$A$1:$I$89,3,0)*VLOOKUP('Données projet'!$B$9,Paramètres!$A$1:$I$89,5,0)</f>
        <v>10.228171624754548</v>
      </c>
      <c r="P19" s="13">
        <f t="shared" si="33"/>
        <v>3.5959163764406497</v>
      </c>
      <c r="Q19" s="20">
        <f t="shared" si="2"/>
        <v>24.076953268748301</v>
      </c>
      <c r="R19" s="59">
        <f t="shared" si="0"/>
        <v>231.01899919086236</v>
      </c>
      <c r="S19" s="59">
        <f ca="1">AVERAGE(OFFSET($R$3,0,0,'Données projet'!$E$9+1,1))-AVERAGE(OFFSET($H$3,0,0,'Données projet'!$E$9+1,1))</f>
        <v>737.40414421611001</v>
      </c>
      <c r="T19" s="59">
        <f t="shared" si="34"/>
        <v>245.32893490531674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4.016578947368421</v>
      </c>
      <c r="AI19" s="13">
        <f>IF('Données projet'!$A$62&gt;35,AI18+AH19-AQ18,IF(A19&lt;'Données projet'!$A$62,$AF$205^A19,IF(A19='Données projet'!$A$62,'Données projet'!$B$62,AI18+AH19-AQ18)))</f>
        <v>64.265263157894751</v>
      </c>
      <c r="AJ19" s="13">
        <f>AI19*VLOOKUP('Données projet'!$B$10,Paramètres!$A$1:$I$89,3,0)*VLOOKUP('Données projet'!$B$10,Paramètres!$A$1:$I$89,5,0)</f>
        <v>61.154824421052645</v>
      </c>
      <c r="AK19" s="13">
        <f t="shared" si="35"/>
        <v>17.459920112357459</v>
      </c>
      <c r="AL19" s="20">
        <f t="shared" si="4"/>
        <v>136.92068006235593</v>
      </c>
      <c r="AM19" s="59">
        <f t="shared" si="5"/>
        <v>343.86272598446999</v>
      </c>
      <c r="AN19" s="59">
        <f ca="1">AVERAGE(OFFSET($AM$3,0,0,'Données projet'!$E$10+1,1))-AVERAGE(OFFSET($H$3,0,0,'Données projet'!$E$10+1,1))</f>
        <v>486.36097333679697</v>
      </c>
      <c r="AO19" s="59">
        <f t="shared" si="36"/>
        <v>308.47736602748159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4.5856818181818184</v>
      </c>
      <c r="BD19" s="12">
        <f>IF('Données projet'!$A$88&gt;35,BD18+BC19-BL18,IF(A19&lt;'Données projet'!$A$88,$BA$205^A19,IF(A19='Données projet'!$A$88,'Données projet'!$B$88,BD18+BC19-BL18)))</f>
        <v>73.370909090909095</v>
      </c>
      <c r="BE19" s="13">
        <f>BD19*VLOOKUP('Données projet'!$B$11,Paramètres!$A$1:$I$89,3,0)*VLOOKUP('Données projet'!$B$11,Paramètres!$A$1:$I$89,5,0)</f>
        <v>74.398101818181829</v>
      </c>
      <c r="BF19" s="13">
        <f t="shared" si="37"/>
        <v>20.76175778548329</v>
      </c>
      <c r="BG19" s="20">
        <f t="shared" si="7"/>
        <v>165.73675547638342</v>
      </c>
      <c r="BH19" s="59">
        <f t="shared" si="8"/>
        <v>372.67880139849751</v>
      </c>
      <c r="BI19" s="59">
        <f ca="1">AVERAGE(OFFSET($BH$3,0,0,'Données projet'!$E$11+1,1))-AVERAGE(OFFSET($H$3,0,0,'Données projet'!$E$11+1,1))</f>
        <v>586.51533082410526</v>
      </c>
      <c r="BJ19" s="59">
        <f t="shared" si="38"/>
        <v>361.74671957013652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7.7715686274509812</v>
      </c>
      <c r="BY19" s="12">
        <f>IF('Données projet'!$A$114&gt;35,BY18+BX19-CG18,IF(A19&lt;'Données projet'!$A$114,$BV$205^A19,IF(A19='Données projet'!$A$114,'Données projet'!$B$114,BY18+BX19-CG18)))</f>
        <v>124.34509803921566</v>
      </c>
      <c r="BZ19" s="13">
        <f>BY19*VLOOKUP('Données projet'!$B$12,Paramètres!$A$1:$I$89,3,0)*VLOOKUP('Données projet'!$B$12,Paramètres!$A$1:$I$89,5,0)</f>
        <v>58.193505882352923</v>
      </c>
      <c r="CA19" s="13">
        <f t="shared" si="39"/>
        <v>16.710721165612199</v>
      </c>
      <c r="CB19" s="20">
        <f t="shared" si="10"/>
        <v>130.45819544187259</v>
      </c>
      <c r="CC19" s="59">
        <f t="shared" si="11"/>
        <v>337.40024136398665</v>
      </c>
      <c r="CD19" s="59">
        <f ca="1">AVERAGE(OFFSET($CC$3,0,0,'Données projet'!$E$12+1,1))-AVERAGE(OFFSET($H$3,0,0,'Données projet'!$E$12+1,1))</f>
        <v>374.38106339726073</v>
      </c>
      <c r="CE19" s="59">
        <f t="shared" si="40"/>
        <v>296.53283288925957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18.600000000000001</v>
      </c>
      <c r="CU19" s="17">
        <f>CT19*VLOOKUP('Données projet'!$B$13,Paramètres!$A$1:$I$89,3,0)*VLOOKUP('Données projet'!$B$13,Paramètres!$A$1:$I$89,5,0)</f>
        <v>16.248960000000004</v>
      </c>
      <c r="CV19" s="13">
        <f t="shared" si="41"/>
        <v>5.4129939058841199</v>
      </c>
      <c r="CW19" s="20">
        <f t="shared" si="13"/>
        <v>37.727903052748182</v>
      </c>
      <c r="CX19" s="59">
        <f t="shared" si="14"/>
        <v>244.66994897486225</v>
      </c>
      <c r="CY19" s="59">
        <f ca="1">AVERAGE(OFFSET($CX$3,0,0,'Données projet'!$E$13+1,1))-AVERAGE(OFFSET($H$3,0,0,'Données projet'!$E$13+1,1))</f>
        <v>285.8437404763045</v>
      </c>
      <c r="CZ19" s="59">
        <f t="shared" si="42"/>
        <v>276.01618888357268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5.0894117647058819</v>
      </c>
      <c r="N20" s="13">
        <f>IF('Données projet'!$A$36&gt;35,N19+M20-V19,IF(A20&lt;'Données projet'!$A$36,$K$205^A20,IF(A20='Données projet'!$A$36,'Données projet'!$B$36,N19+M20-V19)))</f>
        <v>13.154466921924275</v>
      </c>
      <c r="O20" s="13">
        <f>N20*VLOOKUP('Données projet'!$B$9,Paramètres!$A$1:$I$89,3,0)*VLOOKUP('Données projet'!$B$9,Paramètres!$A$1:$I$89,5,0)</f>
        <v>11.902161670957083</v>
      </c>
      <c r="P20" s="13">
        <f t="shared" si="33"/>
        <v>4.1112611244651047</v>
      </c>
      <c r="Q20" s="20">
        <f t="shared" si="2"/>
        <v>27.890044702026973</v>
      </c>
      <c r="R20" s="59">
        <f t="shared" si="0"/>
        <v>237.25616901789971</v>
      </c>
      <c r="S20" s="59">
        <f ca="1">AVERAGE(OFFSET($R$3,0,0,'Données projet'!$E$9+1,1))-AVERAGE(OFFSET($H$3,0,0,'Données projet'!$E$9+1,1))</f>
        <v>737.40414421611001</v>
      </c>
      <c r="T20" s="59">
        <f t="shared" si="34"/>
        <v>245.32893490531674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4.016578947368421</v>
      </c>
      <c r="AI20" s="13">
        <f>IF('Données projet'!$A$62&gt;35,AI19+AH20-AQ19,IF(A20&lt;'Données projet'!$A$62,$AF$205^A20,IF(A20='Données projet'!$A$62,'Données projet'!$B$62,AI19+AH20-AQ19)))</f>
        <v>68.281842105263166</v>
      </c>
      <c r="AJ20" s="13">
        <f>AI20*VLOOKUP('Données projet'!$B$10,Paramètres!$A$1:$I$89,3,0)*VLOOKUP('Données projet'!$B$10,Paramètres!$A$1:$I$89,5,0)</f>
        <v>64.977000947368424</v>
      </c>
      <c r="AK20" s="13">
        <f t="shared" si="35"/>
        <v>18.420715814085391</v>
      </c>
      <c r="AL20" s="20">
        <f t="shared" si="4"/>
        <v>145.25102335953207</v>
      </c>
      <c r="AM20" s="59">
        <f t="shared" si="5"/>
        <v>354.61714767540479</v>
      </c>
      <c r="AN20" s="59">
        <f ca="1">AVERAGE(OFFSET($AM$3,0,0,'Données projet'!$E$10+1,1))-AVERAGE(OFFSET($H$3,0,0,'Données projet'!$E$10+1,1))</f>
        <v>486.36097333679697</v>
      </c>
      <c r="AO20" s="59">
        <f t="shared" si="36"/>
        <v>308.47736602748159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4.5856818181818184</v>
      </c>
      <c r="BD20" s="12">
        <f>IF('Données projet'!$A$88&gt;35,BD19+BC20-BL19,IF(A20&lt;'Données projet'!$A$88,$BA$205^A20,IF(A20='Données projet'!$A$88,'Données projet'!$B$88,BD19+BC20-BL19)))</f>
        <v>77.95659090909092</v>
      </c>
      <c r="BE20" s="13">
        <f>BD20*VLOOKUP('Données projet'!$B$11,Paramètres!$A$1:$I$89,3,0)*VLOOKUP('Données projet'!$B$11,Paramètres!$A$1:$I$89,5,0)</f>
        <v>79.047983181818196</v>
      </c>
      <c r="BF20" s="13">
        <f t="shared" si="37"/>
        <v>21.904249132078334</v>
      </c>
      <c r="BG20" s="20">
        <f t="shared" si="7"/>
        <v>175.82513794670311</v>
      </c>
      <c r="BH20" s="59">
        <f t="shared" si="8"/>
        <v>385.19126226257583</v>
      </c>
      <c r="BI20" s="59">
        <f ca="1">AVERAGE(OFFSET($BH$3,0,0,'Données projet'!$E$11+1,1))-AVERAGE(OFFSET($H$3,0,0,'Données projet'!$E$11+1,1))</f>
        <v>586.51533082410526</v>
      </c>
      <c r="BJ20" s="59">
        <f t="shared" si="38"/>
        <v>361.74671957013652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7.7715686274509812</v>
      </c>
      <c r="BY20" s="12">
        <f>IF('Données projet'!$A$114&gt;35,BY19+BX20-CG19,IF(A20&lt;'Données projet'!$A$114,$BV$205^A20,IF(A20='Données projet'!$A$114,'Données projet'!$B$114,BY19+BX20-CG19)))</f>
        <v>132.11666666666665</v>
      </c>
      <c r="BZ20" s="13">
        <f>BY20*VLOOKUP('Données projet'!$B$12,Paramètres!$A$1:$I$89,3,0)*VLOOKUP('Données projet'!$B$12,Paramètres!$A$1:$I$89,5,0)</f>
        <v>61.83059999999999</v>
      </c>
      <c r="CA20" s="13">
        <f t="shared" si="39"/>
        <v>17.630289466347477</v>
      </c>
      <c r="CB20" s="20">
        <f t="shared" si="10"/>
        <v>138.39438248722183</v>
      </c>
      <c r="CC20" s="59">
        <f t="shared" si="11"/>
        <v>347.76050680309459</v>
      </c>
      <c r="CD20" s="59">
        <f ca="1">AVERAGE(OFFSET($CC$3,0,0,'Données projet'!$E$12+1,1))-AVERAGE(OFFSET($H$3,0,0,'Données projet'!$E$12+1,1))</f>
        <v>374.38106339726073</v>
      </c>
      <c r="CE20" s="59">
        <f t="shared" si="40"/>
        <v>296.53283288925957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28.200000000000003</v>
      </c>
      <c r="CU20" s="17">
        <f>CT20*VLOOKUP('Données projet'!$B$13,Paramètres!$A$1:$I$89,3,0)*VLOOKUP('Données projet'!$B$13,Paramètres!$A$1:$I$89,5,0)</f>
        <v>24.635520000000007</v>
      </c>
      <c r="CV20" s="13">
        <f t="shared" si="41"/>
        <v>7.8187263384607988</v>
      </c>
      <c r="CW20" s="20">
        <f t="shared" si="13"/>
        <v>56.524479039485897</v>
      </c>
      <c r="CX20" s="59">
        <f t="shared" si="14"/>
        <v>265.89060335535862</v>
      </c>
      <c r="CY20" s="59">
        <f ca="1">AVERAGE(OFFSET($CX$3,0,0,'Données projet'!$E$13+1,1))-AVERAGE(OFFSET($H$3,0,0,'Données projet'!$E$13+1,1))</f>
        <v>285.8437404763045</v>
      </c>
      <c r="CZ20" s="59">
        <f t="shared" si="42"/>
        <v>276.01618888357268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5.0894117647058819</v>
      </c>
      <c r="N21" s="13">
        <f>IF('Données projet'!$A$36&gt;35,N20+M21-V20,IF(A21&lt;'Données projet'!$A$36,$K$205^A21,IF(A21='Données projet'!$A$36,'Données projet'!$B$36,N20+M21-V20)))</f>
        <v>15.307388040016111</v>
      </c>
      <c r="O21" s="13">
        <f>N21*VLOOKUP('Données projet'!$B$9,Paramètres!$A$1:$I$89,3,0)*VLOOKUP('Données projet'!$B$9,Paramètres!$A$1:$I$89,5,0)</f>
        <v>13.850124698606576</v>
      </c>
      <c r="P21" s="13">
        <f t="shared" si="33"/>
        <v>4.7004619307272835</v>
      </c>
      <c r="Q21" s="20">
        <f t="shared" si="2"/>
        <v>32.30893837942314</v>
      </c>
      <c r="R21" s="59">
        <f t="shared" si="0"/>
        <v>244.07829157142623</v>
      </c>
      <c r="S21" s="59">
        <f ca="1">AVERAGE(OFFSET($R$3,0,0,'Données projet'!$E$9+1,1))-AVERAGE(OFFSET($H$3,0,0,'Données projet'!$E$9+1,1))</f>
        <v>737.40414421611001</v>
      </c>
      <c r="T21" s="59">
        <f t="shared" si="34"/>
        <v>245.32893490531674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4.016578947368421</v>
      </c>
      <c r="AI21" s="13">
        <f>IF('Données projet'!$A$62&gt;35,AI20+AH21-AQ20,IF(A21&lt;'Données projet'!$A$62,$AF$205^A21,IF(A21='Données projet'!$A$62,'Données projet'!$B$62,AI20+AH21-AQ20)))</f>
        <v>72.298421052631582</v>
      </c>
      <c r="AJ21" s="13">
        <f>AI21*VLOOKUP('Données projet'!$B$10,Paramètres!$A$1:$I$89,3,0)*VLOOKUP('Données projet'!$B$10,Paramètres!$A$1:$I$89,5,0)</f>
        <v>68.79917747368421</v>
      </c>
      <c r="AK21" s="13">
        <f t="shared" si="35"/>
        <v>19.37495136883436</v>
      </c>
      <c r="AL21" s="20">
        <f t="shared" si="4"/>
        <v>153.56994106738651</v>
      </c>
      <c r="AM21" s="59">
        <f t="shared" si="5"/>
        <v>365.33929425938959</v>
      </c>
      <c r="AN21" s="59">
        <f ca="1">AVERAGE(OFFSET($AM$3,0,0,'Données projet'!$E$10+1,1))-AVERAGE(OFFSET($H$3,0,0,'Données projet'!$E$10+1,1))</f>
        <v>486.36097333679697</v>
      </c>
      <c r="AO21" s="59">
        <f t="shared" si="36"/>
        <v>308.47736602748159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4.5856818181818184</v>
      </c>
      <c r="BD21" s="12">
        <f>IF('Données projet'!$A$88&gt;35,BD20+BC21-BL20,IF(A21&lt;'Données projet'!$A$88,$BA$205^A21,IF(A21='Données projet'!$A$88,'Données projet'!$B$88,BD20+BC21-BL20)))</f>
        <v>82.542272727272746</v>
      </c>
      <c r="BE21" s="13">
        <f>BD21*VLOOKUP('Données projet'!$B$11,Paramètres!$A$1:$I$89,3,0)*VLOOKUP('Données projet'!$B$11,Paramètres!$A$1:$I$89,5,0)</f>
        <v>83.697864545454578</v>
      </c>
      <c r="BF21" s="13">
        <f t="shared" si="37"/>
        <v>23.038939745237123</v>
      </c>
      <c r="BG21" s="20">
        <f t="shared" si="7"/>
        <v>185.89993413962137</v>
      </c>
      <c r="BH21" s="59">
        <f t="shared" si="8"/>
        <v>397.66928733162445</v>
      </c>
      <c r="BI21" s="59">
        <f ca="1">AVERAGE(OFFSET($BH$3,0,0,'Données projet'!$E$11+1,1))-AVERAGE(OFFSET($H$3,0,0,'Données projet'!$E$11+1,1))</f>
        <v>586.51533082410526</v>
      </c>
      <c r="BJ21" s="59">
        <f t="shared" si="38"/>
        <v>361.74671957013652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7.7715686274509812</v>
      </c>
      <c r="BY21" s="12">
        <f>IF('Données projet'!$A$114&gt;35,BY20+BX21-CG20,IF(A21&lt;'Données projet'!$A$114,$BV$205^A21,IF(A21='Données projet'!$A$114,'Données projet'!$B$114,BY20+BX21-CG20)))</f>
        <v>139.88823529411764</v>
      </c>
      <c r="BZ21" s="13">
        <f>BY21*VLOOKUP('Données projet'!$B$12,Paramètres!$A$1:$I$89,3,0)*VLOOKUP('Données projet'!$B$12,Paramètres!$A$1:$I$89,5,0)</f>
        <v>65.467694117647056</v>
      </c>
      <c r="CA21" s="13">
        <f t="shared" si="39"/>
        <v>18.543579113671662</v>
      </c>
      <c r="CB21" s="20">
        <f t="shared" si="10"/>
        <v>146.31963421121341</v>
      </c>
      <c r="CC21" s="59">
        <f t="shared" si="11"/>
        <v>358.08898740321649</v>
      </c>
      <c r="CD21" s="59">
        <f ca="1">AVERAGE(OFFSET($CC$3,0,0,'Données projet'!$E$12+1,1))-AVERAGE(OFFSET($H$3,0,0,'Données projet'!$E$12+1,1))</f>
        <v>374.38106339726073</v>
      </c>
      <c r="CE21" s="59">
        <f t="shared" si="40"/>
        <v>296.53283288925957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37.800000000000004</v>
      </c>
      <c r="CU21" s="17">
        <f>CT21*VLOOKUP('Données projet'!$B$13,Paramètres!$A$1:$I$89,3,0)*VLOOKUP('Données projet'!$B$13,Paramètres!$A$1:$I$89,5,0)</f>
        <v>33.022080000000003</v>
      </c>
      <c r="CV21" s="13">
        <f t="shared" si="41"/>
        <v>10.129025278332465</v>
      </c>
      <c r="CW21" s="20">
        <f t="shared" si="13"/>
        <v>75.154841693095705</v>
      </c>
      <c r="CX21" s="59">
        <f t="shared" si="14"/>
        <v>286.92419488509881</v>
      </c>
      <c r="CY21" s="59">
        <f ca="1">AVERAGE(OFFSET($CX$3,0,0,'Données projet'!$E$13+1,1))-AVERAGE(OFFSET($H$3,0,0,'Données projet'!$E$13+1,1))</f>
        <v>285.8437404763045</v>
      </c>
      <c r="CZ21" s="59">
        <f t="shared" si="42"/>
        <v>276.01618888357268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5.0894117647058819</v>
      </c>
      <c r="N22" s="13">
        <f>IF('Données projet'!$A$36&gt;35,N21+M22-V21,IF(A22&lt;'Données projet'!$A$36,$K$205^A22,IF(A22='Données projet'!$A$36,'Données projet'!$B$36,N21+M22-V21)))</f>
        <v>17.812666221927888</v>
      </c>
      <c r="O22" s="13">
        <f>N22*VLOOKUP('Données projet'!$B$9,Paramètres!$A$1:$I$89,3,0)*VLOOKUP('Données projet'!$B$9,Paramètres!$A$1:$I$89,5,0)</f>
        <v>16.11690039760035</v>
      </c>
      <c r="P22" s="13">
        <f t="shared" si="33"/>
        <v>5.374103393904722</v>
      </c>
      <c r="Q22" s="20">
        <f t="shared" si="2"/>
        <v>37.430164936871329</v>
      </c>
      <c r="R22" s="59">
        <f t="shared" si="0"/>
        <v>251.58225917989486</v>
      </c>
      <c r="S22" s="59">
        <f ca="1">AVERAGE(OFFSET($R$3,0,0,'Données projet'!$E$9+1,1))-AVERAGE(OFFSET($H$3,0,0,'Données projet'!$E$9+1,1))</f>
        <v>737.40414421611001</v>
      </c>
      <c r="T22" s="59">
        <f t="shared" si="34"/>
        <v>245.32893490531674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4.016578947368421</v>
      </c>
      <c r="AI22" s="13">
        <f>IF('Données projet'!$A$62&gt;35,AI21+AH22-AQ21,IF(A22&lt;'Données projet'!$A$62,$AF$205^A22,IF(A22='Données projet'!$A$62,'Données projet'!$B$62,AI21+AH22-AQ21)))</f>
        <v>76.314999999999998</v>
      </c>
      <c r="AJ22" s="13">
        <f>AI22*VLOOKUP('Données projet'!$B$10,Paramètres!$A$1:$I$89,3,0)*VLOOKUP('Données projet'!$B$10,Paramètres!$A$1:$I$89,5,0)</f>
        <v>72.621353999999997</v>
      </c>
      <c r="AK22" s="13">
        <f t="shared" si="35"/>
        <v>20.323032767751659</v>
      </c>
      <c r="AL22" s="20">
        <f t="shared" si="4"/>
        <v>161.87814028716744</v>
      </c>
      <c r="AM22" s="59">
        <f t="shared" si="5"/>
        <v>376.03023453019097</v>
      </c>
      <c r="AN22" s="59">
        <f ca="1">AVERAGE(OFFSET($AM$3,0,0,'Données projet'!$E$10+1,1))-AVERAGE(OFFSET($H$3,0,0,'Données projet'!$E$10+1,1))</f>
        <v>486.36097333679697</v>
      </c>
      <c r="AO22" s="59">
        <f t="shared" si="36"/>
        <v>308.47736602748159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4.5856818181818184</v>
      </c>
      <c r="BD22" s="12">
        <f>IF('Données projet'!$A$88&gt;35,BD21+BC22-BL21,IF(A22&lt;'Données projet'!$A$88,$BA$205^A22,IF(A22='Données projet'!$A$88,'Données projet'!$B$88,BD21+BC22-BL21)))</f>
        <v>87.127954545454571</v>
      </c>
      <c r="BE22" s="13">
        <f>BD22*VLOOKUP('Données projet'!$B$11,Paramètres!$A$1:$I$89,3,0)*VLOOKUP('Données projet'!$B$11,Paramètres!$A$1:$I$89,5,0)</f>
        <v>88.347745909090932</v>
      </c>
      <c r="BF22" s="13">
        <f t="shared" si="37"/>
        <v>24.166312392911021</v>
      </c>
      <c r="BG22" s="20">
        <f t="shared" si="7"/>
        <v>195.9619848759867</v>
      </c>
      <c r="BH22" s="59">
        <f t="shared" si="8"/>
        <v>410.11407911901023</v>
      </c>
      <c r="BI22" s="59">
        <f ca="1">AVERAGE(OFFSET($BH$3,0,0,'Données projet'!$E$11+1,1))-AVERAGE(OFFSET($H$3,0,0,'Données projet'!$E$11+1,1))</f>
        <v>586.51533082410526</v>
      </c>
      <c r="BJ22" s="59">
        <f t="shared" si="38"/>
        <v>361.74671957013652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7.7715686274509812</v>
      </c>
      <c r="BY22" s="12">
        <f>IF('Données projet'!$A$114&gt;35,BY21+BX22-CG21,IF(A22&lt;'Données projet'!$A$114,$BV$205^A22,IF(A22='Données projet'!$A$114,'Données projet'!$B$114,BY21+BX22-CG21)))</f>
        <v>147.65980392156862</v>
      </c>
      <c r="BZ22" s="13">
        <f>BY22*VLOOKUP('Données projet'!$B$12,Paramètres!$A$1:$I$89,3,0)*VLOOKUP('Données projet'!$B$12,Paramètres!$A$1:$I$89,5,0)</f>
        <v>69.104788235294123</v>
      </c>
      <c r="CA22" s="13">
        <f t="shared" si="39"/>
        <v>19.450978677796666</v>
      </c>
      <c r="CB22" s="20">
        <f t="shared" si="10"/>
        <v>154.23462737363312</v>
      </c>
      <c r="CC22" s="59">
        <f t="shared" si="11"/>
        <v>368.38672161665664</v>
      </c>
      <c r="CD22" s="59">
        <f ca="1">AVERAGE(OFFSET($CC$3,0,0,'Données projet'!$E$12+1,1))-AVERAGE(OFFSET($H$3,0,0,'Données projet'!$E$12+1,1))</f>
        <v>374.38106339726073</v>
      </c>
      <c r="CE22" s="59">
        <f t="shared" si="40"/>
        <v>296.53283288925957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47.400000000000006</v>
      </c>
      <c r="CU22" s="17">
        <f>CT22*VLOOKUP('Données projet'!$B$13,Paramètres!$A$1:$I$89,3,0)*VLOOKUP('Données projet'!$B$13,Paramètres!$A$1:$I$89,5,0)</f>
        <v>41.408640000000005</v>
      </c>
      <c r="CV22" s="13">
        <f t="shared" si="41"/>
        <v>12.371251711099637</v>
      </c>
      <c r="CW22" s="20">
        <f t="shared" si="13"/>
        <v>93.666644730165203</v>
      </c>
      <c r="CX22" s="59">
        <f t="shared" si="14"/>
        <v>307.81873897318872</v>
      </c>
      <c r="CY22" s="59">
        <f ca="1">AVERAGE(OFFSET($CX$3,0,0,'Données projet'!$E$13+1,1))-AVERAGE(OFFSET($H$3,0,0,'Données projet'!$E$13+1,1))</f>
        <v>285.8437404763045</v>
      </c>
      <c r="CZ22" s="59">
        <f t="shared" si="42"/>
        <v>276.01618888357268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5.0894117647058819</v>
      </c>
      <c r="N23" s="13">
        <f>IF('Données projet'!$A$36&gt;35,N22+M23-V22,IF(A23&lt;'Données projet'!$A$36,$K$205^A23,IF(A23='Données projet'!$A$36,'Données projet'!$B$36,N22+M23-V22)))</f>
        <v>20.727969860328756</v>
      </c>
      <c r="O23" s="13">
        <f>N23*VLOOKUP('Données projet'!$B$9,Paramètres!$A$1:$I$89,3,0)*VLOOKUP('Données projet'!$B$9,Paramètres!$A$1:$I$89,5,0)</f>
        <v>18.754667129625457</v>
      </c>
      <c r="P23" s="13">
        <f t="shared" si="33"/>
        <v>6.1442870326384318</v>
      </c>
      <c r="Q23" s="20">
        <f t="shared" si="2"/>
        <v>43.365678499276271</v>
      </c>
      <c r="R23" s="59">
        <f t="shared" si="0"/>
        <v>259.88038138617196</v>
      </c>
      <c r="S23" s="59">
        <f ca="1">AVERAGE(OFFSET($R$3,0,0,'Données projet'!$E$9+1,1))-AVERAGE(OFFSET($H$3,0,0,'Données projet'!$E$9+1,1))</f>
        <v>737.40414421611001</v>
      </c>
      <c r="T23" s="59">
        <f t="shared" si="34"/>
        <v>245.32893490531674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4.016578947368421</v>
      </c>
      <c r="AI23" s="13">
        <f>IF('Données projet'!$A$62&gt;35,AI22+AH23-AQ22,IF(A23&lt;'Données projet'!$A$62,$AF$205^A23,IF(A23='Données projet'!$A$62,'Données projet'!$B$62,AI22+AH23-AQ22)))</f>
        <v>80.331578947368413</v>
      </c>
      <c r="AJ23" s="13">
        <f>AI23*VLOOKUP('Données projet'!$B$10,Paramètres!$A$1:$I$89,3,0)*VLOOKUP('Données projet'!$B$10,Paramètres!$A$1:$I$89,5,0)</f>
        <v>76.443530526315783</v>
      </c>
      <c r="AK23" s="13">
        <f t="shared" si="35"/>
        <v>21.265320852361398</v>
      </c>
      <c r="AL23" s="20">
        <f t="shared" si="4"/>
        <v>170.17624948452939</v>
      </c>
      <c r="AM23" s="59">
        <f t="shared" si="5"/>
        <v>386.69095237142511</v>
      </c>
      <c r="AN23" s="59">
        <f ca="1">AVERAGE(OFFSET($AM$3,0,0,'Données projet'!$E$10+1,1))-AVERAGE(OFFSET($H$3,0,0,'Données projet'!$E$10+1,1))</f>
        <v>486.36097333679697</v>
      </c>
      <c r="AO23" s="59">
        <f t="shared" si="36"/>
        <v>308.47736602748159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4.5856818181818184</v>
      </c>
      <c r="BD23" s="12">
        <f>IF('Données projet'!$A$88&gt;35,BD22+BC23-BL22,IF(A23&lt;'Données projet'!$A$88,$BA$205^A23,IF(A23='Données projet'!$A$88,'Données projet'!$B$88,BD22+BC23-BL22)))</f>
        <v>91.713636363636397</v>
      </c>
      <c r="BE23" s="13">
        <f>BD23*VLOOKUP('Données projet'!$B$11,Paramètres!$A$1:$I$89,3,0)*VLOOKUP('Données projet'!$B$11,Paramètres!$A$1:$I$89,5,0)</f>
        <v>92.997627272727314</v>
      </c>
      <c r="BF23" s="13">
        <f t="shared" si="37"/>
        <v>25.286796155203145</v>
      </c>
      <c r="BG23" s="20">
        <f t="shared" si="7"/>
        <v>206.01203747031221</v>
      </c>
      <c r="BH23" s="59">
        <f t="shared" si="8"/>
        <v>422.52674035720793</v>
      </c>
      <c r="BI23" s="59">
        <f ca="1">AVERAGE(OFFSET($BH$3,0,0,'Données projet'!$E$11+1,1))-AVERAGE(OFFSET($H$3,0,0,'Données projet'!$E$11+1,1))</f>
        <v>586.51533082410526</v>
      </c>
      <c r="BJ23" s="59">
        <f t="shared" si="38"/>
        <v>361.74671957013652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7.7715686274509812</v>
      </c>
      <c r="BY23" s="12">
        <f>IF('Données projet'!$A$114&gt;35,BY22+BX23-CG22,IF(A23&lt;'Données projet'!$A$114,$BV$205^A23,IF(A23='Données projet'!$A$114,'Données projet'!$B$114,BY22+BX23-CG22)))</f>
        <v>155.43137254901961</v>
      </c>
      <c r="BZ23" s="13">
        <f>BY23*VLOOKUP('Données projet'!$B$12,Paramètres!$A$1:$I$89,3,0)*VLOOKUP('Données projet'!$B$12,Paramètres!$A$1:$I$89,5,0)</f>
        <v>72.741882352941175</v>
      </c>
      <c r="CA23" s="13">
        <f t="shared" si="39"/>
        <v>20.352833516665445</v>
      </c>
      <c r="CB23" s="20">
        <f t="shared" si="10"/>
        <v>162.13996347289819</v>
      </c>
      <c r="CC23" s="59">
        <f t="shared" si="11"/>
        <v>378.65466635979391</v>
      </c>
      <c r="CD23" s="59">
        <f ca="1">AVERAGE(OFFSET($CC$3,0,0,'Données projet'!$E$12+1,1))-AVERAGE(OFFSET($H$3,0,0,'Données projet'!$E$12+1,1))</f>
        <v>374.38106339726073</v>
      </c>
      <c r="CE23" s="59">
        <f t="shared" si="40"/>
        <v>296.53283288925957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57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57.000000000000007</v>
      </c>
      <c r="CU23" s="17">
        <f>CT23*VLOOKUP('Données projet'!$B$13,Paramètres!$A$1:$I$89,3,0)*VLOOKUP('Données projet'!$B$13,Paramètres!$A$1:$I$89,5,0)</f>
        <v>49.795200000000008</v>
      </c>
      <c r="CV23" s="13">
        <f t="shared" si="41"/>
        <v>14.560856542690781</v>
      </c>
      <c r="CW23" s="20">
        <f t="shared" si="13"/>
        <v>112.08679847851981</v>
      </c>
      <c r="CX23" s="59">
        <f t="shared" si="14"/>
        <v>328.60150136541552</v>
      </c>
      <c r="CY23" s="59">
        <f ca="1">AVERAGE(OFFSET($CX$3,0,0,'Données projet'!$E$13+1,1))-AVERAGE(OFFSET($H$3,0,0,'Données projet'!$E$13+1,1))</f>
        <v>285.8437404763045</v>
      </c>
      <c r="CZ23" s="59">
        <f t="shared" si="42"/>
        <v>276.01618888357268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2.6765881483138987</v>
      </c>
      <c r="DH23" s="21">
        <f>EXP(-LN(2)/2)*DH22+(1-EXP(-LN(2)/2))/(LN(2)/2)*DB23*DE23*VLOOKUP('Données projet'!$B$13,Paramètres!$A$1:$I$89,3,0)*0.475*44/12</f>
        <v>4.3273918411461532</v>
      </c>
      <c r="DI23" s="22">
        <f t="shared" si="15"/>
        <v>7.0039799894600518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5.0894117647058819</v>
      </c>
      <c r="N24" s="13">
        <f>IF('Données projet'!$A$36&gt;35,N23+M24-V23,IF(A24&lt;'Données projet'!$A$36,$K$205^A24,IF(A24='Données projet'!$A$36,'Données projet'!$B$36,N23+M24-V23)))</f>
        <v>24.120405624722682</v>
      </c>
      <c r="O24" s="13">
        <f>N24*VLOOKUP('Données projet'!$B$9,Paramètres!$A$1:$I$89,3,0)*VLOOKUP('Données projet'!$B$9,Paramètres!$A$1:$I$89,5,0)</f>
        <v>21.824143009249081</v>
      </c>
      <c r="P24" s="13">
        <f t="shared" si="33"/>
        <v>7.0248486812269384</v>
      </c>
      <c r="Q24" s="20">
        <f t="shared" si="2"/>
        <v>50.245327194245732</v>
      </c>
      <c r="R24" s="59">
        <f t="shared" si="0"/>
        <v>269.10285557012014</v>
      </c>
      <c r="S24" s="59">
        <f ca="1">AVERAGE(OFFSET($R$3,0,0,'Données projet'!$E$9+1,1))-AVERAGE(OFFSET($H$3,0,0,'Données projet'!$E$9+1,1))</f>
        <v>737.40414421611001</v>
      </c>
      <c r="T24" s="59">
        <f t="shared" si="34"/>
        <v>245.32893490531674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4.016578947368421</v>
      </c>
      <c r="AI24" s="13">
        <f>IF('Données projet'!$A$62&gt;35,AI23+AH24-AQ23,IF(A24&lt;'Données projet'!$A$62,$AF$205^A24,IF(A24='Données projet'!$A$62,'Données projet'!$B$62,AI23+AH24-AQ23)))</f>
        <v>84.348157894736829</v>
      </c>
      <c r="AJ24" s="13">
        <f>AI24*VLOOKUP('Données projet'!$B$10,Paramètres!$A$1:$I$89,3,0)*VLOOKUP('Données projet'!$B$10,Paramètres!$A$1:$I$89,5,0)</f>
        <v>80.265707052631569</v>
      </c>
      <c r="AK24" s="13">
        <f t="shared" si="35"/>
        <v>22.202138341659698</v>
      </c>
      <c r="AL24" s="20">
        <f t="shared" si="4"/>
        <v>178.46483072839058</v>
      </c>
      <c r="AM24" s="59">
        <f t="shared" si="5"/>
        <v>397.32235910426493</v>
      </c>
      <c r="AN24" s="59">
        <f ca="1">AVERAGE(OFFSET($AM$3,0,0,'Données projet'!$E$10+1,1))-AVERAGE(OFFSET($H$3,0,0,'Données projet'!$E$10+1,1))</f>
        <v>486.36097333679697</v>
      </c>
      <c r="AO24" s="59">
        <f t="shared" si="36"/>
        <v>308.47736602748159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4.5856818181818184</v>
      </c>
      <c r="BD24" s="12">
        <f>IF('Données projet'!$A$88&gt;35,BD23+BC24-BL23,IF(A24&lt;'Données projet'!$A$88,$BA$205^A24,IF(A24='Données projet'!$A$88,'Données projet'!$B$88,BD23+BC24-BL23)))</f>
        <v>96.299318181818222</v>
      </c>
      <c r="BE24" s="13">
        <f>BD24*VLOOKUP('Données projet'!$B$11,Paramètres!$A$1:$I$89,3,0)*VLOOKUP('Données projet'!$B$11,Paramètres!$A$1:$I$89,5,0)</f>
        <v>97.647508636363696</v>
      </c>
      <c r="BF24" s="13">
        <f t="shared" si="37"/>
        <v>26.400774780354503</v>
      </c>
      <c r="BG24" s="20">
        <f t="shared" si="7"/>
        <v>216.0507602841175</v>
      </c>
      <c r="BH24" s="59">
        <f t="shared" si="8"/>
        <v>434.90828865999185</v>
      </c>
      <c r="BI24" s="59">
        <f ca="1">AVERAGE(OFFSET($BH$3,0,0,'Données projet'!$E$11+1,1))-AVERAGE(OFFSET($H$3,0,0,'Données projet'!$E$11+1,1))</f>
        <v>586.51533082410526</v>
      </c>
      <c r="BJ24" s="59">
        <f t="shared" si="38"/>
        <v>361.74671957013652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7.7715686274509812</v>
      </c>
      <c r="BY24" s="12">
        <f>IF('Données projet'!$A$114&gt;35,BY23+BX24-CG23,IF(A24&lt;'Données projet'!$A$114,$BV$205^A24,IF(A24='Données projet'!$A$114,'Données projet'!$B$114,BY23+BX24-CG23)))</f>
        <v>163.2029411764706</v>
      </c>
      <c r="BZ24" s="13">
        <f>BY24*VLOOKUP('Données projet'!$B$12,Paramètres!$A$1:$I$89,3,0)*VLOOKUP('Données projet'!$B$12,Paramètres!$A$1:$I$89,5,0)</f>
        <v>76.378976470588242</v>
      </c>
      <c r="CA24" s="13">
        <f t="shared" si="39"/>
        <v>21.249452501517116</v>
      </c>
      <c r="CB24" s="20">
        <f t="shared" si="10"/>
        <v>170.03618045975017</v>
      </c>
      <c r="CC24" s="59">
        <f t="shared" si="11"/>
        <v>388.89370883562458</v>
      </c>
      <c r="CD24" s="59">
        <f ca="1">AVERAGE(OFFSET($CC$3,0,0,'Données projet'!$E$12+1,1))-AVERAGE(OFFSET($H$3,0,0,'Données projet'!$E$12+1,1))</f>
        <v>374.38106339726073</v>
      </c>
      <c r="CE24" s="59">
        <f t="shared" si="40"/>
        <v>296.53283288925957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40.185600000000001</v>
      </c>
      <c r="CV24" s="13">
        <f t="shared" si="41"/>
        <v>12.047826945473735</v>
      </c>
      <c r="CW24" s="20">
        <f t="shared" si="13"/>
        <v>90.973218596700079</v>
      </c>
      <c r="CX24" s="59">
        <f t="shared" si="14"/>
        <v>309.83074697257445</v>
      </c>
      <c r="CY24" s="59">
        <f ca="1">AVERAGE(OFFSET($CX$3,0,0,'Données projet'!$E$13+1,1))-AVERAGE(OFFSET($H$3,0,0,'Données projet'!$E$13+1,1))</f>
        <v>285.8437404763045</v>
      </c>
      <c r="CZ24" s="59">
        <f t="shared" si="42"/>
        <v>276.01618888357268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2.6033967046426016</v>
      </c>
      <c r="DH24" s="21">
        <f>EXP(-LN(2)/2)*DH23+(1-EXP(-LN(2)/2))/(LN(2)/2)*DB24*DE24*VLOOKUP('Données projet'!$B$13,Paramètres!$A$1:$I$89,3,0)*0.475*44/12</f>
        <v>3.0599281157257843</v>
      </c>
      <c r="DI24" s="22">
        <f t="shared" si="15"/>
        <v>5.6633248203683859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5.0894117647058819</v>
      </c>
      <c r="N25" s="13">
        <f>IF('Données projet'!$A$36&gt;35,N24+M25-V24,IF(A25&lt;'Données projet'!$A$36,$K$205^A25,IF(A25='Données projet'!$A$36,'Données projet'!$B$36,N24+M25-V24)))</f>
        <v>28.068063173646774</v>
      </c>
      <c r="O25" s="13">
        <f>N25*VLOOKUP('Données projet'!$B$9,Paramètres!$A$1:$I$89,3,0)*VLOOKUP('Données projet'!$B$9,Paramètres!$A$1:$I$89,5,0)</f>
        <v>25.395983559515599</v>
      </c>
      <c r="P25" s="13">
        <f t="shared" si="33"/>
        <v>8.0316070411419194</v>
      </c>
      <c r="Q25" s="20">
        <f t="shared" si="2"/>
        <v>58.219720296145177</v>
      </c>
      <c r="R25" s="59">
        <f t="shared" si="0"/>
        <v>279.40063419961359</v>
      </c>
      <c r="S25" s="59">
        <f ca="1">AVERAGE(OFFSET($R$3,0,0,'Données projet'!$E$9+1,1))-AVERAGE(OFFSET($H$3,0,0,'Données projet'!$E$9+1,1))</f>
        <v>737.40414421611001</v>
      </c>
      <c r="T25" s="59">
        <f t="shared" si="34"/>
        <v>245.32893490531674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4.016578947368421</v>
      </c>
      <c r="AI25" s="13">
        <f>IF('Données projet'!$A$62&gt;35,AI24+AH25-AQ24,IF(A25&lt;'Données projet'!$A$62,$AF$205^A25,IF(A25='Données projet'!$A$62,'Données projet'!$B$62,AI24+AH25-AQ24)))</f>
        <v>88.364736842105245</v>
      </c>
      <c r="AJ25" s="13">
        <f>AI25*VLOOKUP('Données projet'!$B$10,Paramètres!$A$1:$I$89,3,0)*VLOOKUP('Données projet'!$B$10,Paramètres!$A$1:$I$89,5,0)</f>
        <v>84.087883578947356</v>
      </c>
      <c r="AK25" s="13">
        <f t="shared" si="35"/>
        <v>23.133775482791631</v>
      </c>
      <c r="AL25" s="20">
        <f t="shared" si="4"/>
        <v>186.74438953252874</v>
      </c>
      <c r="AM25" s="59">
        <f t="shared" si="5"/>
        <v>407.92530343599714</v>
      </c>
      <c r="AN25" s="59">
        <f ca="1">AVERAGE(OFFSET($AM$3,0,0,'Données projet'!$E$10+1,1))-AVERAGE(OFFSET($H$3,0,0,'Données projet'!$E$10+1,1))</f>
        <v>486.36097333679697</v>
      </c>
      <c r="AO25" s="59">
        <f t="shared" si="36"/>
        <v>308.47736602748159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4.5856818181818184</v>
      </c>
      <c r="BD25" s="12">
        <f>IF('Données projet'!$A$88&gt;35,BD24+BC25-BL24,IF(A25&lt;'Données projet'!$A$88,$BA$205^A25,IF(A25='Données projet'!$A$88,'Données projet'!$B$88,BD24+BC25-BL24)))</f>
        <v>100.88500000000005</v>
      </c>
      <c r="BE25" s="13">
        <f>BD25*VLOOKUP('Données projet'!$B$11,Paramètres!$A$1:$I$89,3,0)*VLOOKUP('Données projet'!$B$11,Paramètres!$A$1:$I$89,5,0)</f>
        <v>102.29739000000006</v>
      </c>
      <c r="BF25" s="13">
        <f t="shared" si="37"/>
        <v>27.50859340401767</v>
      </c>
      <c r="BG25" s="20">
        <f t="shared" si="7"/>
        <v>226.07875442866418</v>
      </c>
      <c r="BH25" s="59">
        <f t="shared" si="8"/>
        <v>447.25966833213261</v>
      </c>
      <c r="BI25" s="59">
        <f ca="1">AVERAGE(OFFSET($BH$3,0,0,'Données projet'!$E$11+1,1))-AVERAGE(OFFSET($H$3,0,0,'Données projet'!$E$11+1,1))</f>
        <v>586.51533082410526</v>
      </c>
      <c r="BJ25" s="59">
        <f t="shared" si="38"/>
        <v>361.74671957013652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7.7715686274509812</v>
      </c>
      <c r="BY25" s="12">
        <f>IF('Données projet'!$A$114&gt;35,BY24+BX25-CG24,IF(A25&lt;'Données projet'!$A$114,$BV$205^A25,IF(A25='Données projet'!$A$114,'Données projet'!$B$114,BY24+BX25-CG24)))</f>
        <v>170.97450980392159</v>
      </c>
      <c r="BZ25" s="13">
        <f>BY25*VLOOKUP('Données projet'!$B$12,Paramètres!$A$1:$I$89,3,0)*VLOOKUP('Données projet'!$B$12,Paramètres!$A$1:$I$89,5,0)</f>
        <v>80.016070588235308</v>
      </c>
      <c r="CA25" s="13">
        <f t="shared" si="39"/>
        <v>22.14111342509517</v>
      </c>
      <c r="CB25" s="20">
        <f t="shared" si="10"/>
        <v>177.92376215655057</v>
      </c>
      <c r="CC25" s="59">
        <f t="shared" si="11"/>
        <v>399.10467606001896</v>
      </c>
      <c r="CD25" s="59">
        <f ca="1">AVERAGE(OFFSET($CC$3,0,0,'Données projet'!$E$12+1,1))-AVERAGE(OFFSET($H$3,0,0,'Données projet'!$E$12+1,1))</f>
        <v>374.38106339726073</v>
      </c>
      <c r="CE25" s="59">
        <f t="shared" si="40"/>
        <v>296.53283288925957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48.921600000000005</v>
      </c>
      <c r="CV25" s="13">
        <f t="shared" si="41"/>
        <v>14.334905731333867</v>
      </c>
      <c r="CW25" s="20">
        <f t="shared" si="13"/>
        <v>110.17174748207316</v>
      </c>
      <c r="CX25" s="59">
        <f t="shared" si="14"/>
        <v>331.35266138554152</v>
      </c>
      <c r="CY25" s="59">
        <f ca="1">AVERAGE(OFFSET($CX$3,0,0,'Données projet'!$E$13+1,1))-AVERAGE(OFFSET($H$3,0,0,'Données projet'!$E$13+1,1))</f>
        <v>285.8437404763045</v>
      </c>
      <c r="CZ25" s="59">
        <f t="shared" si="42"/>
        <v>276.01618888357268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2.5322066848474671</v>
      </c>
      <c r="DH25" s="21">
        <f>EXP(-LN(2)/2)*DH24+(1-EXP(-LN(2)/2))/(LN(2)/2)*DB25*DE25*VLOOKUP('Données projet'!$B$13,Paramètres!$A$1:$I$89,3,0)*0.475*44/12</f>
        <v>2.163695920573077</v>
      </c>
      <c r="DI25" s="22">
        <f t="shared" si="15"/>
        <v>4.6959026054205442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5.0894117647058819</v>
      </c>
      <c r="N26" s="13">
        <f>IF('Données projet'!$A$36&gt;35,N25+M26-V25,IF(A26&lt;'Données projet'!$A$36,$K$205^A26,IF(A26='Données projet'!$A$36,'Données projet'!$B$36,N25+M26-V25)))</f>
        <v>32.66181268163826</v>
      </c>
      <c r="O26" s="13">
        <f>N26*VLOOKUP('Données projet'!$B$9,Paramètres!$A$1:$I$89,3,0)*VLOOKUP('Données projet'!$B$9,Paramètres!$A$1:$I$89,5,0)</f>
        <v>29.552408114346299</v>
      </c>
      <c r="P26" s="13">
        <f t="shared" si="33"/>
        <v>9.1826478534273477</v>
      </c>
      <c r="Q26" s="20">
        <f t="shared" si="2"/>
        <v>67.463555810539106</v>
      </c>
      <c r="R26" s="59">
        <f t="shared" si="0"/>
        <v>290.94875252008558</v>
      </c>
      <c r="S26" s="59">
        <f ca="1">AVERAGE(OFFSET($R$3,0,0,'Données projet'!$E$9+1,1))-AVERAGE(OFFSET($H$3,0,0,'Données projet'!$E$9+1,1))</f>
        <v>737.40414421611001</v>
      </c>
      <c r="T26" s="59">
        <f t="shared" si="34"/>
        <v>245.32893490531674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4.016578947368421</v>
      </c>
      <c r="AI26" s="13">
        <f>IF('Données projet'!$A$62&gt;35,AI25+AH26-AQ25,IF(A26&lt;'Données projet'!$A$62,$AF$205^A26,IF(A26='Données projet'!$A$62,'Données projet'!$B$62,AI25+AH26-AQ25)))</f>
        <v>92.381315789473661</v>
      </c>
      <c r="AJ26" s="13">
        <f>AI26*VLOOKUP('Données projet'!$B$10,Paramètres!$A$1:$I$89,3,0)*VLOOKUP('Données projet'!$B$10,Paramètres!$A$1:$I$89,5,0)</f>
        <v>87.910060105263142</v>
      </c>
      <c r="AK26" s="13">
        <f t="shared" si="35"/>
        <v>24.060494645289975</v>
      </c>
      <c r="AL26" s="20">
        <f t="shared" si="4"/>
        <v>195.01538285721335</v>
      </c>
      <c r="AM26" s="59">
        <f t="shared" si="5"/>
        <v>418.50057956675982</v>
      </c>
      <c r="AN26" s="59">
        <f ca="1">AVERAGE(OFFSET($AM$3,0,0,'Données projet'!$E$10+1,1))-AVERAGE(OFFSET($H$3,0,0,'Données projet'!$E$10+1,1))</f>
        <v>486.36097333679697</v>
      </c>
      <c r="AO26" s="59">
        <f t="shared" si="36"/>
        <v>308.47736602748159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4.5856818181818184</v>
      </c>
      <c r="BD26" s="12">
        <f>IF('Données projet'!$A$88&gt;35,BD25+BC26-BL25,IF(A26&lt;'Données projet'!$A$88,$BA$205^A26,IF(A26='Données projet'!$A$88,'Données projet'!$B$88,BD25+BC26-BL25)))</f>
        <v>105.47068181818187</v>
      </c>
      <c r="BE26" s="13">
        <f>BD26*VLOOKUP('Données projet'!$B$11,Paramètres!$A$1:$I$89,3,0)*VLOOKUP('Données projet'!$B$11,Paramètres!$A$1:$I$89,5,0)</f>
        <v>106.94727136363643</v>
      </c>
      <c r="BF26" s="13">
        <f t="shared" si="37"/>
        <v>28.610564012310377</v>
      </c>
      <c r="BG26" s="20">
        <f t="shared" si="7"/>
        <v>236.09656327977396</v>
      </c>
      <c r="BH26" s="59">
        <f t="shared" si="8"/>
        <v>459.58175998932046</v>
      </c>
      <c r="BI26" s="59">
        <f ca="1">AVERAGE(OFFSET($BH$3,0,0,'Données projet'!$E$11+1,1))-AVERAGE(OFFSET($H$3,0,0,'Données projet'!$E$11+1,1))</f>
        <v>586.51533082410526</v>
      </c>
      <c r="BJ26" s="59">
        <f t="shared" si="38"/>
        <v>361.74671957013652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7.7715686274509812</v>
      </c>
      <c r="BY26" s="12">
        <f>IF('Données projet'!$A$114&gt;35,BY25+BX26-CG25,IF(A26&lt;'Données projet'!$A$114,$BV$205^A26,IF(A26='Données projet'!$A$114,'Données projet'!$B$114,BY25+BX26-CG25)))</f>
        <v>178.74607843137258</v>
      </c>
      <c r="BZ26" s="13">
        <f>BY26*VLOOKUP('Données projet'!$B$12,Paramètres!$A$1:$I$89,3,0)*VLOOKUP('Données projet'!$B$12,Paramètres!$A$1:$I$89,5,0)</f>
        <v>83.653164705882375</v>
      </c>
      <c r="CA26" s="13">
        <f t="shared" si="39"/>
        <v>23.028067398749322</v>
      </c>
      <c r="CB26" s="20">
        <f t="shared" si="10"/>
        <v>185.80314591556689</v>
      </c>
      <c r="CC26" s="59">
        <f t="shared" si="11"/>
        <v>409.28834262511339</v>
      </c>
      <c r="CD26" s="59">
        <f ca="1">AVERAGE(OFFSET($CC$3,0,0,'Données projet'!$E$12+1,1))-AVERAGE(OFFSET($H$3,0,0,'Données projet'!$E$12+1,1))</f>
        <v>374.38106339726073</v>
      </c>
      <c r="CE26" s="59">
        <f t="shared" si="40"/>
        <v>296.53283288925957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57.657600000000002</v>
      </c>
      <c r="CV26" s="13">
        <f t="shared" si="41"/>
        <v>16.574671209026025</v>
      </c>
      <c r="CW26" s="20">
        <f t="shared" si="13"/>
        <v>129.28787235572034</v>
      </c>
      <c r="CX26" s="59">
        <f t="shared" si="14"/>
        <v>352.77306906526684</v>
      </c>
      <c r="CY26" s="59">
        <f ca="1">AVERAGE(OFFSET($CX$3,0,0,'Données projet'!$E$13+1,1))-AVERAGE(OFFSET($H$3,0,0,'Données projet'!$E$13+1,1))</f>
        <v>285.8437404763045</v>
      </c>
      <c r="CZ26" s="59">
        <f t="shared" si="42"/>
        <v>276.01618888357268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2.4629633598873508</v>
      </c>
      <c r="DH26" s="21">
        <f>EXP(-LN(2)/2)*DH25+(1-EXP(-LN(2)/2))/(LN(2)/2)*DB26*DE26*VLOOKUP('Données projet'!$B$13,Paramètres!$A$1:$I$89,3,0)*0.475*44/12</f>
        <v>1.5299640578628924</v>
      </c>
      <c r="DI26" s="22">
        <f t="shared" si="15"/>
        <v>3.9929274177502432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5.0894117647058819</v>
      </c>
      <c r="N27" s="13">
        <f>IF('Données projet'!$A$36&gt;35,N26+M27-V26,IF(A27&lt;'Données projet'!$A$36,$K$205^A27,IF(A27='Données projet'!$A$36,'Données projet'!$B$36,N26+M27-V26)))</f>
        <v>38.007396557808917</v>
      </c>
      <c r="O27" s="13">
        <f>N27*VLOOKUP('Données projet'!$B$9,Paramètres!$A$1:$I$89,3,0)*VLOOKUP('Données projet'!$B$9,Paramètres!$A$1:$I$89,5,0)</f>
        <v>34.389092405505508</v>
      </c>
      <c r="P27" s="13">
        <f t="shared" si="33"/>
        <v>10.498648796949267</v>
      </c>
      <c r="Q27" s="20">
        <f t="shared" si="2"/>
        <v>78.179482594275399</v>
      </c>
      <c r="R27" s="59">
        <f t="shared" si="0"/>
        <v>303.95019077789522</v>
      </c>
      <c r="S27" s="59">
        <f ca="1">AVERAGE(OFFSET($R$3,0,0,'Données projet'!$E$9+1,1))-AVERAGE(OFFSET($H$3,0,0,'Données projet'!$E$9+1,1))</f>
        <v>737.40414421611001</v>
      </c>
      <c r="T27" s="59">
        <f t="shared" si="34"/>
        <v>245.32893490531674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4.016578947368421</v>
      </c>
      <c r="AI27" s="13">
        <f>IF('Données projet'!$A$62&gt;35,AI26+AH27-AQ26,IF(A27&lt;'Données projet'!$A$62,$AF$205^A27,IF(A27='Données projet'!$A$62,'Données projet'!$B$62,AI26+AH27-AQ26)))</f>
        <v>96.397894736842076</v>
      </c>
      <c r="AJ27" s="13">
        <f>AI27*VLOOKUP('Données projet'!$B$10,Paramètres!$A$1:$I$89,3,0)*VLOOKUP('Données projet'!$B$10,Paramètres!$A$1:$I$89,5,0)</f>
        <v>91.732236631578928</v>
      </c>
      <c r="AK27" s="13">
        <f t="shared" si="35"/>
        <v>24.982534093770941</v>
      </c>
      <c r="AL27" s="20">
        <f t="shared" si="4"/>
        <v>203.27822567998433</v>
      </c>
      <c r="AM27" s="59">
        <f t="shared" si="5"/>
        <v>429.04893386360413</v>
      </c>
      <c r="AN27" s="59">
        <f ca="1">AVERAGE(OFFSET($AM$3,0,0,'Données projet'!$E$10+1,1))-AVERAGE(OFFSET($H$3,0,0,'Données projet'!$E$10+1,1))</f>
        <v>486.36097333679697</v>
      </c>
      <c r="AO27" s="59">
        <f t="shared" si="36"/>
        <v>308.47736602748159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4.5856818181818184</v>
      </c>
      <c r="BD27" s="12">
        <f>IF('Données projet'!$A$88&gt;35,BD26+BC27-BL26,IF(A27&lt;'Données projet'!$A$88,$BA$205^A27,IF(A27='Données projet'!$A$88,'Données projet'!$B$88,BD26+BC27-BL26)))</f>
        <v>110.0563636363637</v>
      </c>
      <c r="BE27" s="13">
        <f>BD27*VLOOKUP('Données projet'!$B$11,Paramètres!$A$1:$I$89,3,0)*VLOOKUP('Données projet'!$B$11,Paramètres!$A$1:$I$89,5,0)</f>
        <v>111.5971527272728</v>
      </c>
      <c r="BF27" s="13">
        <f t="shared" si="37"/>
        <v>29.706969927963684</v>
      </c>
      <c r="BG27" s="20">
        <f t="shared" si="7"/>
        <v>246.10468029120352</v>
      </c>
      <c r="BH27" s="59">
        <f t="shared" si="8"/>
        <v>471.87538847482335</v>
      </c>
      <c r="BI27" s="59">
        <f ca="1">AVERAGE(OFFSET($BH$3,0,0,'Données projet'!$E$11+1,1))-AVERAGE(OFFSET($H$3,0,0,'Données projet'!$E$11+1,1))</f>
        <v>586.51533082410526</v>
      </c>
      <c r="BJ27" s="59">
        <f t="shared" si="38"/>
        <v>361.74671957013652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7.7715686274509812</v>
      </c>
      <c r="BY27" s="12">
        <f>IF('Données projet'!$A$114&gt;35,BY26+BX27-CG26,IF(A27&lt;'Données projet'!$A$114,$BV$205^A27,IF(A27='Données projet'!$A$114,'Données projet'!$B$114,BY26+BX27-CG26)))</f>
        <v>186.51764705882357</v>
      </c>
      <c r="BZ27" s="13">
        <f>BY27*VLOOKUP('Données projet'!$B$12,Paramètres!$A$1:$I$89,3,0)*VLOOKUP('Données projet'!$B$12,Paramètres!$A$1:$I$89,5,0)</f>
        <v>87.290258823529442</v>
      </c>
      <c r="CA27" s="13">
        <f t="shared" si="39"/>
        <v>23.910542463246056</v>
      </c>
      <c r="CB27" s="20">
        <f t="shared" si="10"/>
        <v>193.67472890780064</v>
      </c>
      <c r="CC27" s="59">
        <f t="shared" si="11"/>
        <v>419.44543709142044</v>
      </c>
      <c r="CD27" s="59">
        <f ca="1">AVERAGE(OFFSET($CC$3,0,0,'Données projet'!$E$12+1,1))-AVERAGE(OFFSET($H$3,0,0,'Données projet'!$E$12+1,1))</f>
        <v>374.38106339726073</v>
      </c>
      <c r="CE27" s="59">
        <f t="shared" si="40"/>
        <v>296.53283288925957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66.393600000000006</v>
      </c>
      <c r="CV27" s="13">
        <f t="shared" si="41"/>
        <v>18.775122997078544</v>
      </c>
      <c r="CW27" s="20">
        <f t="shared" si="13"/>
        <v>148.33552588657844</v>
      </c>
      <c r="CX27" s="59">
        <f t="shared" si="14"/>
        <v>374.10623407019824</v>
      </c>
      <c r="CY27" s="59">
        <f ca="1">AVERAGE(OFFSET($CX$3,0,0,'Données projet'!$E$13+1,1))-AVERAGE(OFFSET($H$3,0,0,'Données projet'!$E$13+1,1))</f>
        <v>285.8437404763045</v>
      </c>
      <c r="CZ27" s="59">
        <f t="shared" si="42"/>
        <v>276.01618888357268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2.3956134972896175</v>
      </c>
      <c r="DH27" s="21">
        <f>EXP(-LN(2)/2)*DH26+(1-EXP(-LN(2)/2))/(LN(2)/2)*DB27*DE27*VLOOKUP('Données projet'!$B$13,Paramètres!$A$1:$I$89,3,0)*0.475*44/12</f>
        <v>1.0818479602865387</v>
      </c>
      <c r="DI27" s="22">
        <f t="shared" si="15"/>
        <v>3.4774614575761564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5.0894117647058819</v>
      </c>
      <c r="N28" s="13">
        <f>IF('Données projet'!$A$36&gt;35,N27+M28-V27,IF(A28&lt;'Données projet'!$A$36,$K$205^A28,IF(A28='Données projet'!$A$36,'Données projet'!$B$36,N27+M28-V27)))</f>
        <v>44.227863504790903</v>
      </c>
      <c r="O28" s="13">
        <f>N28*VLOOKUP('Données projet'!$B$9,Paramètres!$A$1:$I$89,3,0)*VLOOKUP('Données projet'!$B$9,Paramètres!$A$1:$I$89,5,0)</f>
        <v>40.017370899134811</v>
      </c>
      <c r="P28" s="13">
        <f t="shared" si="33"/>
        <v>12.003250949076193</v>
      </c>
      <c r="Q28" s="20">
        <f t="shared" si="2"/>
        <v>90.60258305230083</v>
      </c>
      <c r="R28" s="59">
        <f t="shared" si="0"/>
        <v>318.64035701863293</v>
      </c>
      <c r="S28" s="59">
        <f ca="1">AVERAGE(OFFSET($R$3,0,0,'Données projet'!$E$9+1,1))-AVERAGE(OFFSET($H$3,0,0,'Données projet'!$E$9+1,1))</f>
        <v>737.40414421611001</v>
      </c>
      <c r="T28" s="59">
        <f t="shared" si="34"/>
        <v>245.32893490531674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4.016578947368421</v>
      </c>
      <c r="AI28" s="13">
        <f>IF('Données projet'!$A$62&gt;35,AI27+AH28-AQ27,IF(A28&lt;'Données projet'!$A$62,$AF$205^A28,IF(A28='Données projet'!$A$62,'Données projet'!$B$62,AI27+AH28-AQ27)))</f>
        <v>100.41447368421049</v>
      </c>
      <c r="AJ28" s="13">
        <f>AI28*VLOOKUP('Données projet'!$B$10,Paramètres!$A$1:$I$89,3,0)*VLOOKUP('Données projet'!$B$10,Paramètres!$A$1:$I$89,5,0)</f>
        <v>95.5544131578947</v>
      </c>
      <c r="AK28" s="13">
        <f t="shared" si="35"/>
        <v>25.900111114129121</v>
      </c>
      <c r="AL28" s="20">
        <f t="shared" si="4"/>
        <v>211.53329644044149</v>
      </c>
      <c r="AM28" s="59">
        <f t="shared" si="5"/>
        <v>439.57107040677363</v>
      </c>
      <c r="AN28" s="59">
        <f ca="1">AVERAGE(OFFSET($AM$3,0,0,'Données projet'!$E$10+1,1))-AVERAGE(OFFSET($H$3,0,0,'Données projet'!$E$10+1,1))</f>
        <v>486.36097333679697</v>
      </c>
      <c r="AO28" s="59">
        <f t="shared" si="36"/>
        <v>308.47736602748159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4.5856818181818184</v>
      </c>
      <c r="BD28" s="12">
        <f>IF('Données projet'!$A$88&gt;35,BD27+BC28-BL27,IF(A28&lt;'Données projet'!$A$88,$BA$205^A28,IF(A28='Données projet'!$A$88,'Données projet'!$B$88,BD27+BC28-BL27)))</f>
        <v>114.64204545454552</v>
      </c>
      <c r="BE28" s="13">
        <f>BD28*VLOOKUP('Données projet'!$B$11,Paramètres!$A$1:$I$89,3,0)*VLOOKUP('Données projet'!$B$11,Paramètres!$A$1:$I$89,5,0)</f>
        <v>116.24703409090915</v>
      </c>
      <c r="BF28" s="13">
        <f t="shared" si="37"/>
        <v>30.798069527710364</v>
      </c>
      <c r="BG28" s="20">
        <f t="shared" si="7"/>
        <v>256.10355546909562</v>
      </c>
      <c r="BH28" s="59">
        <f t="shared" si="8"/>
        <v>484.14132943542774</v>
      </c>
      <c r="BI28" s="59">
        <f ca="1">AVERAGE(OFFSET($BH$3,0,0,'Données projet'!$E$11+1,1))-AVERAGE(OFFSET($H$3,0,0,'Données projet'!$E$11+1,1))</f>
        <v>586.51533082410526</v>
      </c>
      <c r="BJ28" s="59">
        <f t="shared" si="38"/>
        <v>361.74671957013652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7.7715686274509812</v>
      </c>
      <c r="BY28" s="12">
        <f>IF('Données projet'!$A$114&gt;35,BY27+BX28-CG27,IF(A28&lt;'Données projet'!$A$114,$BV$205^A28,IF(A28='Données projet'!$A$114,'Données projet'!$B$114,BY27+BX28-CG27)))</f>
        <v>194.28921568627456</v>
      </c>
      <c r="BZ28" s="13">
        <f>BY28*VLOOKUP('Données projet'!$B$12,Paramètres!$A$1:$I$89,3,0)*VLOOKUP('Données projet'!$B$12,Paramètres!$A$1:$I$89,5,0)</f>
        <v>90.92735294117648</v>
      </c>
      <c r="CA28" s="13">
        <f t="shared" si="39"/>
        <v>24.788746580819698</v>
      </c>
      <c r="CB28" s="20">
        <f t="shared" si="10"/>
        <v>201.53887333414332</v>
      </c>
      <c r="CC28" s="59">
        <f t="shared" si="11"/>
        <v>429.57664730047543</v>
      </c>
      <c r="CD28" s="59">
        <f ca="1">AVERAGE(OFFSET($CC$3,0,0,'Données projet'!$E$12+1,1))-AVERAGE(OFFSET($H$3,0,0,'Données projet'!$E$12+1,1))</f>
        <v>374.38106339726073</v>
      </c>
      <c r="CE28" s="59">
        <f t="shared" si="40"/>
        <v>296.53283288925957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75.129600000000011</v>
      </c>
      <c r="CV28" s="13">
        <f t="shared" si="41"/>
        <v>20.942027818647581</v>
      </c>
      <c r="CW28" s="20">
        <f t="shared" si="13"/>
        <v>167.32475178414452</v>
      </c>
      <c r="CX28" s="59">
        <f t="shared" si="14"/>
        <v>395.36252575047661</v>
      </c>
      <c r="CY28" s="59">
        <f ca="1">AVERAGE(OFFSET($CX$3,0,0,'Données projet'!$E$13+1,1))-AVERAGE(OFFSET($H$3,0,0,'Données projet'!$E$13+1,1))</f>
        <v>285.8437404763045</v>
      </c>
      <c r="CZ28" s="59">
        <f t="shared" si="42"/>
        <v>276.01618888357268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5.0066934685402931</v>
      </c>
      <c r="DH28" s="21">
        <f>EXP(-LN(2)/2)*DH27+(1-EXP(-LN(2)/2))/(LN(2)/2)*DB28*DE28*VLOOKUP('Données projet'!$B$13,Paramètres!$A$1:$I$89,3,0)*0.475*44/12</f>
        <v>5.0923738700775996</v>
      </c>
      <c r="DI28" s="22">
        <f t="shared" si="15"/>
        <v>10.099067338617893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5.0894117647058819</v>
      </c>
      <c r="N29" s="13">
        <f>IF('Données projet'!$A$36&gt;35,N28+M29-V28,IF(A29&lt;'Données projet'!$A$36,$K$205^A29,IF(A29='Données projet'!$A$36,'Données projet'!$B$36,N28+M29-V28)))</f>
        <v>51.466400947068237</v>
      </c>
      <c r="O29" s="13">
        <f>N29*VLOOKUP('Données projet'!$B$9,Paramètres!$A$1:$I$89,3,0)*VLOOKUP('Données projet'!$B$9,Paramètres!$A$1:$I$89,5,0)</f>
        <v>46.566799576907343</v>
      </c>
      <c r="P29" s="13">
        <f t="shared" si="33"/>
        <v>13.723483481832947</v>
      </c>
      <c r="Q29" s="20">
        <f t="shared" si="2"/>
        <v>105.005576327306</v>
      </c>
      <c r="R29" s="59">
        <f t="shared" si="0"/>
        <v>335.29229037649617</v>
      </c>
      <c r="S29" s="59">
        <f ca="1">AVERAGE(OFFSET($R$3,0,0,'Données projet'!$E$9+1,1))-AVERAGE(OFFSET($H$3,0,0,'Données projet'!$E$9+1,1))</f>
        <v>737.40414421611001</v>
      </c>
      <c r="T29" s="59">
        <f t="shared" si="34"/>
        <v>245.32893490531674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4.016578947368421</v>
      </c>
      <c r="AI29" s="13">
        <f>IF('Données projet'!$A$62&gt;35,AI28+AH29-AQ28,IF(A29&lt;'Données projet'!$A$62,$AF$205^A29,IF(A29='Données projet'!$A$62,'Données projet'!$B$62,AI28+AH29-AQ28)))</f>
        <v>104.43105263157891</v>
      </c>
      <c r="AJ29" s="13">
        <f>AI29*VLOOKUP('Données projet'!$B$10,Paramètres!$A$1:$I$89,3,0)*VLOOKUP('Données projet'!$B$10,Paramètres!$A$1:$I$89,5,0)</f>
        <v>99.376589684210487</v>
      </c>
      <c r="AK29" s="13">
        <f t="shared" si="35"/>
        <v>26.813424625461547</v>
      </c>
      <c r="AL29" s="20">
        <f t="shared" si="4"/>
        <v>219.78094158934547</v>
      </c>
      <c r="AM29" s="59">
        <f t="shared" si="5"/>
        <v>450.06765563853565</v>
      </c>
      <c r="AN29" s="59">
        <f ca="1">AVERAGE(OFFSET($AM$3,0,0,'Données projet'!$E$10+1,1))-AVERAGE(OFFSET($H$3,0,0,'Données projet'!$E$10+1,1))</f>
        <v>486.36097333679697</v>
      </c>
      <c r="AO29" s="59">
        <f t="shared" si="36"/>
        <v>308.47736602748159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4.5856818181818184</v>
      </c>
      <c r="BD29" s="12">
        <f>IF('Données projet'!$A$88&gt;35,BD28+BC29-BL28,IF(A29&lt;'Données projet'!$A$88,$BA$205^A29,IF(A29='Données projet'!$A$88,'Données projet'!$B$88,BD28+BC29-BL28)))</f>
        <v>119.22772727272735</v>
      </c>
      <c r="BE29" s="13">
        <f>BD29*VLOOKUP('Données projet'!$B$11,Paramètres!$A$1:$I$89,3,0)*VLOOKUP('Données projet'!$B$11,Paramètres!$A$1:$I$89,5,0)</f>
        <v>120.89691545454555</v>
      </c>
      <c r="BF29" s="13">
        <f t="shared" si="37"/>
        <v>31.884099348148808</v>
      </c>
      <c r="BG29" s="20">
        <f t="shared" si="7"/>
        <v>266.09360078135933</v>
      </c>
      <c r="BH29" s="59">
        <f t="shared" si="8"/>
        <v>496.38031483054954</v>
      </c>
      <c r="BI29" s="59">
        <f ca="1">AVERAGE(OFFSET($BH$3,0,0,'Données projet'!$E$11+1,1))-AVERAGE(OFFSET($H$3,0,0,'Données projet'!$E$11+1,1))</f>
        <v>586.51533082410526</v>
      </c>
      <c r="BJ29" s="59">
        <f t="shared" si="38"/>
        <v>361.74671957013652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7.7715686274509812</v>
      </c>
      <c r="BY29" s="12">
        <f>IF('Données projet'!$A$114&gt;35,BY28+BX29-CG28,IF(A29&lt;'Données projet'!$A$114,$BV$205^A29,IF(A29='Données projet'!$A$114,'Données projet'!$B$114,BY28+BX29-CG28)))</f>
        <v>202.06078431372555</v>
      </c>
      <c r="BZ29" s="13">
        <f>BY29*VLOOKUP('Données projet'!$B$12,Paramètres!$A$1:$I$89,3,0)*VLOOKUP('Données projet'!$B$12,Paramètres!$A$1:$I$89,5,0)</f>
        <v>94.564447058823546</v>
      </c>
      <c r="CA29" s="13">
        <f t="shared" si="39"/>
        <v>25.662870135019691</v>
      </c>
      <c r="CB29" s="20">
        <f t="shared" si="10"/>
        <v>209.39591077927696</v>
      </c>
      <c r="CC29" s="59">
        <f t="shared" si="11"/>
        <v>439.68262482846717</v>
      </c>
      <c r="CD29" s="59">
        <f ca="1">AVERAGE(OFFSET($CC$3,0,0,'Données projet'!$E$12+1,1))-AVERAGE(OFFSET($H$3,0,0,'Données projet'!$E$12+1,1))</f>
        <v>374.38106339726073</v>
      </c>
      <c r="CE29" s="59">
        <f t="shared" si="40"/>
        <v>296.53283288925957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65.345280000000017</v>
      </c>
      <c r="CV29" s="13">
        <f t="shared" si="41"/>
        <v>18.512938248561991</v>
      </c>
      <c r="CW29" s="20">
        <f t="shared" si="13"/>
        <v>146.05306344957884</v>
      </c>
      <c r="CX29" s="59">
        <f t="shared" si="14"/>
        <v>376.33977749876902</v>
      </c>
      <c r="CY29" s="59">
        <f ca="1">AVERAGE(OFFSET($CX$3,0,0,'Données projet'!$E$13+1,1))-AVERAGE(OFFSET($H$3,0,0,'Données projet'!$E$13+1,1))</f>
        <v>285.8437404763045</v>
      </c>
      <c r="CZ29" s="59">
        <f t="shared" si="42"/>
        <v>276.01618888357268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4.8697851723524925</v>
      </c>
      <c r="DH29" s="21">
        <f>EXP(-LN(2)/2)*DH28+(1-EXP(-LN(2)/2))/(LN(2)/2)*DB29*DE29*VLOOKUP('Données projet'!$B$13,Paramètres!$A$1:$I$89,3,0)*0.475*44/12</f>
        <v>3.6008520958690537</v>
      </c>
      <c r="DI29" s="22">
        <f t="shared" si="15"/>
        <v>8.4706372682215463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5.0894117647058819</v>
      </c>
      <c r="N30" s="13">
        <f>IF('Données projet'!$A$36&gt;35,N29+M30-V29,IF(A30&lt;'Données projet'!$A$36,$K$205^A30,IF(A30='Données projet'!$A$36,'Données projet'!$B$36,N29+M30-V29)))</f>
        <v>59.889631027676955</v>
      </c>
      <c r="O30" s="13">
        <f>N30*VLOOKUP('Données projet'!$B$9,Paramètres!$A$1:$I$89,3,0)*VLOOKUP('Données projet'!$B$9,Paramètres!$A$1:$I$89,5,0)</f>
        <v>54.188138153842111</v>
      </c>
      <c r="P30" s="13">
        <f t="shared" si="33"/>
        <v>15.690249222910433</v>
      </c>
      <c r="Q30" s="20">
        <f t="shared" si="2"/>
        <v>121.70485801451069</v>
      </c>
      <c r="R30" s="59">
        <f t="shared" si="0"/>
        <v>354.22270088707421</v>
      </c>
      <c r="S30" s="59">
        <f ca="1">AVERAGE(OFFSET($R$3,0,0,'Données projet'!$E$9+1,1))-AVERAGE(OFFSET($H$3,0,0,'Données projet'!$E$9+1,1))</f>
        <v>737.40414421611001</v>
      </c>
      <c r="T30" s="59">
        <f t="shared" si="34"/>
        <v>245.32893490531674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4.016578947368421</v>
      </c>
      <c r="AI30" s="13">
        <f>IF('Données projet'!$A$62&gt;35,AI29+AH30-AQ29,IF(A30&lt;'Données projet'!$A$62,$AF$205^A30,IF(A30='Données projet'!$A$62,'Données projet'!$B$62,AI29+AH30-AQ29)))</f>
        <v>108.44763157894732</v>
      </c>
      <c r="AJ30" s="13">
        <f>AI30*VLOOKUP('Données projet'!$B$10,Paramètres!$A$1:$I$89,3,0)*VLOOKUP('Données projet'!$B$10,Paramètres!$A$1:$I$89,5,0)</f>
        <v>103.19876621052627</v>
      </c>
      <c r="AK30" s="13">
        <f t="shared" si="35"/>
        <v>27.722657378854588</v>
      </c>
      <c r="AL30" s="20">
        <f t="shared" si="4"/>
        <v>228.02147941817165</v>
      </c>
      <c r="AM30" s="59">
        <f t="shared" si="5"/>
        <v>460.53932229073519</v>
      </c>
      <c r="AN30" s="59">
        <f ca="1">AVERAGE(OFFSET($AM$3,0,0,'Données projet'!$E$10+1,1))-AVERAGE(OFFSET($H$3,0,0,'Données projet'!$E$10+1,1))</f>
        <v>486.36097333679697</v>
      </c>
      <c r="AO30" s="59">
        <f t="shared" si="36"/>
        <v>308.47736602748159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4.5856818181818184</v>
      </c>
      <c r="BD30" s="12">
        <f>IF('Données projet'!$A$88&gt;35,BD29+BC30-BL29,IF(A30&lt;'Données projet'!$A$88,$BA$205^A30,IF(A30='Données projet'!$A$88,'Données projet'!$B$88,BD29+BC30-BL29)))</f>
        <v>123.81340909090918</v>
      </c>
      <c r="BE30" s="13">
        <f>BD30*VLOOKUP('Données projet'!$B$11,Paramètres!$A$1:$I$89,3,0)*VLOOKUP('Données projet'!$B$11,Paramètres!$A$1:$I$89,5,0)</f>
        <v>125.54679681818192</v>
      </c>
      <c r="BF30" s="13">
        <f t="shared" si="37"/>
        <v>32.965276700341491</v>
      </c>
      <c r="BG30" s="20">
        <f t="shared" si="7"/>
        <v>276.07519471142831</v>
      </c>
      <c r="BH30" s="59">
        <f t="shared" si="8"/>
        <v>508.59303758399182</v>
      </c>
      <c r="BI30" s="59">
        <f ca="1">AVERAGE(OFFSET($BH$3,0,0,'Données projet'!$E$11+1,1))-AVERAGE(OFFSET($H$3,0,0,'Données projet'!$E$11+1,1))</f>
        <v>586.51533082410526</v>
      </c>
      <c r="BJ30" s="59">
        <f t="shared" si="38"/>
        <v>361.74671957013652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7.7715686274509812</v>
      </c>
      <c r="BY30" s="12">
        <f>IF('Données projet'!$A$114&gt;35,BY29+BX30-CG29,IF(A30&lt;'Données projet'!$A$114,$BV$205^A30,IF(A30='Données projet'!$A$114,'Données projet'!$B$114,BY29+BX30-CG29)))</f>
        <v>209.83235294117654</v>
      </c>
      <c r="BZ30" s="13">
        <f>BY30*VLOOKUP('Données projet'!$B$12,Paramètres!$A$1:$I$89,3,0)*VLOOKUP('Données projet'!$B$12,Paramètres!$A$1:$I$89,5,0)</f>
        <v>98.201541176470613</v>
      </c>
      <c r="CA30" s="13">
        <f t="shared" si="39"/>
        <v>26.533088035148577</v>
      </c>
      <c r="CB30" s="20">
        <f t="shared" si="10"/>
        <v>217.2461458769034</v>
      </c>
      <c r="CC30" s="59">
        <f t="shared" si="11"/>
        <v>449.76398874946688</v>
      </c>
      <c r="CD30" s="59">
        <f ca="1">AVERAGE(OFFSET($CC$3,0,0,'Données projet'!$E$12+1,1))-AVERAGE(OFFSET($H$3,0,0,'Données projet'!$E$12+1,1))</f>
        <v>374.38106339726073</v>
      </c>
      <c r="CE30" s="59">
        <f t="shared" si="40"/>
        <v>296.53283288925957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73.906560000000013</v>
      </c>
      <c r="CV30" s="13">
        <f t="shared" si="41"/>
        <v>20.640506648584481</v>
      </c>
      <c r="CW30" s="20">
        <f t="shared" si="13"/>
        <v>164.6694744129513</v>
      </c>
      <c r="CX30" s="59">
        <f t="shared" si="14"/>
        <v>397.18731728551484</v>
      </c>
      <c r="CY30" s="59">
        <f ca="1">AVERAGE(OFFSET($CX$3,0,0,'Données projet'!$E$13+1,1))-AVERAGE(OFFSET($H$3,0,0,'Données projet'!$E$13+1,1))</f>
        <v>285.8437404763045</v>
      </c>
      <c r="CZ30" s="59">
        <f t="shared" si="42"/>
        <v>276.01618888357268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4.7366206407236415</v>
      </c>
      <c r="DH30" s="21">
        <f>EXP(-LN(2)/2)*DH29+(1-EXP(-LN(2)/2))/(LN(2)/2)*DB30*DE30*VLOOKUP('Données projet'!$B$13,Paramètres!$A$1:$I$89,3,0)*0.475*44/12</f>
        <v>2.5461869350388002</v>
      </c>
      <c r="DI30" s="22">
        <f t="shared" si="15"/>
        <v>7.2828075757624422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5.0894117647058819</v>
      </c>
      <c r="N31" s="13">
        <f>IF('Données projet'!$A$36&gt;35,N30+M31-V30,IF(A31&lt;'Données projet'!$A$36,$K$205^A31,IF(A31='Données projet'!$A$36,'Données projet'!$B$36,N30+M31-V30)))</f>
        <v>69.691446043024783</v>
      </c>
      <c r="O31" s="13">
        <f>N31*VLOOKUP('Données projet'!$B$9,Paramètres!$A$1:$I$89,3,0)*VLOOKUP('Données projet'!$B$9,Paramètres!$A$1:$I$89,5,0)</f>
        <v>63.056820379728819</v>
      </c>
      <c r="P31" s="13">
        <f t="shared" si="33"/>
        <v>17.938879804310467</v>
      </c>
      <c r="Q31" s="20">
        <f t="shared" si="2"/>
        <v>141.06751115386842</v>
      </c>
      <c r="R31" s="59">
        <f t="shared" si="0"/>
        <v>375.79898057585251</v>
      </c>
      <c r="S31" s="59">
        <f ca="1">AVERAGE(OFFSET($R$3,0,0,'Données projet'!$E$9+1,1))-AVERAGE(OFFSET($H$3,0,0,'Données projet'!$E$9+1,1))</f>
        <v>737.40414421611001</v>
      </c>
      <c r="T31" s="59">
        <f t="shared" si="34"/>
        <v>245.32893490531674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4.016578947368421</v>
      </c>
      <c r="AI31" s="13">
        <f>IF('Données projet'!$A$62&gt;35,AI30+AH31-AQ30,IF(A31&lt;'Données projet'!$A$62,$AF$205^A31,IF(A31='Données projet'!$A$62,'Données projet'!$B$62,AI30+AH31-AQ30)))</f>
        <v>112.46421052631574</v>
      </c>
      <c r="AJ31" s="13">
        <f>AI31*VLOOKUP('Données projet'!$B$10,Paramètres!$A$1:$I$89,3,0)*VLOOKUP('Données projet'!$B$10,Paramètres!$A$1:$I$89,5,0)</f>
        <v>107.02094273684206</v>
      </c>
      <c r="AK31" s="13">
        <f t="shared" si="35"/>
        <v>28.627977821267809</v>
      </c>
      <c r="AL31" s="20">
        <f t="shared" si="4"/>
        <v>236.25520330537464</v>
      </c>
      <c r="AM31" s="59">
        <f t="shared" si="5"/>
        <v>470.98667272735872</v>
      </c>
      <c r="AN31" s="59">
        <f ca="1">AVERAGE(OFFSET($AM$3,0,0,'Données projet'!$E$10+1,1))-AVERAGE(OFFSET($H$3,0,0,'Données projet'!$E$10+1,1))</f>
        <v>486.36097333679697</v>
      </c>
      <c r="AO31" s="59">
        <f t="shared" si="36"/>
        <v>308.47736602748159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4.5856818181818184</v>
      </c>
      <c r="BD31" s="12">
        <f>IF('Données projet'!$A$88&gt;35,BD30+BC31-BL30,IF(A31&lt;'Données projet'!$A$88,$BA$205^A31,IF(A31='Données projet'!$A$88,'Données projet'!$B$88,BD30+BC31-BL30)))</f>
        <v>128.399090909091</v>
      </c>
      <c r="BE31" s="13">
        <f>BD31*VLOOKUP('Données projet'!$B$11,Paramètres!$A$1:$I$89,3,0)*VLOOKUP('Données projet'!$B$11,Paramètres!$A$1:$I$89,5,0)</f>
        <v>130.19667818181827</v>
      </c>
      <c r="BF31" s="13">
        <f t="shared" si="37"/>
        <v>34.041801886177062</v>
      </c>
      <c r="BG31" s="20">
        <f t="shared" si="7"/>
        <v>286.04868611842517</v>
      </c>
      <c r="BH31" s="59">
        <f t="shared" si="8"/>
        <v>520.78015554040928</v>
      </c>
      <c r="BI31" s="59">
        <f ca="1">AVERAGE(OFFSET($BH$3,0,0,'Données projet'!$E$11+1,1))-AVERAGE(OFFSET($H$3,0,0,'Données projet'!$E$11+1,1))</f>
        <v>586.51533082410526</v>
      </c>
      <c r="BJ31" s="59">
        <f t="shared" si="38"/>
        <v>361.74671957013652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7.7715686274509812</v>
      </c>
      <c r="BY31" s="12">
        <f>IF('Données projet'!$A$114&gt;35,BY30+BX31-CG30,IF(A31&lt;'Données projet'!$A$114,$BV$205^A31,IF(A31='Données projet'!$A$114,'Données projet'!$B$114,BY30+BX31-CG30)))</f>
        <v>217.60392156862753</v>
      </c>
      <c r="BZ31" s="13">
        <f>BY31*VLOOKUP('Données projet'!$B$12,Paramètres!$A$1:$I$89,3,0)*VLOOKUP('Données projet'!$B$12,Paramètres!$A$1:$I$89,5,0)</f>
        <v>101.83863529411768</v>
      </c>
      <c r="CA31" s="13">
        <f t="shared" si="39"/>
        <v>27.39956150016679</v>
      </c>
      <c r="CB31" s="20">
        <f t="shared" si="10"/>
        <v>225.08985941671213</v>
      </c>
      <c r="CC31" s="59">
        <f t="shared" si="11"/>
        <v>459.82132883869622</v>
      </c>
      <c r="CD31" s="59">
        <f ca="1">AVERAGE(OFFSET($CC$3,0,0,'Données projet'!$E$12+1,1))-AVERAGE(OFFSET($H$3,0,0,'Données projet'!$E$12+1,1))</f>
        <v>374.38106339726073</v>
      </c>
      <c r="CE31" s="59">
        <f t="shared" si="40"/>
        <v>296.53283288925957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82.467839999999995</v>
      </c>
      <c r="CV31" s="13">
        <f t="shared" si="41"/>
        <v>22.739512759227473</v>
      </c>
      <c r="CW31" s="20">
        <f t="shared" si="13"/>
        <v>183.23613938898782</v>
      </c>
      <c r="CX31" s="59">
        <f t="shared" si="14"/>
        <v>417.96760881097191</v>
      </c>
      <c r="CY31" s="59">
        <f ca="1">AVERAGE(OFFSET($CX$3,0,0,'Données projet'!$E$13+1,1))-AVERAGE(OFFSET($H$3,0,0,'Données projet'!$E$13+1,1))</f>
        <v>285.8437404763045</v>
      </c>
      <c r="CZ31" s="59">
        <f t="shared" si="42"/>
        <v>276.01618888357268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4.6070975002149996</v>
      </c>
      <c r="DH31" s="21">
        <f>EXP(-LN(2)/2)*DH30+(1-EXP(-LN(2)/2))/(LN(2)/2)*DB31*DE31*VLOOKUP('Données projet'!$B$13,Paramètres!$A$1:$I$89,3,0)*0.475*44/12</f>
        <v>1.8004260479345271</v>
      </c>
      <c r="DI31" s="22">
        <f t="shared" si="15"/>
        <v>6.407523548149527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5.0894117647058819</v>
      </c>
      <c r="N32" s="13">
        <f>IF('Données projet'!$A$36&gt;35,N31+M32-V31,IF(A32&lt;'Données projet'!$A$36,$K$205^A32,IF(A32='Données projet'!$A$36,'Données projet'!$B$36,N31+M32-V31)))</f>
        <v>81.097471602777176</v>
      </c>
      <c r="O32" s="13">
        <f>N32*VLOOKUP('Données projet'!$B$9,Paramètres!$A$1:$I$89,3,0)*VLOOKUP('Données projet'!$B$9,Paramètres!$A$1:$I$89,5,0)</f>
        <v>73.37699230619279</v>
      </c>
      <c r="P32" s="13">
        <f t="shared" si="33"/>
        <v>20.509770371499922</v>
      </c>
      <c r="Q32" s="20">
        <f t="shared" si="2"/>
        <v>163.51944499698146</v>
      </c>
      <c r="R32" s="59">
        <f t="shared" si="0"/>
        <v>400.4473423197573</v>
      </c>
      <c r="S32" s="59">
        <f ca="1">AVERAGE(OFFSET($R$3,0,0,'Données projet'!$E$9+1,1))-AVERAGE(OFFSET($H$3,0,0,'Données projet'!$E$9+1,1))</f>
        <v>737.40414421611001</v>
      </c>
      <c r="T32" s="59">
        <f t="shared" si="34"/>
        <v>245.32893490531674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4.016578947368421</v>
      </c>
      <c r="AI32" s="13">
        <f>IF('Données projet'!$A$62&gt;35,AI31+AH32-AQ31,IF(A32&lt;'Données projet'!$A$62,$AF$205^A32,IF(A32='Données projet'!$A$62,'Données projet'!$B$62,AI31+AH32-AQ31)))</f>
        <v>116.48078947368415</v>
      </c>
      <c r="AJ32" s="13">
        <f>AI32*VLOOKUP('Données projet'!$B$10,Paramètres!$A$1:$I$89,3,0)*VLOOKUP('Données projet'!$B$10,Paramètres!$A$1:$I$89,5,0)</f>
        <v>110.84311926315785</v>
      </c>
      <c r="AK32" s="13">
        <f t="shared" si="35"/>
        <v>29.529541685665656</v>
      </c>
      <c r="AL32" s="20">
        <f t="shared" si="4"/>
        <v>244.48238448586758</v>
      </c>
      <c r="AM32" s="59">
        <f t="shared" si="5"/>
        <v>481.41028180864339</v>
      </c>
      <c r="AN32" s="59">
        <f ca="1">AVERAGE(OFFSET($AM$3,0,0,'Données projet'!$E$10+1,1))-AVERAGE(OFFSET($H$3,0,0,'Données projet'!$E$10+1,1))</f>
        <v>486.36097333679697</v>
      </c>
      <c r="AO32" s="59">
        <f t="shared" si="36"/>
        <v>308.47736602748159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4.5856818181818184</v>
      </c>
      <c r="BD32" s="12">
        <f>IF('Données projet'!$A$88&gt;35,BD31+BC32-BL31,IF(A32&lt;'Données projet'!$A$88,$BA$205^A32,IF(A32='Données projet'!$A$88,'Données projet'!$B$88,BD31+BC32-BL31)))</f>
        <v>132.98477272727283</v>
      </c>
      <c r="BE32" s="13">
        <f>BD32*VLOOKUP('Données projet'!$B$11,Paramètres!$A$1:$I$89,3,0)*VLOOKUP('Données projet'!$B$11,Paramètres!$A$1:$I$89,5,0)</f>
        <v>134.84655954545465</v>
      </c>
      <c r="BF32" s="13">
        <f t="shared" si="37"/>
        <v>35.113860089211137</v>
      </c>
      <c r="BG32" s="20">
        <f t="shared" si="7"/>
        <v>296.01439753037624</v>
      </c>
      <c r="BH32" s="59">
        <f t="shared" si="8"/>
        <v>532.94229485315213</v>
      </c>
      <c r="BI32" s="59">
        <f ca="1">AVERAGE(OFFSET($BH$3,0,0,'Données projet'!$E$11+1,1))-AVERAGE(OFFSET($H$3,0,0,'Données projet'!$E$11+1,1))</f>
        <v>586.51533082410526</v>
      </c>
      <c r="BJ32" s="59">
        <f t="shared" si="38"/>
        <v>361.74671957013652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7.7715686274509812</v>
      </c>
      <c r="BY32" s="12">
        <f>IF('Données projet'!$A$114&gt;35,BY31+BX32-CG31,IF(A32&lt;'Données projet'!$A$114,$BV$205^A32,IF(A32='Données projet'!$A$114,'Données projet'!$B$114,BY31+BX32-CG31)))</f>
        <v>225.37549019607852</v>
      </c>
      <c r="BZ32" s="13">
        <f>BY32*VLOOKUP('Données projet'!$B$12,Paramètres!$A$1:$I$89,3,0)*VLOOKUP('Données projet'!$B$12,Paramètres!$A$1:$I$89,5,0)</f>
        <v>105.47572941176475</v>
      </c>
      <c r="CA32" s="13">
        <f t="shared" si="39"/>
        <v>28.262439580592901</v>
      </c>
      <c r="CB32" s="20">
        <f t="shared" si="10"/>
        <v>232.92731099502291</v>
      </c>
      <c r="CC32" s="59">
        <f t="shared" si="11"/>
        <v>469.85520831779877</v>
      </c>
      <c r="CD32" s="59">
        <f ca="1">AVERAGE(OFFSET($CC$3,0,0,'Données projet'!$E$12+1,1))-AVERAGE(OFFSET($H$3,0,0,'Données projet'!$E$12+1,1))</f>
        <v>374.38106339726073</v>
      </c>
      <c r="CE32" s="59">
        <f t="shared" si="40"/>
        <v>296.53283288925957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91.029119999999992</v>
      </c>
      <c r="CV32" s="13">
        <f t="shared" si="41"/>
        <v>24.813259479575809</v>
      </c>
      <c r="CW32" s="20">
        <f t="shared" si="13"/>
        <v>201.75881092692782</v>
      </c>
      <c r="CX32" s="59">
        <f t="shared" si="14"/>
        <v>438.68670824970366</v>
      </c>
      <c r="CY32" s="59">
        <f ca="1">AVERAGE(OFFSET($CX$3,0,0,'Données projet'!$E$13+1,1))-AVERAGE(OFFSET($H$3,0,0,'Données projet'!$E$13+1,1))</f>
        <v>285.8437404763045</v>
      </c>
      <c r="CZ32" s="59">
        <f t="shared" si="42"/>
        <v>276.01618888357268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4.4811161767948926</v>
      </c>
      <c r="DH32" s="21">
        <f>EXP(-LN(2)/2)*DH31+(1-EXP(-LN(2)/2))/(LN(2)/2)*DB32*DE32*VLOOKUP('Données projet'!$B$13,Paramètres!$A$1:$I$89,3,0)*0.475*44/12</f>
        <v>1.2730934675194003</v>
      </c>
      <c r="DI32" s="22">
        <f t="shared" si="15"/>
        <v>5.7542096443142929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5.0894117647058819</v>
      </c>
      <c r="N33" s="13">
        <f>IF('Données projet'!$A$36&gt;35,N32+M33-V32,IF(A33&lt;'Données projet'!$A$36,$K$205^A33,IF(A33='Données projet'!$A$36,'Données projet'!$B$36,N32+M33-V32)))</f>
        <v>94.370260251207753</v>
      </c>
      <c r="O33" s="13">
        <f>N33*VLOOKUP('Données projet'!$B$9,Paramètres!$A$1:$I$89,3,0)*VLOOKUP('Données projet'!$B$9,Paramètres!$A$1:$I$89,5,0)</f>
        <v>85.386211475292768</v>
      </c>
      <c r="P33" s="13">
        <f t="shared" si="33"/>
        <v>23.449105255199921</v>
      </c>
      <c r="Q33" s="20">
        <f t="shared" si="2"/>
        <v>189.5548433056081</v>
      </c>
      <c r="R33" s="59">
        <f t="shared" si="0"/>
        <v>428.66226823865009</v>
      </c>
      <c r="S33" s="59">
        <f ca="1">AVERAGE(OFFSET($R$3,0,0,'Données projet'!$E$9+1,1))-AVERAGE(OFFSET($H$3,0,0,'Données projet'!$E$9+1,1))</f>
        <v>737.40414421611001</v>
      </c>
      <c r="T33" s="59">
        <f t="shared" si="34"/>
        <v>245.32893490531674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4.016578947368421</v>
      </c>
      <c r="AI33" s="13">
        <f>IF('Données projet'!$A$62&gt;35,AI32+AH33-AQ32,IF(A33&lt;'Données projet'!$A$62,$AF$205^A33,IF(A33='Données projet'!$A$62,'Données projet'!$B$62,AI32+AH33-AQ32)))</f>
        <v>120.49736842105257</v>
      </c>
      <c r="AJ33" s="13">
        <f>AI33*VLOOKUP('Données projet'!$B$10,Paramètres!$A$1:$I$89,3,0)*VLOOKUP('Données projet'!$B$10,Paramètres!$A$1:$I$89,5,0)</f>
        <v>114.66529578947363</v>
      </c>
      <c r="AK33" s="13">
        <f t="shared" si="35"/>
        <v>30.427493355659173</v>
      </c>
      <c r="AL33" s="20">
        <f t="shared" si="4"/>
        <v>252.70327442777295</v>
      </c>
      <c r="AM33" s="59">
        <f t="shared" si="5"/>
        <v>491.81069936081497</v>
      </c>
      <c r="AN33" s="59">
        <f ca="1">AVERAGE(OFFSET($AM$3,0,0,'Données projet'!$E$10+1,1))-AVERAGE(OFFSET($H$3,0,0,'Données projet'!$E$10+1,1))</f>
        <v>486.36097333679697</v>
      </c>
      <c r="AO33" s="59">
        <f t="shared" si="36"/>
        <v>308.47736602748159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4.5856818181818184</v>
      </c>
      <c r="BD33" s="12">
        <f>IF('Données projet'!$A$88&gt;35,BD32+BC33-BL32,IF(A33&lt;'Données projet'!$A$88,$BA$205^A33,IF(A33='Données projet'!$A$88,'Données projet'!$B$88,BD32+BC33-BL32)))</f>
        <v>137.57045454545465</v>
      </c>
      <c r="BE33" s="13">
        <f>BD33*VLOOKUP('Données projet'!$B$11,Paramètres!$A$1:$I$89,3,0)*VLOOKUP('Données projet'!$B$11,Paramètres!$A$1:$I$89,5,0)</f>
        <v>139.49644090909104</v>
      </c>
      <c r="BF33" s="13">
        <f t="shared" si="37"/>
        <v>36.181622997374781</v>
      </c>
      <c r="BG33" s="20">
        <f t="shared" si="7"/>
        <v>305.97262797042794</v>
      </c>
      <c r="BH33" s="59">
        <f t="shared" si="8"/>
        <v>545.08005290346989</v>
      </c>
      <c r="BI33" s="59">
        <f ca="1">AVERAGE(OFFSET($BH$3,0,0,'Données projet'!$E$11+1,1))-AVERAGE(OFFSET($H$3,0,0,'Données projet'!$E$11+1,1))</f>
        <v>586.51533082410526</v>
      </c>
      <c r="BJ33" s="59">
        <f t="shared" si="38"/>
        <v>361.74671957013652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7.7715686274509812</v>
      </c>
      <c r="BY33" s="12">
        <f>IF('Données projet'!$A$114&gt;35,BY32+BX33-CG32,IF(A33&lt;'Données projet'!$A$114,$BV$205^A33,IF(A33='Données projet'!$A$114,'Données projet'!$B$114,BY32+BX33-CG32)))</f>
        <v>233.14705882352951</v>
      </c>
      <c r="BZ33" s="13">
        <f>BY33*VLOOKUP('Données projet'!$B$12,Paramètres!$A$1:$I$89,3,0)*VLOOKUP('Données projet'!$B$12,Paramètres!$A$1:$I$89,5,0)</f>
        <v>109.11282352941181</v>
      </c>
      <c r="CA33" s="13">
        <f t="shared" si="39"/>
        <v>29.121860464588686</v>
      </c>
      <c r="CB33" s="20">
        <f t="shared" si="10"/>
        <v>240.7587412895509</v>
      </c>
      <c r="CC33" s="59">
        <f t="shared" si="11"/>
        <v>479.86616622259288</v>
      </c>
      <c r="CD33" s="59">
        <f ca="1">AVERAGE(OFFSET($CC$3,0,0,'Données projet'!$E$12+1,1))-AVERAGE(OFFSET($H$3,0,0,'Données projet'!$E$12+1,1))</f>
        <v>374.38106339726073</v>
      </c>
      <c r="CE33" s="59">
        <f t="shared" si="40"/>
        <v>296.53283288925957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99.590400000000002</v>
      </c>
      <c r="CV33" s="13">
        <f t="shared" si="41"/>
        <v>26.864392698869324</v>
      </c>
      <c r="CW33" s="20">
        <f t="shared" si="13"/>
        <v>220.24209728386407</v>
      </c>
      <c r="CX33" s="59">
        <f t="shared" si="14"/>
        <v>459.34952221690605</v>
      </c>
      <c r="CY33" s="59">
        <f ca="1">AVERAGE(OFFSET($CX$3,0,0,'Données projet'!$E$13+1,1))-AVERAGE(OFFSET($H$3,0,0,'Données projet'!$E$13+1,1))</f>
        <v>285.8437404763045</v>
      </c>
      <c r="CZ33" s="59">
        <f t="shared" si="42"/>
        <v>276.01618888357268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7.0351679676026766</v>
      </c>
      <c r="DH33" s="21">
        <f>EXP(-LN(2)/2)*DH32+(1-EXP(-LN(2)/2))/(LN(2)/2)*DB33*DE33*VLOOKUP('Données projet'!$B$13,Paramètres!$A$1:$I$89,3,0)*0.475*44/12</f>
        <v>5.2276048651134168</v>
      </c>
      <c r="DI33" s="22">
        <f t="shared" si="15"/>
        <v>12.262772832716093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5.0894117647058819</v>
      </c>
      <c r="N34" s="13">
        <f>IF('Données projet'!$A$36&gt;35,N33+M34-V33,IF(A34&lt;'Données projet'!$A$36,$K$205^A34,IF(A34='Données projet'!$A$36,'Données projet'!$B$36,N33+M34-V33)))</f>
        <v>109.81533510072718</v>
      </c>
      <c r="O34" s="13">
        <f>N34*VLOOKUP('Données projet'!$B$9,Paramètres!$A$1:$I$89,3,0)*VLOOKUP('Données projet'!$B$9,Paramètres!$A$1:$I$89,5,0)</f>
        <v>99.360915199137949</v>
      </c>
      <c r="P34" s="13">
        <f t="shared" si="33"/>
        <v>26.809687642018758</v>
      </c>
      <c r="Q34" s="20">
        <f t="shared" si="2"/>
        <v>219.74713328168124</v>
      </c>
      <c r="R34" s="59">
        <f t="shared" si="0"/>
        <v>459.7952564944988</v>
      </c>
      <c r="S34" s="59">
        <f ca="1">AVERAGE(OFFSET($R$3,0,0,'Données projet'!$E$9+1,1))-AVERAGE(OFFSET($H$3,0,0,'Données projet'!$E$9+1,1))</f>
        <v>737.40414421611001</v>
      </c>
      <c r="T34" s="59">
        <f t="shared" si="34"/>
        <v>245.32893490531674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4.016578947368421</v>
      </c>
      <c r="AI34" s="13">
        <f>IF('Données projet'!$A$62&gt;35,AI33+AH34-AQ33,IF(A34&lt;'Données projet'!$A$62,$AF$205^A34,IF(A34='Données projet'!$A$62,'Données projet'!$B$62,AI33+AH34-AQ33)))</f>
        <v>124.51394736842099</v>
      </c>
      <c r="AJ34" s="13">
        <f>AI34*VLOOKUP('Données projet'!$B$10,Paramètres!$A$1:$I$89,3,0)*VLOOKUP('Données projet'!$B$10,Paramètres!$A$1:$I$89,5,0)</f>
        <v>118.48747231578942</v>
      </c>
      <c r="AK34" s="13">
        <f t="shared" si="35"/>
        <v>31.321967043083987</v>
      </c>
      <c r="AL34" s="20">
        <f t="shared" si="4"/>
        <v>260.91810688337119</v>
      </c>
      <c r="AM34" s="59">
        <f t="shared" si="5"/>
        <v>500.96623009618872</v>
      </c>
      <c r="AN34" s="59">
        <f ca="1">AVERAGE(OFFSET($AM$3,0,0,'Données projet'!$E$10+1,1))-AVERAGE(OFFSET($H$3,0,0,'Données projet'!$E$10+1,1))</f>
        <v>486.36097333679697</v>
      </c>
      <c r="AO34" s="59">
        <f t="shared" si="36"/>
        <v>308.47736602748159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4.5856818181818184</v>
      </c>
      <c r="BD34" s="12">
        <f>IF('Données projet'!$A$88&gt;35,BD33+BC34-BL33,IF(A34&lt;'Données projet'!$A$88,$BA$205^A34,IF(A34='Données projet'!$A$88,'Données projet'!$B$88,BD33+BC34-BL33)))</f>
        <v>142.15613636363648</v>
      </c>
      <c r="BE34" s="13">
        <f>BD34*VLOOKUP('Données projet'!$B$11,Paramètres!$A$1:$I$89,3,0)*VLOOKUP('Données projet'!$B$11,Paramètres!$A$1:$I$89,5,0)</f>
        <v>144.14632227272739</v>
      </c>
      <c r="BF34" s="13">
        <f t="shared" si="37"/>
        <v>37.245250203243749</v>
      </c>
      <c r="BG34" s="20">
        <f t="shared" si="7"/>
        <v>315.92365539564975</v>
      </c>
      <c r="BH34" s="59">
        <f t="shared" si="8"/>
        <v>555.97177860846728</v>
      </c>
      <c r="BI34" s="59">
        <f ca="1">AVERAGE(OFFSET($BH$3,0,0,'Données projet'!$E$11+1,1))-AVERAGE(OFFSET($H$3,0,0,'Données projet'!$E$11+1,1))</f>
        <v>586.51533082410526</v>
      </c>
      <c r="BJ34" s="59">
        <f t="shared" si="38"/>
        <v>361.74671957013652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7.7715686274509812</v>
      </c>
      <c r="BY34" s="12">
        <f>IF('Données projet'!$A$114&gt;35,BY33+BX34-CG33,IF(A34&lt;'Données projet'!$A$114,$BV$205^A34,IF(A34='Données projet'!$A$114,'Données projet'!$B$114,BY33+BX34-CG33)))</f>
        <v>240.91862745098049</v>
      </c>
      <c r="BZ34" s="13">
        <f>BY34*VLOOKUP('Données projet'!$B$12,Paramètres!$A$1:$I$89,3,0)*VLOOKUP('Données projet'!$B$12,Paramètres!$A$1:$I$89,5,0)</f>
        <v>112.74991764705888</v>
      </c>
      <c r="CA34" s="13">
        <f t="shared" si="39"/>
        <v>29.977952605007669</v>
      </c>
      <c r="CB34" s="20">
        <f t="shared" si="10"/>
        <v>248.58437402234924</v>
      </c>
      <c r="CC34" s="59">
        <f t="shared" si="11"/>
        <v>488.6324972351668</v>
      </c>
      <c r="CD34" s="59">
        <f ca="1">AVERAGE(OFFSET($CC$3,0,0,'Données projet'!$E$12+1,1))-AVERAGE(OFFSET($H$3,0,0,'Données projet'!$E$12+1,1))</f>
        <v>374.38106339726073</v>
      </c>
      <c r="CE34" s="59">
        <f t="shared" si="40"/>
        <v>296.53283288925957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88.75775999999999</v>
      </c>
      <c r="CV34" s="13">
        <f t="shared" si="41"/>
        <v>24.265384701755004</v>
      </c>
      <c r="CW34" s="20">
        <f t="shared" si="13"/>
        <v>196.84864368888995</v>
      </c>
      <c r="CX34" s="59">
        <f t="shared" si="14"/>
        <v>436.89676690170751</v>
      </c>
      <c r="CY34" s="59">
        <f ca="1">AVERAGE(OFFSET($CX$3,0,0,'Données projet'!$E$13+1,1))-AVERAGE(OFFSET($H$3,0,0,'Données projet'!$E$13+1,1))</f>
        <v>285.8437404763045</v>
      </c>
      <c r="CZ34" s="59">
        <f t="shared" si="42"/>
        <v>276.01618888357268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6.8427909295651768</v>
      </c>
      <c r="DH34" s="21">
        <f>EXP(-LN(2)/2)*DH33+(1-EXP(-LN(2)/2))/(LN(2)/2)*DB34*DE34*VLOOKUP('Données projet'!$B$13,Paramètres!$A$1:$I$89,3,0)*0.475*44/12</f>
        <v>3.6964748494854844</v>
      </c>
      <c r="DI34" s="22">
        <f t="shared" si="15"/>
        <v>10.539265779050661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5.0894117647058819</v>
      </c>
      <c r="N35" s="13">
        <f>IF('Données projet'!$A$36&gt;35,N34+M35-V34,IF(A35&lt;'Données projet'!$A$36,$K$205^A35,IF(A35='Données projet'!$A$36,'Données projet'!$B$36,N34+M35-V34)))</f>
        <v>127.78822259452934</v>
      </c>
      <c r="O35" s="13">
        <f>N35*VLOOKUP('Données projet'!$B$9,Paramètres!$A$1:$I$89,3,0)*VLOOKUP('Données projet'!$B$9,Paramètres!$A$1:$I$89,5,0)</f>
        <v>115.62278380353014</v>
      </c>
      <c r="P35" s="13">
        <f t="shared" si="33"/>
        <v>30.651888148407128</v>
      </c>
      <c r="Q35" s="20">
        <f t="shared" ref="Q35:Q66" si="53">(O35+P35)*0.475*44/12</f>
        <v>254.76172031629076</v>
      </c>
      <c r="R35" s="59">
        <f t="shared" si="0"/>
        <v>495.73422279681608</v>
      </c>
      <c r="S35" s="59">
        <f ca="1">AVERAGE(OFFSET($R$3,0,0,'Données projet'!$E$9+1,1))-AVERAGE(OFFSET($H$3,0,0,'Données projet'!$E$9+1,1))</f>
        <v>737.40414421611001</v>
      </c>
      <c r="T35" s="59">
        <f t="shared" si="34"/>
        <v>245.32893490531674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4.016578947368421</v>
      </c>
      <c r="AI35" s="13">
        <f>IF('Données projet'!$A$62&gt;35,AI34+AH35-AQ34,IF(A35&lt;'Données projet'!$A$62,$AF$205^A35,IF(A35='Données projet'!$A$62,'Données projet'!$B$62,AI34+AH35-AQ34)))</f>
        <v>128.53052631578942</v>
      </c>
      <c r="AJ35" s="13">
        <f>AI35*VLOOKUP('Données projet'!$B$10,Paramètres!$A$1:$I$89,3,0)*VLOOKUP('Données projet'!$B$10,Paramètres!$A$1:$I$89,5,0)</f>
        <v>122.3096488421052</v>
      </c>
      <c r="AK35" s="13">
        <f t="shared" si="35"/>
        <v>32.213087809364474</v>
      </c>
      <c r="AL35" s="20">
        <f t="shared" si="4"/>
        <v>269.12709966797632</v>
      </c>
      <c r="AM35" s="59">
        <f t="shared" si="5"/>
        <v>510.09960214850162</v>
      </c>
      <c r="AN35" s="59">
        <f ca="1">AVERAGE(OFFSET($AM$3,0,0,'Données projet'!$E$10+1,1))-AVERAGE(OFFSET($H$3,0,0,'Données projet'!$E$10+1,1))</f>
        <v>486.36097333679697</v>
      </c>
      <c r="AO35" s="59">
        <f t="shared" si="36"/>
        <v>308.47736602748159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4.5856818181818184</v>
      </c>
      <c r="BD35" s="12">
        <f>IF('Données projet'!$A$88&gt;35,BD34+BC35-BL34,IF(A35&lt;'Données projet'!$A$88,$BA$205^A35,IF(A35='Données projet'!$A$88,'Données projet'!$B$88,BD34+BC35-BL34)))</f>
        <v>146.7418181818183</v>
      </c>
      <c r="BE35" s="13">
        <f>BD35*VLOOKUP('Données projet'!$B$11,Paramètres!$A$1:$I$89,3,0)*VLOOKUP('Données projet'!$B$11,Paramètres!$A$1:$I$89,5,0)</f>
        <v>148.79620363636377</v>
      </c>
      <c r="BF35" s="13">
        <f t="shared" si="37"/>
        <v>38.304890418552368</v>
      </c>
      <c r="BG35" s="20">
        <f t="shared" si="7"/>
        <v>325.86773881231227</v>
      </c>
      <c r="BH35" s="59">
        <f t="shared" si="8"/>
        <v>566.84024129283762</v>
      </c>
      <c r="BI35" s="59">
        <f ca="1">AVERAGE(OFFSET($BH$3,0,0,'Données projet'!$E$11+1,1))-AVERAGE(OFFSET($H$3,0,0,'Données projet'!$E$11+1,1))</f>
        <v>586.51533082410526</v>
      </c>
      <c r="BJ35" s="59">
        <f t="shared" si="38"/>
        <v>361.74671957013652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7.7715686274509812</v>
      </c>
      <c r="BY35" s="12">
        <f>IF('Données projet'!$A$114&gt;35,BY34+BX35-CG34,IF(A35&lt;'Données projet'!$A$114,$BV$205^A35,IF(A35='Données projet'!$A$114,'Données projet'!$B$114,BY34+BX35-CG34)))</f>
        <v>248.69019607843148</v>
      </c>
      <c r="BZ35" s="13">
        <f>BY35*VLOOKUP('Données projet'!$B$12,Paramètres!$A$1:$I$89,3,0)*VLOOKUP('Données projet'!$B$12,Paramètres!$A$1:$I$89,5,0)</f>
        <v>116.38701176470595</v>
      </c>
      <c r="CA35" s="13">
        <f t="shared" si="39"/>
        <v>30.830835696933189</v>
      </c>
      <c r="CB35" s="20">
        <f t="shared" si="10"/>
        <v>256.40441766235483</v>
      </c>
      <c r="CC35" s="59">
        <f t="shared" si="11"/>
        <v>497.37692014288018</v>
      </c>
      <c r="CD35" s="59">
        <f ca="1">AVERAGE(OFFSET($CC$3,0,0,'Données projet'!$E$12+1,1))-AVERAGE(OFFSET($H$3,0,0,'Données projet'!$E$12+1,1))</f>
        <v>374.38106339726073</v>
      </c>
      <c r="CE35" s="59">
        <f t="shared" si="40"/>
        <v>296.53283288925957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96.270719999999983</v>
      </c>
      <c r="CV35" s="13">
        <f t="shared" si="41"/>
        <v>26.071592384845928</v>
      </c>
      <c r="CW35" s="20">
        <f t="shared" si="13"/>
        <v>213.07952740360665</v>
      </c>
      <c r="CX35" s="59">
        <f t="shared" si="14"/>
        <v>454.05202988413197</v>
      </c>
      <c r="CY35" s="59">
        <f ca="1">AVERAGE(OFFSET($CX$3,0,0,'Données projet'!$E$13+1,1))-AVERAGE(OFFSET($H$3,0,0,'Données projet'!$E$13+1,1))</f>
        <v>285.8437404763045</v>
      </c>
      <c r="CZ35" s="59">
        <f t="shared" si="42"/>
        <v>276.01618888357268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6.6556744517494817</v>
      </c>
      <c r="DH35" s="21">
        <f>EXP(-LN(2)/2)*DH34+(1-EXP(-LN(2)/2))/(LN(2)/2)*DB35*DE35*VLOOKUP('Données projet'!$B$13,Paramètres!$A$1:$I$89,3,0)*0.475*44/12</f>
        <v>2.6138024325567089</v>
      </c>
      <c r="DI35" s="22">
        <f t="shared" si="15"/>
        <v>9.2694768843061901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5.0894117647058819</v>
      </c>
      <c r="N36" s="13">
        <f>IF('Données projet'!$A$36&gt;35,N35+M36-V35,IF(A36&lt;'Données projet'!$A$36,$K$205^A36,IF(A36='Données projet'!$A$36,'Données projet'!$B$36,N35+M36-V35)))</f>
        <v>148.70263628381758</v>
      </c>
      <c r="O36" s="13">
        <f>N36*VLOOKUP('Données projet'!$B$9,Paramètres!$A$1:$I$89,3,0)*VLOOKUP('Données projet'!$B$9,Paramètres!$A$1:$I$89,5,0)</f>
        <v>134.54614530959816</v>
      </c>
      <c r="P36" s="13">
        <f t="shared" si="33"/>
        <v>35.044729338432354</v>
      </c>
      <c r="Q36" s="20">
        <f t="shared" si="53"/>
        <v>295.37077334531978</v>
      </c>
      <c r="R36" s="59">
        <f t="shared" si="0"/>
        <v>537.25161917986054</v>
      </c>
      <c r="S36" s="59">
        <f ca="1">AVERAGE(OFFSET($R$3,0,0,'Données projet'!$E$9+1,1))-AVERAGE(OFFSET($H$3,0,0,'Données projet'!$E$9+1,1))</f>
        <v>737.40414421611001</v>
      </c>
      <c r="T36" s="59">
        <f t="shared" si="34"/>
        <v>245.32893490531674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4.016578947368421</v>
      </c>
      <c r="AI36" s="13">
        <f>IF('Données projet'!$A$62&gt;35,AI35+AH36-AQ35,IF(A36&lt;'Données projet'!$A$62,$AF$205^A36,IF(A36='Données projet'!$A$62,'Données projet'!$B$62,AI35+AH36-AQ35)))</f>
        <v>132.54710526315785</v>
      </c>
      <c r="AJ36" s="13">
        <f>AI36*VLOOKUP('Données projet'!$B$10,Paramètres!$A$1:$I$89,3,0)*VLOOKUP('Données projet'!$B$10,Paramètres!$A$1:$I$89,5,0)</f>
        <v>126.131825368421</v>
      </c>
      <c r="AK36" s="13">
        <f t="shared" si="35"/>
        <v>33.100972455620806</v>
      </c>
      <c r="AL36" s="20">
        <f t="shared" si="4"/>
        <v>277.33045621020614</v>
      </c>
      <c r="AM36" s="59">
        <f t="shared" si="5"/>
        <v>519.21130204474684</v>
      </c>
      <c r="AN36" s="59">
        <f ca="1">AVERAGE(OFFSET($AM$3,0,0,'Données projet'!$E$10+1,1))-AVERAGE(OFFSET($H$3,0,0,'Données projet'!$E$10+1,1))</f>
        <v>486.36097333679697</v>
      </c>
      <c r="AO36" s="59">
        <f t="shared" si="36"/>
        <v>308.47736602748159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4.5856818181818184</v>
      </c>
      <c r="BD36" s="12">
        <f>IF('Données projet'!$A$88&gt;35,BD35+BC36-BL35,IF(A36&lt;'Données projet'!$A$88,$BA$205^A36,IF(A36='Données projet'!$A$88,'Données projet'!$B$88,BD35+BC36-BL35)))</f>
        <v>151.32750000000013</v>
      </c>
      <c r="BE36" s="13">
        <f>BD36*VLOOKUP('Données projet'!$B$11,Paramètres!$A$1:$I$89,3,0)*VLOOKUP('Données projet'!$B$11,Paramètres!$A$1:$I$89,5,0)</f>
        <v>153.44608500000015</v>
      </c>
      <c r="BF36" s="13">
        <f t="shared" si="37"/>
        <v>39.360682532628346</v>
      </c>
      <c r="BG36" s="20">
        <f t="shared" si="7"/>
        <v>335.80512011932797</v>
      </c>
      <c r="BH36" s="59">
        <f t="shared" si="8"/>
        <v>577.68596595386873</v>
      </c>
      <c r="BI36" s="59">
        <f ca="1">AVERAGE(OFFSET($BH$3,0,0,'Données projet'!$E$11+1,1))-AVERAGE(OFFSET($H$3,0,0,'Données projet'!$E$11+1,1))</f>
        <v>586.51533082410526</v>
      </c>
      <c r="BJ36" s="59">
        <f t="shared" si="38"/>
        <v>361.74671957013652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7.7715686274509812</v>
      </c>
      <c r="BY36" s="12">
        <f>IF('Données projet'!$A$114&gt;35,BY35+BX36-CG35,IF(A36&lt;'Données projet'!$A$114,$BV$205^A36,IF(A36='Données projet'!$A$114,'Données projet'!$B$114,BY35+BX36-CG35)))</f>
        <v>256.46176470588244</v>
      </c>
      <c r="BZ36" s="13">
        <f>BY36*VLOOKUP('Données projet'!$B$12,Paramètres!$A$1:$I$89,3,0)*VLOOKUP('Données projet'!$B$12,Paramètres!$A$1:$I$89,5,0)</f>
        <v>120.02410588235298</v>
      </c>
      <c r="CA36" s="13">
        <f t="shared" si="39"/>
        <v>31.680621529590983</v>
      </c>
      <c r="CB36" s="20">
        <f t="shared" si="10"/>
        <v>264.21906690913573</v>
      </c>
      <c r="CC36" s="59">
        <f t="shared" si="11"/>
        <v>506.09991274367644</v>
      </c>
      <c r="CD36" s="59">
        <f ca="1">AVERAGE(OFFSET($CC$3,0,0,'Données projet'!$E$12+1,1))-AVERAGE(OFFSET($H$3,0,0,'Données projet'!$E$12+1,1))</f>
        <v>374.38106339726073</v>
      </c>
      <c r="CE36" s="59">
        <f t="shared" si="40"/>
        <v>296.53283288925957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103.78367999999999</v>
      </c>
      <c r="CV36" s="13">
        <f t="shared" si="41"/>
        <v>27.861449539780477</v>
      </c>
      <c r="CW36" s="20">
        <f t="shared" si="13"/>
        <v>229.28193394845096</v>
      </c>
      <c r="CX36" s="59">
        <f t="shared" si="14"/>
        <v>471.16277978299172</v>
      </c>
      <c r="CY36" s="59">
        <f ca="1">AVERAGE(OFFSET($CX$3,0,0,'Données projet'!$E$13+1,1))-AVERAGE(OFFSET($H$3,0,0,'Données projet'!$E$13+1,1))</f>
        <v>285.8437404763045</v>
      </c>
      <c r="CZ36" s="59">
        <f t="shared" si="42"/>
        <v>276.01618888357268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6.4736746838596844</v>
      </c>
      <c r="DH36" s="21">
        <f>EXP(-LN(2)/2)*DH35+(1-EXP(-LN(2)/2))/(LN(2)/2)*DB36*DE36*VLOOKUP('Données projet'!$B$13,Paramètres!$A$1:$I$89,3,0)*0.475*44/12</f>
        <v>1.8482374247427424</v>
      </c>
      <c r="DI36" s="22">
        <f t="shared" si="15"/>
        <v>8.3219121086024259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5.0894117647058819</v>
      </c>
      <c r="M37" s="12">
        <f t="array" ref="M37">INDEX(L:L,MIN(IF(ISNUMBER(L37:L233),ROW(L37:L233),"")))</f>
        <v>5.0894117647058819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585.24382306723101</v>
      </c>
      <c r="S37" s="59">
        <f ca="1">AVERAGE(OFFSET($R$3,0,0,'Données projet'!$E$9+1,1))-AVERAGE(OFFSET($H$3,0,0,'Données projet'!$E$9+1,1))</f>
        <v>737.40414421611001</v>
      </c>
      <c r="T37" s="59">
        <f t="shared" si="34"/>
        <v>245.32893490531674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36.679999999999978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0.34400000000000003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12.571124101178455</v>
      </c>
      <c r="AB37" s="21">
        <f>EXP(-LN(2)/2)*AB36+(1-EXP(-LN(2)/2))/(LN(2)/2)*V37*Y37*VLOOKUP('Données projet'!$B$9,Paramètres!$A$1:$I$89,3,0)*0.475*44/12</f>
        <v>6.2627663255292276</v>
      </c>
      <c r="AC37" s="22">
        <f t="shared" si="3"/>
        <v>18.833890426707683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4.016578947368421</v>
      </c>
      <c r="AI37" s="13">
        <f>IF('Données projet'!$A$62&gt;35,AI36+AH37-AQ36,IF(A37&lt;'Données projet'!$A$62,$AF$205^A37,IF(A37='Données projet'!$A$62,'Données projet'!$B$62,AI36+AH37-AQ36)))</f>
        <v>136.56368421052628</v>
      </c>
      <c r="AJ37" s="13">
        <f>AI37*VLOOKUP('Données projet'!$B$10,Paramètres!$A$1:$I$89,3,0)*VLOOKUP('Données projet'!$B$10,Paramètres!$A$1:$I$89,5,0)</f>
        <v>129.95400189473682</v>
      </c>
      <c r="AK37" s="13">
        <f t="shared" si="35"/>
        <v>33.985730301853138</v>
      </c>
      <c r="AL37" s="20">
        <f t="shared" si="4"/>
        <v>285.52836690906082</v>
      </c>
      <c r="AM37" s="59">
        <f t="shared" si="5"/>
        <v>528.30179837117635</v>
      </c>
      <c r="AN37" s="59">
        <f ca="1">AVERAGE(OFFSET($AM$3,0,0,'Données projet'!$E$10+1,1))-AVERAGE(OFFSET($H$3,0,0,'Données projet'!$E$10+1,1))</f>
        <v>486.36097333679697</v>
      </c>
      <c r="AO37" s="59">
        <f t="shared" si="36"/>
        <v>308.47736602748159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4.5856818181818184</v>
      </c>
      <c r="BD37" s="12">
        <f>IF('Données projet'!$A$88&gt;35,BD36+BC37-BL36,IF(A37&lt;'Données projet'!$A$88,$BA$205^A37,IF(A37='Données projet'!$A$88,'Données projet'!$B$88,BD36+BC37-BL36)))</f>
        <v>155.91318181818195</v>
      </c>
      <c r="BE37" s="13">
        <f>BD37*VLOOKUP('Données projet'!$B$11,Paramètres!$A$1:$I$89,3,0)*VLOOKUP('Données projet'!$B$11,Paramètres!$A$1:$I$89,5,0)</f>
        <v>158.09596636363651</v>
      </c>
      <c r="BF37" s="13">
        <f t="shared" si="37"/>
        <v>40.412756538928058</v>
      </c>
      <c r="BG37" s="20">
        <f t="shared" si="7"/>
        <v>345.7360257219666</v>
      </c>
      <c r="BH37" s="59">
        <f t="shared" si="8"/>
        <v>588.50945718408218</v>
      </c>
      <c r="BI37" s="59">
        <f ca="1">AVERAGE(OFFSET($BH$3,0,0,'Données projet'!$E$11+1,1))-AVERAGE(OFFSET($H$3,0,0,'Données projet'!$E$11+1,1))</f>
        <v>586.51533082410526</v>
      </c>
      <c r="BJ37" s="59">
        <f t="shared" si="38"/>
        <v>361.74671957013652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7.7715686274509812</v>
      </c>
      <c r="BY37" s="12">
        <f>IF('Données projet'!$A$114&gt;35,BY36+BX37-CG36,IF(A37&lt;'Données projet'!$A$114,$BV$205^A37,IF(A37='Données projet'!$A$114,'Données projet'!$B$114,BY36+BX37-CG36)))</f>
        <v>264.23333333333341</v>
      </c>
      <c r="BZ37" s="13">
        <f>BY37*VLOOKUP('Données projet'!$B$12,Paramètres!$A$1:$I$89,3,0)*VLOOKUP('Données projet'!$B$12,Paramètres!$A$1:$I$89,5,0)</f>
        <v>123.66120000000004</v>
      </c>
      <c r="CA37" s="13">
        <f t="shared" si="39"/>
        <v>32.527414732098869</v>
      </c>
      <c r="CB37" s="20">
        <f t="shared" si="10"/>
        <v>272.02850399173889</v>
      </c>
      <c r="CC37" s="59">
        <f t="shared" si="11"/>
        <v>514.80193545385441</v>
      </c>
      <c r="CD37" s="59">
        <f ca="1">AVERAGE(OFFSET($CC$3,0,0,'Données projet'!$E$12+1,1))-AVERAGE(OFFSET($H$3,0,0,'Données projet'!$E$12+1,1))</f>
        <v>374.38106339726073</v>
      </c>
      <c r="CE37" s="59">
        <f t="shared" si="40"/>
        <v>296.53283288925957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111.29663999999997</v>
      </c>
      <c r="CV37" s="13">
        <f t="shared" si="41"/>
        <v>29.636274399319749</v>
      </c>
      <c r="CW37" s="20">
        <f t="shared" si="13"/>
        <v>245.45815924548182</v>
      </c>
      <c r="CX37" s="59">
        <f t="shared" si="14"/>
        <v>488.23159070759743</v>
      </c>
      <c r="CY37" s="59">
        <f ca="1">AVERAGE(OFFSET($CX$3,0,0,'Données projet'!$E$13+1,1))-AVERAGE(OFFSET($H$3,0,0,'Données projet'!$E$13+1,1))</f>
        <v>285.8437404763045</v>
      </c>
      <c r="CZ37" s="59">
        <f t="shared" si="42"/>
        <v>276.01618888357268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6.2966517091937853</v>
      </c>
      <c r="DH37" s="21">
        <f>EXP(-LN(2)/2)*DH36+(1-EXP(-LN(2)/2))/(LN(2)/2)*DB37*DE37*VLOOKUP('Données projet'!$B$13,Paramètres!$A$1:$I$89,3,0)*0.475*44/12</f>
        <v>1.3069012162783546</v>
      </c>
      <c r="DI37" s="22">
        <f t="shared" si="15"/>
        <v>7.6035529254721403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13.956249999999997</v>
      </c>
      <c r="N38" s="13">
        <f>IF('Données projet'!$A$36&gt;35,N37+M38-V37,IF(A38&lt;'Données projet'!$A$36,$K$205^A38,IF(A38='Données projet'!$A$36,'Données projet'!$B$36,N37+M38-V37)))</f>
        <v>150.31625</v>
      </c>
      <c r="O38" s="13">
        <f>N38*VLOOKUP('Données projet'!$B$9,Paramètres!$A$1:$I$89,3,0)*VLOOKUP('Données projet'!$B$9,Paramètres!$A$1:$I$89,5,0)</f>
        <v>136.00614299999998</v>
      </c>
      <c r="P38" s="13">
        <f t="shared" si="33"/>
        <v>35.380533493230494</v>
      </c>
      <c r="Q38" s="20">
        <f t="shared" si="53"/>
        <v>298.49846155904305</v>
      </c>
      <c r="R38" s="59">
        <f t="shared" si="0"/>
        <v>542.14899428361753</v>
      </c>
      <c r="S38" s="59">
        <f ca="1">AVERAGE(OFFSET($R$3,0,0,'Données projet'!$E$9+1,1))-AVERAGE(OFFSET($H$3,0,0,'Données projet'!$E$9+1,1))</f>
        <v>737.40414421611001</v>
      </c>
      <c r="T38" s="59">
        <f t="shared" si="34"/>
        <v>245.32893490531674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12.227366051545046</v>
      </c>
      <c r="AB38" s="21">
        <f>EXP(-LN(2)/2)*AB37+(1-EXP(-LN(2)/2))/(LN(2)/2)*V38*Y38*VLOOKUP('Données projet'!$B$9,Paramètres!$A$1:$I$89,3,0)*0.475*44/12</f>
        <v>4.428444537768474</v>
      </c>
      <c r="AC38" s="22">
        <f t="shared" si="3"/>
        <v>16.655810589313518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4.016578947368421</v>
      </c>
      <c r="AI38" s="13">
        <f>IF('Données projet'!$A$62&gt;35,AI37+AH38-AQ37,IF(A38&lt;'Données projet'!$A$62,$AF$205^A38,IF(A38='Données projet'!$A$62,'Données projet'!$B$62,AI37+AH38-AQ37)))</f>
        <v>140.58026315789471</v>
      </c>
      <c r="AJ38" s="13">
        <f>AI38*VLOOKUP('Données projet'!$B$10,Paramètres!$A$1:$I$89,3,0)*VLOOKUP('Données projet'!$B$10,Paramètres!$A$1:$I$89,5,0)</f>
        <v>133.77617842105261</v>
      </c>
      <c r="AK38" s="13">
        <f t="shared" si="35"/>
        <v>34.867463871880652</v>
      </c>
      <c r="AL38" s="20">
        <f t="shared" si="4"/>
        <v>293.72101032685873</v>
      </c>
      <c r="AM38" s="59">
        <f t="shared" si="5"/>
        <v>537.37154305143326</v>
      </c>
      <c r="AN38" s="59">
        <f ca="1">AVERAGE(OFFSET($AM$3,0,0,'Données projet'!$E$10+1,1))-AVERAGE(OFFSET($H$3,0,0,'Données projet'!$E$10+1,1))</f>
        <v>486.36097333679697</v>
      </c>
      <c r="AO38" s="59">
        <f t="shared" si="36"/>
        <v>308.47736602748159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4.5856818181818184</v>
      </c>
      <c r="BD38" s="12">
        <f>IF('Données projet'!$A$88&gt;35,BD37+BC38-BL37,IF(A38&lt;'Données projet'!$A$88,$BA$205^A38,IF(A38='Données projet'!$A$88,'Données projet'!$B$88,BD37+BC38-BL37)))</f>
        <v>160.49886363636378</v>
      </c>
      <c r="BE38" s="13">
        <f>BD38*VLOOKUP('Données projet'!$B$11,Paramètres!$A$1:$I$89,3,0)*VLOOKUP('Données projet'!$B$11,Paramètres!$A$1:$I$89,5,0)</f>
        <v>162.74584772727289</v>
      </c>
      <c r="BF38" s="13">
        <f t="shared" si="37"/>
        <v>41.461234349504345</v>
      </c>
      <c r="BG38" s="20">
        <f t="shared" si="7"/>
        <v>355.66066795038699</v>
      </c>
      <c r="BH38" s="59">
        <f t="shared" si="8"/>
        <v>599.31120067496147</v>
      </c>
      <c r="BI38" s="59">
        <f ca="1">AVERAGE(OFFSET($BH$3,0,0,'Données projet'!$E$11+1,1))-AVERAGE(OFFSET($H$3,0,0,'Données projet'!$E$11+1,1))</f>
        <v>586.51533082410526</v>
      </c>
      <c r="BJ38" s="59">
        <f t="shared" si="38"/>
        <v>361.74671957013652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7.7715686274509812</v>
      </c>
      <c r="BY38" s="12">
        <f>IF('Données projet'!$A$114&gt;35,BY37+BX38-CG37,IF(A38&lt;'Données projet'!$A$114,$BV$205^A38,IF(A38='Données projet'!$A$114,'Données projet'!$B$114,BY37+BX38-CG37)))</f>
        <v>272.00490196078437</v>
      </c>
      <c r="BZ38" s="13">
        <f>BY38*VLOOKUP('Données projet'!$B$12,Paramètres!$A$1:$I$89,3,0)*VLOOKUP('Données projet'!$B$12,Paramètres!$A$1:$I$89,5,0)</f>
        <v>127.29829411764709</v>
      </c>
      <c r="CA38" s="13">
        <f t="shared" si="39"/>
        <v>33.371313429015686</v>
      </c>
      <c r="CB38" s="20">
        <f t="shared" si="10"/>
        <v>279.83289981043765</v>
      </c>
      <c r="CC38" s="59">
        <f t="shared" si="11"/>
        <v>523.48343253501218</v>
      </c>
      <c r="CD38" s="59">
        <f ca="1">AVERAGE(OFFSET($CC$3,0,0,'Données projet'!$E$12+1,1))-AVERAGE(OFFSET($H$3,0,0,'Données projet'!$E$12+1,1))</f>
        <v>374.38106339726073</v>
      </c>
      <c r="CE38" s="59">
        <f t="shared" si="40"/>
        <v>296.53283288925957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118.8096</v>
      </c>
      <c r="CV38" s="13">
        <f t="shared" si="41"/>
        <v>31.39719715333722</v>
      </c>
      <c r="CW38" s="20">
        <f t="shared" si="13"/>
        <v>261.61017170872896</v>
      </c>
      <c r="CX38" s="59">
        <f t="shared" si="14"/>
        <v>505.26070443330343</v>
      </c>
      <c r="CY38" s="59">
        <f ca="1">AVERAGE(OFFSET($CX$3,0,0,'Données projet'!$E$13+1,1))-AVERAGE(OFFSET($H$3,0,0,'Données projet'!$E$13+1,1))</f>
        <v>285.8437404763045</v>
      </c>
      <c r="CZ38" s="59">
        <f t="shared" si="42"/>
        <v>276.01618888357268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8.8010575853932576</v>
      </c>
      <c r="DH38" s="21">
        <f>EXP(-LN(2)/2)*DH37+(1-EXP(-LN(2)/2))/(LN(2)/2)*DB38*DE38*VLOOKUP('Données projet'!$B$13,Paramètres!$A$1:$I$89,3,0)*0.475*44/12</f>
        <v>5.2515105535175248</v>
      </c>
      <c r="DI38" s="22">
        <f t="shared" si="15"/>
        <v>14.052568138910782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13.956249999999997</v>
      </c>
      <c r="N39" s="13">
        <f>IF('Données projet'!$A$36&gt;35,N38+M39-V38,IF(A39&lt;'Données projet'!$A$36,$K$205^A39,IF(A39='Données projet'!$A$36,'Données projet'!$B$36,N38+M39-V38)))</f>
        <v>164.27249999999998</v>
      </c>
      <c r="O39" s="13">
        <f>N39*VLOOKUP('Données projet'!$B$9,Paramètres!$A$1:$I$89,3,0)*VLOOKUP('Données projet'!$B$9,Paramètres!$A$1:$I$89,5,0)</f>
        <v>148.63375799999997</v>
      </c>
      <c r="P39" s="13">
        <f t="shared" si="33"/>
        <v>38.267937075369332</v>
      </c>
      <c r="Q39" s="20">
        <f t="shared" si="53"/>
        <v>325.52045225626819</v>
      </c>
      <c r="R39" s="59">
        <f t="shared" si="0"/>
        <v>570.03287049730261</v>
      </c>
      <c r="S39" s="59">
        <f ca="1">AVERAGE(OFFSET($R$3,0,0,'Données projet'!$E$9+1,1))-AVERAGE(OFFSET($H$3,0,0,'Données projet'!$E$9+1,1))</f>
        <v>737.40414421611001</v>
      </c>
      <c r="T39" s="59">
        <f t="shared" si="34"/>
        <v>245.32893490531674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11.893008083856312</v>
      </c>
      <c r="AB39" s="21">
        <f>EXP(-LN(2)/2)*AB38+(1-EXP(-LN(2)/2))/(LN(2)/2)*V39*Y39*VLOOKUP('Données projet'!$B$9,Paramètres!$A$1:$I$89,3,0)*0.475*44/12</f>
        <v>3.1313831627646143</v>
      </c>
      <c r="AC39" s="22">
        <f t="shared" si="3"/>
        <v>15.024391246620926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4.016578947368421</v>
      </c>
      <c r="AI39" s="13">
        <f>IF('Données projet'!$A$62&gt;35,AI38+AH39-AQ38,IF(A39&lt;'Données projet'!$A$62,$AF$205^A39,IF(A39='Données projet'!$A$62,'Données projet'!$B$62,AI38+AH39-AQ38)))</f>
        <v>144.59684210526314</v>
      </c>
      <c r="AJ39" s="13">
        <f>AI39*VLOOKUP('Données projet'!$B$10,Paramètres!$A$1:$I$89,3,0)*VLOOKUP('Données projet'!$B$10,Paramètres!$A$1:$I$89,5,0)</f>
        <v>137.59835494736839</v>
      </c>
      <c r="AK39" s="13">
        <f t="shared" si="35"/>
        <v>35.746269497802267</v>
      </c>
      <c r="AL39" s="20">
        <f t="shared" si="4"/>
        <v>301.90855424200555</v>
      </c>
      <c r="AM39" s="59">
        <f t="shared" si="5"/>
        <v>546.42097248304003</v>
      </c>
      <c r="AN39" s="59">
        <f ca="1">AVERAGE(OFFSET($AM$3,0,0,'Données projet'!$E$10+1,1))-AVERAGE(OFFSET($H$3,0,0,'Données projet'!$E$10+1,1))</f>
        <v>486.36097333679697</v>
      </c>
      <c r="AO39" s="59">
        <f t="shared" si="36"/>
        <v>308.47736602748159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4.5856818181818184</v>
      </c>
      <c r="BD39" s="12">
        <f>IF('Données projet'!$A$88&gt;35,BD38+BC39-BL38,IF(A39&lt;'Données projet'!$A$88,$BA$205^A39,IF(A39='Données projet'!$A$88,'Données projet'!$B$88,BD38+BC39-BL38)))</f>
        <v>165.08454545454561</v>
      </c>
      <c r="BE39" s="13">
        <f>BD39*VLOOKUP('Données projet'!$B$11,Paramètres!$A$1:$I$89,3,0)*VLOOKUP('Données projet'!$B$11,Paramètres!$A$1:$I$89,5,0)</f>
        <v>167.39572909090927</v>
      </c>
      <c r="BF39" s="13">
        <f t="shared" si="37"/>
        <v>42.506230513776089</v>
      </c>
      <c r="BG39" s="20">
        <f t="shared" si="7"/>
        <v>365.5792463114937</v>
      </c>
      <c r="BH39" s="59">
        <f t="shared" si="8"/>
        <v>610.09166455252807</v>
      </c>
      <c r="BI39" s="59">
        <f ca="1">AVERAGE(OFFSET($BH$3,0,0,'Données projet'!$E$11+1,1))-AVERAGE(OFFSET($H$3,0,0,'Données projet'!$E$11+1,1))</f>
        <v>586.51533082410526</v>
      </c>
      <c r="BJ39" s="59">
        <f t="shared" si="38"/>
        <v>361.74671957013652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7.7715686274509812</v>
      </c>
      <c r="BY39" s="12">
        <f>IF('Données projet'!$A$114&gt;35,BY38+BX39-CG38,IF(A39&lt;'Données projet'!$A$114,$BV$205^A39,IF(A39='Données projet'!$A$114,'Données projet'!$B$114,BY38+BX39-CG38)))</f>
        <v>279.77647058823533</v>
      </c>
      <c r="BZ39" s="13">
        <f>BY39*VLOOKUP('Données projet'!$B$12,Paramètres!$A$1:$I$89,3,0)*VLOOKUP('Données projet'!$B$12,Paramètres!$A$1:$I$89,5,0)</f>
        <v>130.93538823529414</v>
      </c>
      <c r="CA39" s="13">
        <f t="shared" si="39"/>
        <v>34.212409818864202</v>
      </c>
      <c r="CB39" s="20">
        <f t="shared" si="10"/>
        <v>287.63241494432572</v>
      </c>
      <c r="CC39" s="59">
        <f t="shared" si="11"/>
        <v>532.14483318536008</v>
      </c>
      <c r="CD39" s="59">
        <f ca="1">AVERAGE(OFFSET($CC$3,0,0,'Données projet'!$E$12+1,1))-AVERAGE(OFFSET($H$3,0,0,'Données projet'!$E$12+1,1))</f>
        <v>374.38106339726073</v>
      </c>
      <c r="CE39" s="59">
        <f t="shared" si="40"/>
        <v>296.53283288925957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107.10336</v>
      </c>
      <c r="CV39" s="13">
        <f t="shared" si="41"/>
        <v>28.647457255358184</v>
      </c>
      <c r="CW39" s="20">
        <f t="shared" si="13"/>
        <v>236.43267338641553</v>
      </c>
      <c r="CX39" s="59">
        <f t="shared" si="14"/>
        <v>480.94509162744998</v>
      </c>
      <c r="CY39" s="59">
        <f ca="1">AVERAGE(OFFSET($CX$3,0,0,'Données projet'!$E$13+1,1))-AVERAGE(OFFSET($H$3,0,0,'Données projet'!$E$13+1,1))</f>
        <v>285.8437404763045</v>
      </c>
      <c r="CZ39" s="59">
        <f t="shared" si="42"/>
        <v>276.01618888357268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8.5603922028931763</v>
      </c>
      <c r="DH39" s="21">
        <f>EXP(-LN(2)/2)*DH38+(1-EXP(-LN(2)/2))/(LN(2)/2)*DB39*DE39*VLOOKUP('Données projet'!$B$13,Paramètres!$A$1:$I$89,3,0)*0.475*44/12</f>
        <v>3.7133787238649618</v>
      </c>
      <c r="DI39" s="22">
        <f t="shared" si="15"/>
        <v>12.273770926758138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13.956249999999997</v>
      </c>
      <c r="N40" s="13">
        <f>IF('Données projet'!$A$36&gt;35,N39+M40-V39,IF(A40&lt;'Données projet'!$A$36,$K$205^A40,IF(A40='Données projet'!$A$36,'Données projet'!$B$36,N39+M40-V39)))</f>
        <v>178.22874999999999</v>
      </c>
      <c r="O40" s="13">
        <f>N40*VLOOKUP('Données projet'!$B$9,Paramètres!$A$1:$I$89,3,0)*VLOOKUP('Données projet'!$B$9,Paramètres!$A$1:$I$89,5,0)</f>
        <v>161.26137299999999</v>
      </c>
      <c r="P40" s="13">
        <f t="shared" si="33"/>
        <v>41.126891450739848</v>
      </c>
      <c r="Q40" s="20">
        <f t="shared" si="53"/>
        <v>352.49289391837186</v>
      </c>
      <c r="R40" s="59">
        <f t="shared" si="0"/>
        <v>597.85224588904293</v>
      </c>
      <c r="S40" s="59">
        <f ca="1">AVERAGE(OFFSET($R$3,0,0,'Données projet'!$E$9+1,1))-AVERAGE(OFFSET($H$3,0,0,'Données projet'!$E$9+1,1))</f>
        <v>737.40414421611001</v>
      </c>
      <c r="T40" s="59">
        <f t="shared" si="34"/>
        <v>245.32893490531674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11.567793152377147</v>
      </c>
      <c r="AB40" s="21">
        <f>EXP(-LN(2)/2)*AB39+(1-EXP(-LN(2)/2))/(LN(2)/2)*V40*Y40*VLOOKUP('Données projet'!$B$9,Paramètres!$A$1:$I$89,3,0)*0.475*44/12</f>
        <v>2.2142222688842375</v>
      </c>
      <c r="AC40" s="22">
        <f t="shared" si="3"/>
        <v>13.782015421261384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4.016578947368421</v>
      </c>
      <c r="AI40" s="13">
        <f>IF('Données projet'!$A$62&gt;35,AI39+AH40-AQ39,IF(A40&lt;'Données projet'!$A$62,$AF$205^A40,IF(A40='Données projet'!$A$62,'Données projet'!$B$62,AI39+AH40-AQ39)))</f>
        <v>148.61342105263157</v>
      </c>
      <c r="AJ40" s="13">
        <f>AI40*VLOOKUP('Données projet'!$B$10,Paramètres!$A$1:$I$89,3,0)*VLOOKUP('Données projet'!$B$10,Paramètres!$A$1:$I$89,5,0)</f>
        <v>141.42053147368418</v>
      </c>
      <c r="AK40" s="13">
        <f t="shared" si="35"/>
        <v>36.62223785540634</v>
      </c>
      <c r="AL40" s="20">
        <f t="shared" si="4"/>
        <v>310.09115658149926</v>
      </c>
      <c r="AM40" s="59">
        <f t="shared" si="5"/>
        <v>555.45050855217039</v>
      </c>
      <c r="AN40" s="59">
        <f ca="1">AVERAGE(OFFSET($AM$3,0,0,'Données projet'!$E$10+1,1))-AVERAGE(OFFSET($H$3,0,0,'Données projet'!$E$10+1,1))</f>
        <v>486.36097333679697</v>
      </c>
      <c r="AO40" s="59">
        <f t="shared" si="36"/>
        <v>308.47736602748159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4.5856818181818184</v>
      </c>
      <c r="BD40" s="12">
        <f>IF('Données projet'!$A$88&gt;35,BD39+BC40-BL39,IF(A40&lt;'Données projet'!$A$88,$BA$205^A40,IF(A40='Données projet'!$A$88,'Données projet'!$B$88,BD39+BC40-BL39)))</f>
        <v>169.67022727272743</v>
      </c>
      <c r="BE40" s="13">
        <f>BD40*VLOOKUP('Données projet'!$B$11,Paramètres!$A$1:$I$89,3,0)*VLOOKUP('Données projet'!$B$11,Paramètres!$A$1:$I$89,5,0)</f>
        <v>172.04561045454562</v>
      </c>
      <c r="BF40" s="13">
        <f t="shared" si="37"/>
        <v>43.547852855189419</v>
      </c>
      <c r="BG40" s="20">
        <f t="shared" si="7"/>
        <v>375.49194859778851</v>
      </c>
      <c r="BH40" s="59">
        <f t="shared" si="8"/>
        <v>620.85130056845958</v>
      </c>
      <c r="BI40" s="59">
        <f ca="1">AVERAGE(OFFSET($BH$3,0,0,'Données projet'!$E$11+1,1))-AVERAGE(OFFSET($H$3,0,0,'Données projet'!$E$11+1,1))</f>
        <v>586.51533082410526</v>
      </c>
      <c r="BJ40" s="59">
        <f t="shared" si="38"/>
        <v>361.74671957013652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7.7715686274509812</v>
      </c>
      <c r="BY40" s="12">
        <f>IF('Données projet'!$A$114&gt;35,BY39+BX40-CG39,IF(A40&lt;'Données projet'!$A$114,$BV$205^A40,IF(A40='Données projet'!$A$114,'Données projet'!$B$114,BY39+BX40-CG39)))</f>
        <v>287.54803921568629</v>
      </c>
      <c r="BZ40" s="13">
        <f>BY40*VLOOKUP('Données projet'!$B$12,Paramètres!$A$1:$I$89,3,0)*VLOOKUP('Données projet'!$B$12,Paramètres!$A$1:$I$89,5,0)</f>
        <v>134.57248235294117</v>
      </c>
      <c r="CA40" s="13">
        <f t="shared" si="39"/>
        <v>35.050790686567069</v>
      </c>
      <c r="CB40" s="20">
        <f t="shared" si="10"/>
        <v>295.42720054381022</v>
      </c>
      <c r="CC40" s="59">
        <f t="shared" si="11"/>
        <v>540.78655251448129</v>
      </c>
      <c r="CD40" s="59">
        <f ca="1">AVERAGE(OFFSET($CC$3,0,0,'Données projet'!$E$12+1,1))-AVERAGE(OFFSET($H$3,0,0,'Données projet'!$E$12+1,1))</f>
        <v>374.38106339726073</v>
      </c>
      <c r="CE40" s="59">
        <f t="shared" si="40"/>
        <v>296.53283288925957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113.74271999999996</v>
      </c>
      <c r="CV40" s="13">
        <f t="shared" si="41"/>
        <v>30.211074114233345</v>
      </c>
      <c r="CW40" s="20">
        <f t="shared" si="13"/>
        <v>250.71952474895636</v>
      </c>
      <c r="CX40" s="59">
        <f t="shared" si="14"/>
        <v>496.07887671962749</v>
      </c>
      <c r="CY40" s="59">
        <f ca="1">AVERAGE(OFFSET($CX$3,0,0,'Données projet'!$E$13+1,1))-AVERAGE(OFFSET($H$3,0,0,'Données projet'!$E$13+1,1))</f>
        <v>285.8437404763045</v>
      </c>
      <c r="CZ40" s="59">
        <f t="shared" si="42"/>
        <v>276.01618888357268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8.3263078279336007</v>
      </c>
      <c r="DH40" s="21">
        <f>EXP(-LN(2)/2)*DH39+(1-EXP(-LN(2)/2))/(LN(2)/2)*DB40*DE40*VLOOKUP('Données projet'!$B$13,Paramètres!$A$1:$I$89,3,0)*0.475*44/12</f>
        <v>2.6257552767587629</v>
      </c>
      <c r="DI40" s="22">
        <f t="shared" si="15"/>
        <v>10.952063104692364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13.956249999999997</v>
      </c>
      <c r="N41" s="13">
        <f>IF('Données projet'!$A$36&gt;35,N40+M41-V40,IF(A41&lt;'Données projet'!$A$36,$K$205^A41,IF(A41='Données projet'!$A$36,'Données projet'!$B$36,N40+M41-V40)))</f>
        <v>192.185</v>
      </c>
      <c r="O41" s="13">
        <f>N41*VLOOKUP('Données projet'!$B$9,Paramètres!$A$1:$I$89,3,0)*VLOOKUP('Données projet'!$B$9,Paramètres!$A$1:$I$89,5,0)</f>
        <v>173.88898799999998</v>
      </c>
      <c r="P41" s="13">
        <f t="shared" si="33"/>
        <v>43.959877621771504</v>
      </c>
      <c r="Q41" s="20">
        <f t="shared" si="53"/>
        <v>379.42010762458534</v>
      </c>
      <c r="R41" s="59">
        <f t="shared" si="0"/>
        <v>625.61170091814404</v>
      </c>
      <c r="S41" s="59">
        <f ca="1">AVERAGE(OFFSET($R$3,0,0,'Données projet'!$E$9+1,1))-AVERAGE(OFFSET($H$3,0,0,'Données projet'!$E$9+1,1))</f>
        <v>737.40414421611001</v>
      </c>
      <c r="T41" s="59">
        <f t="shared" si="34"/>
        <v>245.32893490531674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11.251471240301591</v>
      </c>
      <c r="AB41" s="21">
        <f>EXP(-LN(2)/2)*AB40+(1-EXP(-LN(2)/2))/(LN(2)/2)*V41*Y41*VLOOKUP('Données projet'!$B$9,Paramètres!$A$1:$I$89,3,0)*0.475*44/12</f>
        <v>1.5656915813823074</v>
      </c>
      <c r="AC41" s="22">
        <f t="shared" si="3"/>
        <v>12.817162821683898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152.63</v>
      </c>
      <c r="AG41" s="12">
        <f>VLOOKUP(A41,'Données projet'!$A$61:$I$81,9,0)</f>
        <v>4.016578947368421</v>
      </c>
      <c r="AH41" s="12">
        <f t="array" ref="AH41">INDEX(AG:AG,MIN(IF(ISNUMBER(AG41:AG237),ROW(AG41:AG237),"")))</f>
        <v>4.016578947368421</v>
      </c>
      <c r="AI41" s="13">
        <f>IF('Données projet'!$A$62&gt;35,AI40+AH41-AQ40,IF(A41&lt;'Données projet'!$A$62,$AF$205^A41,IF(A41='Données projet'!$A$62,'Données projet'!$B$62,AI40+AH41-AQ40)))</f>
        <v>152.63</v>
      </c>
      <c r="AJ41" s="13">
        <f>AI41*VLOOKUP('Données projet'!$B$10,Paramètres!$A$1:$I$89,3,0)*VLOOKUP('Données projet'!$B$10,Paramètres!$A$1:$I$89,5,0)</f>
        <v>145.24270799999999</v>
      </c>
      <c r="AK41" s="13">
        <f t="shared" si="35"/>
        <v>37.495454440070851</v>
      </c>
      <c r="AL41" s="20">
        <f t="shared" si="4"/>
        <v>318.26896624979003</v>
      </c>
      <c r="AM41" s="59">
        <f t="shared" si="5"/>
        <v>564.46055954334872</v>
      </c>
      <c r="AN41" s="59">
        <f ca="1">AVERAGE(OFFSET($AM$3,0,0,'Données projet'!$E$10+1,1))-AVERAGE(OFFSET($H$3,0,0,'Données projet'!$E$10+1,1))</f>
        <v>486.36097333679697</v>
      </c>
      <c r="AO41" s="59">
        <f t="shared" si="36"/>
        <v>308.47736602748159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71.569999999999993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0.1075</v>
      </c>
      <c r="AT41" s="16">
        <f>IF(ISNA(VLOOKUP(A41,'Données projet'!$A$61:$I$81,7,0)),0%,VLOOKUP(A41,'Données projet'!$A$61:$I$81,7,0))</f>
        <v>0.25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8.0617192005417753</v>
      </c>
      <c r="AW41" s="21">
        <f>EXP(-LN(2)/2)*AW40+(1-EXP(-LN(2)/2))/(LN(2)/2)*AQ41*AT41*VLOOKUP('Données projet'!$B$10,Paramètres!$A$1:$I$89,3,0)*0.475*44/12</f>
        <v>16.064963842109382</v>
      </c>
      <c r="AX41" s="21">
        <f t="shared" si="6"/>
        <v>24.126683042651159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4.5856818181818184</v>
      </c>
      <c r="BD41" s="12">
        <f>IF('Données projet'!$A$88&gt;35,BD40+BC41-BL40,IF(A41&lt;'Données projet'!$A$88,$BA$205^A41,IF(A41='Données projet'!$A$88,'Données projet'!$B$88,BD40+BC41-BL40)))</f>
        <v>174.25590909090926</v>
      </c>
      <c r="BE41" s="13">
        <f>BD41*VLOOKUP('Données projet'!$B$11,Paramètres!$A$1:$I$89,3,0)*VLOOKUP('Données projet'!$B$11,Paramètres!$A$1:$I$89,5,0)</f>
        <v>176.69549181818198</v>
      </c>
      <c r="BF41" s="13">
        <f t="shared" si="37"/>
        <v>44.586203037114942</v>
      </c>
      <c r="BG41" s="20">
        <f t="shared" si="7"/>
        <v>385.39895187297543</v>
      </c>
      <c r="BH41" s="59">
        <f t="shared" si="8"/>
        <v>631.59054516653418</v>
      </c>
      <c r="BI41" s="59">
        <f ca="1">AVERAGE(OFFSET($BH$3,0,0,'Données projet'!$E$11+1,1))-AVERAGE(OFFSET($H$3,0,0,'Données projet'!$E$11+1,1))</f>
        <v>586.51533082410526</v>
      </c>
      <c r="BJ41" s="59">
        <f t="shared" si="38"/>
        <v>361.74671957013652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7.7715686274509812</v>
      </c>
      <c r="BY41" s="12">
        <f>IF('Données projet'!$A$114&gt;35,BY40+BX41-CG40,IF(A41&lt;'Données projet'!$A$114,$BV$205^A41,IF(A41='Données projet'!$A$114,'Données projet'!$B$114,BY40+BX41-CG40)))</f>
        <v>295.31960784313725</v>
      </c>
      <c r="BZ41" s="13">
        <f>BY41*VLOOKUP('Données projet'!$B$12,Paramètres!$A$1:$I$89,3,0)*VLOOKUP('Données projet'!$B$12,Paramètres!$A$1:$I$89,5,0)</f>
        <v>138.20957647058825</v>
      </c>
      <c r="CA41" s="13">
        <f t="shared" si="39"/>
        <v>35.886537858926076</v>
      </c>
      <c r="CB41" s="20">
        <f t="shared" si="10"/>
        <v>303.21739912390404</v>
      </c>
      <c r="CC41" s="59">
        <f t="shared" si="11"/>
        <v>549.40899241746274</v>
      </c>
      <c r="CD41" s="59">
        <f ca="1">AVERAGE(OFFSET($CC$3,0,0,'Données projet'!$E$12+1,1))-AVERAGE(OFFSET($H$3,0,0,'Données projet'!$E$12+1,1))</f>
        <v>374.38106339726073</v>
      </c>
      <c r="CE41" s="59">
        <f t="shared" si="40"/>
        <v>296.53283288925957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120.38207999999997</v>
      </c>
      <c r="CV41" s="13">
        <f t="shared" si="41"/>
        <v>31.764096685603551</v>
      </c>
      <c r="CW41" s="20">
        <f t="shared" si="13"/>
        <v>264.98792439409277</v>
      </c>
      <c r="CX41" s="59">
        <f t="shared" si="14"/>
        <v>511.17951768765147</v>
      </c>
      <c r="CY41" s="59">
        <f ca="1">AVERAGE(OFFSET($CX$3,0,0,'Données projet'!$E$13+1,1))-AVERAGE(OFFSET($H$3,0,0,'Données projet'!$E$13+1,1))</f>
        <v>285.8437404763045</v>
      </c>
      <c r="CZ41" s="59">
        <f t="shared" si="42"/>
        <v>276.01618888357268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8.0986245025172572</v>
      </c>
      <c r="DH41" s="21">
        <f>EXP(-LN(2)/2)*DH40+(1-EXP(-LN(2)/2))/(LN(2)/2)*DB41*DE41*VLOOKUP('Données projet'!$B$13,Paramètres!$A$1:$I$89,3,0)*0.475*44/12</f>
        <v>1.8566893619324811</v>
      </c>
      <c r="DI41" s="22">
        <f t="shared" si="15"/>
        <v>9.9553138644497388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13.956249999999997</v>
      </c>
      <c r="N42" s="13">
        <f>IF('Données projet'!$A$36&gt;35,N41+M42-V41,IF(A42&lt;'Données projet'!$A$36,$K$205^A42,IF(A42='Données projet'!$A$36,'Données projet'!$B$36,N41+M42-V41)))</f>
        <v>206.14125000000001</v>
      </c>
      <c r="O42" s="13">
        <f>N42*VLOOKUP('Données projet'!$B$9,Paramètres!$A$1:$I$89,3,0)*VLOOKUP('Données projet'!$B$9,Paramètres!$A$1:$I$89,5,0)</f>
        <v>186.516603</v>
      </c>
      <c r="P42" s="13">
        <f t="shared" si="33"/>
        <v>46.768995827807657</v>
      </c>
      <c r="Q42" s="20">
        <f t="shared" si="53"/>
        <v>406.30575129176503</v>
      </c>
      <c r="R42" s="59">
        <f t="shared" si="0"/>
        <v>653.31514838187218</v>
      </c>
      <c r="S42" s="59">
        <f ca="1">AVERAGE(OFFSET($R$3,0,0,'Données projet'!$E$9+1,1))-AVERAGE(OFFSET($H$3,0,0,'Données projet'!$E$9+1,1))</f>
        <v>737.40414421611001</v>
      </c>
      <c r="T42" s="59">
        <f t="shared" si="34"/>
        <v>245.32893490531674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10.943799167546386</v>
      </c>
      <c r="AB42" s="21">
        <f>EXP(-LN(2)/2)*AB41+(1-EXP(-LN(2)/2))/(LN(2)/2)*V42*Y42*VLOOKUP('Données projet'!$B$9,Paramètres!$A$1:$I$89,3,0)*0.475*44/12</f>
        <v>1.1071111344421189</v>
      </c>
      <c r="AC42" s="22">
        <f t="shared" si="3"/>
        <v>12.050910301988505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9.8128571428571423</v>
      </c>
      <c r="AI42" s="13">
        <f>IF('Données projet'!$A$62&gt;35,AI41+AH42-AQ41,IF(A42&lt;'Données projet'!$A$62,$AF$205^A42,IF(A42='Données projet'!$A$62,'Données projet'!$B$62,AI41+AH42-AQ41)))</f>
        <v>90.872857142857157</v>
      </c>
      <c r="AJ42" s="13">
        <f>AI42*VLOOKUP('Données projet'!$B$10,Paramètres!$A$1:$I$89,3,0)*VLOOKUP('Données projet'!$B$10,Paramètres!$A$1:$I$89,5,0)</f>
        <v>86.474610857142878</v>
      </c>
      <c r="AK42" s="13">
        <f t="shared" si="35"/>
        <v>23.713018835104659</v>
      </c>
      <c r="AL42" s="20">
        <f t="shared" si="4"/>
        <v>191.9101217139978</v>
      </c>
      <c r="AM42" s="59">
        <f t="shared" si="5"/>
        <v>438.91951880410488</v>
      </c>
      <c r="AN42" s="59">
        <f ca="1">AVERAGE(OFFSET($AM$3,0,0,'Données projet'!$E$10+1,1))-AVERAGE(OFFSET($H$3,0,0,'Données projet'!$E$10+1,1))</f>
        <v>486.36097333679697</v>
      </c>
      <c r="AO42" s="59">
        <f t="shared" si="36"/>
        <v>308.47736602748159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7.8412710650555733</v>
      </c>
      <c r="AW42" s="21">
        <f>EXP(-LN(2)/2)*AW41+(1-EXP(-LN(2)/2))/(LN(2)/2)*AQ42*AT42*VLOOKUP('Données projet'!$B$10,Paramètres!$A$1:$I$89,3,0)*0.475*44/12</f>
        <v>11.359644872272238</v>
      </c>
      <c r="AX42" s="21">
        <f t="shared" si="6"/>
        <v>19.20091593732781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4.5856818181818184</v>
      </c>
      <c r="BD42" s="12">
        <f>IF('Données projet'!$A$88&gt;35,BD41+BC42-BL41,IF(A42&lt;'Données projet'!$A$88,$BA$205^A42,IF(A42='Données projet'!$A$88,'Données projet'!$B$88,BD41+BC42-BL41)))</f>
        <v>178.84159090909108</v>
      </c>
      <c r="BE42" s="13">
        <f>BD42*VLOOKUP('Données projet'!$B$11,Paramètres!$A$1:$I$89,3,0)*VLOOKUP('Données projet'!$B$11,Paramètres!$A$1:$I$89,5,0)</f>
        <v>181.34537318181836</v>
      </c>
      <c r="BF42" s="13">
        <f t="shared" si="37"/>
        <v>45.621377067501193</v>
      </c>
      <c r="BG42" s="20">
        <f t="shared" si="7"/>
        <v>395.3004233508982</v>
      </c>
      <c r="BH42" s="59">
        <f t="shared" si="8"/>
        <v>642.30982044100529</v>
      </c>
      <c r="BI42" s="59">
        <f ca="1">AVERAGE(OFFSET($BH$3,0,0,'Données projet'!$E$11+1,1))-AVERAGE(OFFSET($H$3,0,0,'Données projet'!$E$11+1,1))</f>
        <v>586.51533082410526</v>
      </c>
      <c r="BJ42" s="59">
        <f t="shared" si="38"/>
        <v>361.74671957013652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7.7715686274509812</v>
      </c>
      <c r="BY42" s="12">
        <f>IF('Données projet'!$A$114&gt;35,BY41+BX42-CG41,IF(A42&lt;'Données projet'!$A$114,$BV$205^A42,IF(A42='Données projet'!$A$114,'Données projet'!$B$114,BY41+BX42-CG41)))</f>
        <v>303.09117647058821</v>
      </c>
      <c r="BZ42" s="13">
        <f>BY42*VLOOKUP('Données projet'!$B$12,Paramètres!$A$1:$I$89,3,0)*VLOOKUP('Données projet'!$B$12,Paramètres!$A$1:$I$89,5,0)</f>
        <v>141.8466705882353</v>
      </c>
      <c r="CA42" s="13">
        <f t="shared" si="39"/>
        <v>36.719728610807536</v>
      </c>
      <c r="CB42" s="20">
        <f t="shared" si="10"/>
        <v>311.00314527166626</v>
      </c>
      <c r="CC42" s="59">
        <f t="shared" si="11"/>
        <v>558.0125423617734</v>
      </c>
      <c r="CD42" s="59">
        <f ca="1">AVERAGE(OFFSET($CC$3,0,0,'Données projet'!$E$12+1,1))-AVERAGE(OFFSET($H$3,0,0,'Données projet'!$E$12+1,1))</f>
        <v>374.38106339726073</v>
      </c>
      <c r="CE42" s="59">
        <f t="shared" si="40"/>
        <v>296.53283288925957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127.02143999999997</v>
      </c>
      <c r="CV42" s="13">
        <f t="shared" si="41"/>
        <v>33.307175870664402</v>
      </c>
      <c r="CW42" s="20">
        <f t="shared" si="13"/>
        <v>279.23900597474045</v>
      </c>
      <c r="CX42" s="59">
        <f t="shared" si="14"/>
        <v>526.24840306484759</v>
      </c>
      <c r="CY42" s="59">
        <f ca="1">AVERAGE(OFFSET($CX$3,0,0,'Données projet'!$E$13+1,1))-AVERAGE(OFFSET($H$3,0,0,'Données projet'!$E$13+1,1))</f>
        <v>285.8437404763045</v>
      </c>
      <c r="CZ42" s="59">
        <f t="shared" si="42"/>
        <v>276.01618888357268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7.8771671896077695</v>
      </c>
      <c r="DH42" s="21">
        <f>EXP(-LN(2)/2)*DH41+(1-EXP(-LN(2)/2))/(LN(2)/2)*DB42*DE42*VLOOKUP('Données projet'!$B$13,Paramètres!$A$1:$I$89,3,0)*0.475*44/12</f>
        <v>1.3128776383793817</v>
      </c>
      <c r="DI42" s="22">
        <f t="shared" si="15"/>
        <v>9.1900448279871512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13.956249999999997</v>
      </c>
      <c r="N43" s="13">
        <f>IF('Données projet'!$A$36&gt;35,N42+M43-V42,IF(A43&lt;'Données projet'!$A$36,$K$205^A43,IF(A43='Données projet'!$A$36,'Données projet'!$B$36,N42+M43-V42)))</f>
        <v>220.09750000000003</v>
      </c>
      <c r="O43" s="13">
        <f>N43*VLOOKUP('Données projet'!$B$9,Paramètres!$A$1:$I$89,3,0)*VLOOKUP('Données projet'!$B$9,Paramètres!$A$1:$I$89,5,0)</f>
        <v>199.14421800000002</v>
      </c>
      <c r="P43" s="13">
        <f t="shared" si="33"/>
        <v>49.55604583218453</v>
      </c>
      <c r="Q43" s="20">
        <f t="shared" si="53"/>
        <v>433.15295950772139</v>
      </c>
      <c r="R43" s="59">
        <f t="shared" si="0"/>
        <v>680.96597332684223</v>
      </c>
      <c r="S43" s="59">
        <f ca="1">AVERAGE(OFFSET($R$3,0,0,'Données projet'!$E$9+1,1))-AVERAGE(OFFSET($H$3,0,0,'Données projet'!$E$9+1,1))</f>
        <v>737.40414421611001</v>
      </c>
      <c r="T43" s="59">
        <f t="shared" si="34"/>
        <v>245.32893490531674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10.644540403800445</v>
      </c>
      <c r="AB43" s="21">
        <f>EXP(-LN(2)/2)*AB42+(1-EXP(-LN(2)/2))/(LN(2)/2)*V43*Y43*VLOOKUP('Données projet'!$B$9,Paramètres!$A$1:$I$89,3,0)*0.475*44/12</f>
        <v>0.7828457906911539</v>
      </c>
      <c r="AC43" s="22">
        <f t="shared" si="3"/>
        <v>11.427386194491598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9.8128571428571423</v>
      </c>
      <c r="AI43" s="13">
        <f>IF('Données projet'!$A$62&gt;35,AI42+AH43-AQ42,IF(A43&lt;'Données projet'!$A$62,$AF$205^A43,IF(A43='Données projet'!$A$62,'Données projet'!$B$62,AI42+AH43-AQ42)))</f>
        <v>100.6857142857143</v>
      </c>
      <c r="AJ43" s="13">
        <f>AI43*VLOOKUP('Données projet'!$B$10,Paramètres!$A$1:$I$89,3,0)*VLOOKUP('Données projet'!$B$10,Paramètres!$A$1:$I$89,5,0)</f>
        <v>95.812525714285727</v>
      </c>
      <c r="AK43" s="13">
        <f t="shared" si="35"/>
        <v>25.961919514574856</v>
      </c>
      <c r="AL43" s="20">
        <f t="shared" si="4"/>
        <v>212.09049210693217</v>
      </c>
      <c r="AM43" s="59">
        <f t="shared" si="5"/>
        <v>459.90350592605296</v>
      </c>
      <c r="AN43" s="59">
        <f ca="1">AVERAGE(OFFSET($AM$3,0,0,'Données projet'!$E$10+1,1))-AVERAGE(OFFSET($H$3,0,0,'Données projet'!$E$10+1,1))</f>
        <v>486.36097333679697</v>
      </c>
      <c r="AO43" s="59">
        <f t="shared" si="36"/>
        <v>308.47736602748159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7.6268510954271047</v>
      </c>
      <c r="AW43" s="21">
        <f>EXP(-LN(2)/2)*AW42+(1-EXP(-LN(2)/2))/(LN(2)/2)*AQ43*AT43*VLOOKUP('Données projet'!$B$10,Paramètres!$A$1:$I$89,3,0)*0.475*44/12</f>
        <v>8.0324819210546927</v>
      </c>
      <c r="AX43" s="21">
        <f t="shared" si="6"/>
        <v>15.659333016481797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4.5856818181818184</v>
      </c>
      <c r="BD43" s="12">
        <f>IF('Données projet'!$A$88&gt;35,BD42+BC43-BL42,IF(A43&lt;'Données projet'!$A$88,$BA$205^A43,IF(A43='Données projet'!$A$88,'Données projet'!$B$88,BD42+BC43-BL42)))</f>
        <v>183.42727272727291</v>
      </c>
      <c r="BE43" s="13">
        <f>BD43*VLOOKUP('Données projet'!$B$11,Paramètres!$A$1:$I$89,3,0)*VLOOKUP('Données projet'!$B$11,Paramètres!$A$1:$I$89,5,0)</f>
        <v>185.99525454545474</v>
      </c>
      <c r="BF43" s="13">
        <f t="shared" si="37"/>
        <v>46.653465750312407</v>
      </c>
      <c r="BG43" s="20">
        <f t="shared" si="7"/>
        <v>405.19652118179442</v>
      </c>
      <c r="BH43" s="59">
        <f t="shared" si="8"/>
        <v>653.00953500091521</v>
      </c>
      <c r="BI43" s="59">
        <f ca="1">AVERAGE(OFFSET($BH$3,0,0,'Données projet'!$E$11+1,1))-AVERAGE(OFFSET($H$3,0,0,'Données projet'!$E$11+1,1))</f>
        <v>586.51533082410526</v>
      </c>
      <c r="BJ43" s="59">
        <f t="shared" si="38"/>
        <v>361.74671957013652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7.7715686274509812</v>
      </c>
      <c r="BY43" s="12">
        <f>IF('Données projet'!$A$114&gt;35,BY42+BX43-CG42,IF(A43&lt;'Données projet'!$A$114,$BV$205^A43,IF(A43='Données projet'!$A$114,'Données projet'!$B$114,BY42+BX43-CG42)))</f>
        <v>310.86274509803917</v>
      </c>
      <c r="BZ43" s="13">
        <f>BY43*VLOOKUP('Données projet'!$B$12,Paramètres!$A$1:$I$89,3,0)*VLOOKUP('Données projet'!$B$12,Paramètres!$A$1:$I$89,5,0)</f>
        <v>145.48376470588232</v>
      </c>
      <c r="CA43" s="13">
        <f t="shared" si="39"/>
        <v>37.550436028495511</v>
      </c>
      <c r="CB43" s="20">
        <f t="shared" si="10"/>
        <v>318.78456627904137</v>
      </c>
      <c r="CC43" s="59">
        <f t="shared" si="11"/>
        <v>566.59758009816221</v>
      </c>
      <c r="CD43" s="59">
        <f ca="1">AVERAGE(OFFSET($CC$3,0,0,'Données projet'!$E$12+1,1))-AVERAGE(OFFSET($H$3,0,0,'Données projet'!$E$12+1,1))</f>
        <v>374.38106339726073</v>
      </c>
      <c r="CE43" s="59">
        <f t="shared" si="40"/>
        <v>296.53283288925957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133.66079999999997</v>
      </c>
      <c r="CV43" s="13">
        <f t="shared" si="41"/>
        <v>34.840890682716719</v>
      </c>
      <c r="CW43" s="20">
        <f t="shared" si="13"/>
        <v>293.47377793906486</v>
      </c>
      <c r="CX43" s="59">
        <f t="shared" si="14"/>
        <v>541.2867917581857</v>
      </c>
      <c r="CY43" s="59">
        <f ca="1">AVERAGE(OFFSET($CX$3,0,0,'Données projet'!$E$13+1,1))-AVERAGE(OFFSET($H$3,0,0,'Données projet'!$E$13+1,1))</f>
        <v>285.8437404763045</v>
      </c>
      <c r="CZ43" s="59">
        <f t="shared" si="42"/>
        <v>276.01618888357268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10.338353786879626</v>
      </c>
      <c r="DH43" s="21">
        <f>EXP(-LN(2)/2)*DH42+(1-EXP(-LN(2)/2))/(LN(2)/2)*DB43*DE43*VLOOKUP('Données projet'!$B$13,Paramètres!$A$1:$I$89,3,0)*0.475*44/12</f>
        <v>5.2557365221123939</v>
      </c>
      <c r="DI43" s="22">
        <f t="shared" si="15"/>
        <v>15.594090308992019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13.956249999999997</v>
      </c>
      <c r="N44" s="13">
        <f>IF('Données projet'!$A$36&gt;35,N43+M44-V43,IF(A44&lt;'Données projet'!$A$36,$K$205^A44,IF(A44='Données projet'!$A$36,'Données projet'!$B$36,N43+M44-V43)))</f>
        <v>234.05375000000004</v>
      </c>
      <c r="O44" s="13">
        <f>N44*VLOOKUP('Données projet'!$B$9,Paramètres!$A$1:$I$89,3,0)*VLOOKUP('Données projet'!$B$9,Paramètres!$A$1:$I$89,5,0)</f>
        <v>211.77183300000004</v>
      </c>
      <c r="P44" s="13">
        <f t="shared" si="33"/>
        <v>52.322586251762758</v>
      </c>
      <c r="Q44" s="20">
        <f t="shared" si="53"/>
        <v>459.9644468634869</v>
      </c>
      <c r="R44" s="59">
        <f t="shared" si="0"/>
        <v>708.56713645799084</v>
      </c>
      <c r="S44" s="59">
        <f ca="1">AVERAGE(OFFSET($R$3,0,0,'Données projet'!$E$9+1,1))-AVERAGE(OFFSET($H$3,0,0,'Données projet'!$E$9+1,1))</f>
        <v>737.40414421611001</v>
      </c>
      <c r="T44" s="59">
        <f t="shared" si="34"/>
        <v>245.32893490531674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10.353464886686471</v>
      </c>
      <c r="AB44" s="21">
        <f>EXP(-LN(2)/2)*AB43+(1-EXP(-LN(2)/2))/(LN(2)/2)*V44*Y44*VLOOKUP('Données projet'!$B$9,Paramètres!$A$1:$I$89,3,0)*0.475*44/12</f>
        <v>0.55355556722105959</v>
      </c>
      <c r="AC44" s="22">
        <f t="shared" si="3"/>
        <v>10.90702045390753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9.8128571428571423</v>
      </c>
      <c r="AI44" s="13">
        <f>IF('Données projet'!$A$62&gt;35,AI43+AH44-AQ43,IF(A44&lt;'Données projet'!$A$62,$AF$205^A44,IF(A44='Données projet'!$A$62,'Données projet'!$B$62,AI43+AH44-AQ43)))</f>
        <v>110.49857142857144</v>
      </c>
      <c r="AJ44" s="13">
        <f>AI44*VLOOKUP('Données projet'!$B$10,Paramètres!$A$1:$I$89,3,0)*VLOOKUP('Données projet'!$B$10,Paramètres!$A$1:$I$89,5,0)</f>
        <v>105.15044057142858</v>
      </c>
      <c r="AK44" s="13">
        <f t="shared" si="35"/>
        <v>28.185409559827399</v>
      </c>
      <c r="AL44" s="20">
        <f t="shared" si="4"/>
        <v>232.22660564527078</v>
      </c>
      <c r="AM44" s="59">
        <f t="shared" si="5"/>
        <v>480.82929523977475</v>
      </c>
      <c r="AN44" s="59">
        <f ca="1">AVERAGE(OFFSET($AM$3,0,0,'Données projet'!$E$10+1,1))-AVERAGE(OFFSET($H$3,0,0,'Données projet'!$E$10+1,1))</f>
        <v>486.36097333679697</v>
      </c>
      <c r="AO44" s="59">
        <f t="shared" si="36"/>
        <v>308.47736602748159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7.418294451143983</v>
      </c>
      <c r="AW44" s="21">
        <f>EXP(-LN(2)/2)*AW43+(1-EXP(-LN(2)/2))/(LN(2)/2)*AQ44*AT44*VLOOKUP('Données projet'!$B$10,Paramètres!$A$1:$I$89,3,0)*0.475*44/12</f>
        <v>5.6798224361361198</v>
      </c>
      <c r="AX44" s="21">
        <f t="shared" si="6"/>
        <v>13.098116887280103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4.5856818181818184</v>
      </c>
      <c r="BD44" s="12">
        <f>IF('Données projet'!$A$88&gt;35,BD43+BC44-BL43,IF(A44&lt;'Données projet'!$A$88,$BA$205^A44,IF(A44='Données projet'!$A$88,'Données projet'!$B$88,BD43+BC44-BL43)))</f>
        <v>188.01295454545473</v>
      </c>
      <c r="BE44" s="13">
        <f>BD44*VLOOKUP('Données projet'!$B$11,Paramètres!$A$1:$I$89,3,0)*VLOOKUP('Données projet'!$B$11,Paramètres!$A$1:$I$89,5,0)</f>
        <v>190.6451359090911</v>
      </c>
      <c r="BF44" s="13">
        <f t="shared" si="37"/>
        <v>47.682555090551759</v>
      </c>
      <c r="BG44" s="20">
        <f t="shared" si="7"/>
        <v>415.08739515771134</v>
      </c>
      <c r="BH44" s="59">
        <f t="shared" si="8"/>
        <v>663.69008475221528</v>
      </c>
      <c r="BI44" s="59">
        <f ca="1">AVERAGE(OFFSET($BH$3,0,0,'Données projet'!$E$11+1,1))-AVERAGE(OFFSET($H$3,0,0,'Données projet'!$E$11+1,1))</f>
        <v>586.51533082410526</v>
      </c>
      <c r="BJ44" s="59">
        <f t="shared" si="38"/>
        <v>361.74671957013652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7.7715686274509812</v>
      </c>
      <c r="BY44" s="12">
        <f>IF('Données projet'!$A$114&gt;35,BY43+BX44-CG43,IF(A44&lt;'Données projet'!$A$114,$BV$205^A44,IF(A44='Données projet'!$A$114,'Données projet'!$B$114,BY43+BX44-CG43)))</f>
        <v>318.63431372549013</v>
      </c>
      <c r="BZ44" s="13">
        <f>BY44*VLOOKUP('Données projet'!$B$12,Paramètres!$A$1:$I$89,3,0)*VLOOKUP('Données projet'!$B$12,Paramètres!$A$1:$I$89,5,0)</f>
        <v>149.12085882352937</v>
      </c>
      <c r="CA44" s="13">
        <f t="shared" si="39"/>
        <v>38.378729335686863</v>
      </c>
      <c r="CB44" s="20">
        <f t="shared" si="10"/>
        <v>326.56178271063499</v>
      </c>
      <c r="CC44" s="59">
        <f t="shared" si="11"/>
        <v>575.16447230513893</v>
      </c>
      <c r="CD44" s="59">
        <f ca="1">AVERAGE(OFFSET($CC$3,0,0,'Données projet'!$E$12+1,1))-AVERAGE(OFFSET($H$3,0,0,'Données projet'!$E$12+1,1))</f>
        <v>374.38106339726073</v>
      </c>
      <c r="CE44" s="59">
        <f t="shared" si="40"/>
        <v>296.53283288925957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120.90623999999997</v>
      </c>
      <c r="CV44" s="13">
        <f t="shared" si="41"/>
        <v>31.886272251257857</v>
      </c>
      <c r="CW44" s="20">
        <f t="shared" si="13"/>
        <v>266.11362550427401</v>
      </c>
      <c r="CX44" s="59">
        <f t="shared" si="14"/>
        <v>514.71631509877795</v>
      </c>
      <c r="CY44" s="59">
        <f ca="1">AVERAGE(OFFSET($CX$3,0,0,'Données projet'!$E$13+1,1))-AVERAGE(OFFSET($H$3,0,0,'Données projet'!$E$13+1,1))</f>
        <v>285.8437404763045</v>
      </c>
      <c r="CZ44" s="59">
        <f t="shared" si="42"/>
        <v>276.01618888357268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10.055650958907005</v>
      </c>
      <c r="DH44" s="21">
        <f>EXP(-LN(2)/2)*DH43+(1-EXP(-LN(2)/2))/(LN(2)/2)*DB44*DE44*VLOOKUP('Données projet'!$B$13,Paramètres!$A$1:$I$89,3,0)*0.475*44/12</f>
        <v>3.7163669349154751</v>
      </c>
      <c r="DI44" s="22">
        <f t="shared" si="15"/>
        <v>13.772017893822481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13.956249999999997</v>
      </c>
      <c r="M45" s="12">
        <f t="array" ref="M45">INDEX(L:L,MIN(IF(ISNUMBER(L45:L241),ROW(L45:L241),"")))</f>
        <v>13.956249999999997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736.12125218775577</v>
      </c>
      <c r="S45" s="59">
        <f ca="1">AVERAGE(OFFSET($R$3,0,0,'Données projet'!$E$9+1,1))-AVERAGE(OFFSET($H$3,0,0,'Données projet'!$E$9+1,1))</f>
        <v>737.40414421611001</v>
      </c>
      <c r="T45" s="59">
        <f t="shared" si="34"/>
        <v>245.32893490531674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58.099999999999994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29.982625570044064</v>
      </c>
      <c r="AB45" s="21">
        <f>EXP(-LN(2)/2)*AB44+(1-EXP(-LN(2)/2))/(LN(2)/2)*V45*Y45*VLOOKUP('Données projet'!$B$9,Paramètres!$A$1:$I$89,3,0)*0.475*44/12</f>
        <v>10.311453525477758</v>
      </c>
      <c r="AC45" s="22">
        <f t="shared" si="3"/>
        <v>40.294079095521823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9.8128571428571423</v>
      </c>
      <c r="AI45" s="13">
        <f>IF('Données projet'!$A$62&gt;35,AI44+AH45-AQ44,IF(A45&lt;'Données projet'!$A$62,$AF$205^A45,IF(A45='Données projet'!$A$62,'Données projet'!$B$62,AI44+AH45-AQ44)))</f>
        <v>120.31142857142858</v>
      </c>
      <c r="AJ45" s="13">
        <f>AI45*VLOOKUP('Données projet'!$B$10,Paramètres!$A$1:$I$89,3,0)*VLOOKUP('Données projet'!$B$10,Paramètres!$A$1:$I$89,5,0)</f>
        <v>114.48835542857144</v>
      </c>
      <c r="AK45" s="13">
        <f t="shared" si="35"/>
        <v>30.386002172379861</v>
      </c>
      <c r="AL45" s="20">
        <f t="shared" si="4"/>
        <v>252.32283948832352</v>
      </c>
      <c r="AM45" s="59">
        <f t="shared" si="5"/>
        <v>501.70150574895825</v>
      </c>
      <c r="AN45" s="59">
        <f ca="1">AVERAGE(OFFSET($AM$3,0,0,'Données projet'!$E$10+1,1))-AVERAGE(OFFSET($H$3,0,0,'Données projet'!$E$10+1,1))</f>
        <v>486.36097333679697</v>
      </c>
      <c r="AO45" s="59">
        <f t="shared" si="36"/>
        <v>308.47736602748159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7.2154407992663003</v>
      </c>
      <c r="AW45" s="21">
        <f>EXP(-LN(2)/2)*AW44+(1-EXP(-LN(2)/2))/(LN(2)/2)*AQ45*AT45*VLOOKUP('Données projet'!$B$10,Paramètres!$A$1:$I$89,3,0)*0.475*44/12</f>
        <v>4.0162409605273472</v>
      </c>
      <c r="AX45" s="21">
        <f t="shared" si="6"/>
        <v>11.231681759793648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4.5856818181818184</v>
      </c>
      <c r="BD45" s="12">
        <f>IF('Données projet'!$A$88&gt;35,BD44+BC45-BL44,IF(A45&lt;'Données projet'!$A$88,$BA$205^A45,IF(A45='Données projet'!$A$88,'Données projet'!$B$88,BD44+BC45-BL44)))</f>
        <v>192.59863636363656</v>
      </c>
      <c r="BE45" s="13">
        <f>BD45*VLOOKUP('Données projet'!$B$11,Paramètres!$A$1:$I$89,3,0)*VLOOKUP('Données projet'!$B$11,Paramètres!$A$1:$I$89,5,0)</f>
        <v>195.29501727272748</v>
      </c>
      <c r="BF45" s="13">
        <f t="shared" si="37"/>
        <v>48.708726658657454</v>
      </c>
      <c r="BG45" s="20">
        <f t="shared" si="7"/>
        <v>424.97318734716208</v>
      </c>
      <c r="BH45" s="59">
        <f t="shared" si="8"/>
        <v>674.35185360779678</v>
      </c>
      <c r="BI45" s="59">
        <f ca="1">AVERAGE(OFFSET($BH$3,0,0,'Données projet'!$E$11+1,1))-AVERAGE(OFFSET($H$3,0,0,'Données projet'!$E$11+1,1))</f>
        <v>586.51533082410526</v>
      </c>
      <c r="BJ45" s="59">
        <f t="shared" si="38"/>
        <v>361.74671957013652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7.7715686274509812</v>
      </c>
      <c r="BY45" s="12">
        <f>IF('Données projet'!$A$114&gt;35,BY44+BX45-CG44,IF(A45&lt;'Données projet'!$A$114,$BV$205^A45,IF(A45='Données projet'!$A$114,'Données projet'!$B$114,BY44+BX45-CG44)))</f>
        <v>326.40588235294109</v>
      </c>
      <c r="BZ45" s="13">
        <f>BY45*VLOOKUP('Données projet'!$B$12,Paramètres!$A$1:$I$89,3,0)*VLOOKUP('Données projet'!$B$12,Paramètres!$A$1:$I$89,5,0)</f>
        <v>152.75795294117643</v>
      </c>
      <c r="CA45" s="13">
        <f t="shared" si="39"/>
        <v>39.204674186786249</v>
      </c>
      <c r="CB45" s="20">
        <f t="shared" si="10"/>
        <v>334.33490891453494</v>
      </c>
      <c r="CC45" s="59">
        <f t="shared" si="11"/>
        <v>583.71357517516969</v>
      </c>
      <c r="CD45" s="59">
        <f ca="1">AVERAGE(OFFSET($CC$3,0,0,'Données projet'!$E$12+1,1))-AVERAGE(OFFSET($H$3,0,0,'Données projet'!$E$12+1,1))</f>
        <v>374.38106339726073</v>
      </c>
      <c r="CE45" s="59">
        <f t="shared" si="40"/>
        <v>296.53283288925957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126.49727999999998</v>
      </c>
      <c r="CV45" s="13">
        <f t="shared" si="41"/>
        <v>33.185701456959592</v>
      </c>
      <c r="CW45" s="20">
        <f t="shared" si="13"/>
        <v>278.11452603753787</v>
      </c>
      <c r="CX45" s="59">
        <f t="shared" si="14"/>
        <v>527.49319229817263</v>
      </c>
      <c r="CY45" s="59">
        <f ca="1">AVERAGE(OFFSET($CX$3,0,0,'Données projet'!$E$13+1,1))-AVERAGE(OFFSET($H$3,0,0,'Données projet'!$E$13+1,1))</f>
        <v>285.8437404763045</v>
      </c>
      <c r="CZ45" s="59">
        <f t="shared" si="42"/>
        <v>276.01618888357268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9.7806786546319913</v>
      </c>
      <c r="DH45" s="21">
        <f>EXP(-LN(2)/2)*DH44+(1-EXP(-LN(2)/2))/(LN(2)/2)*DB45*DE45*VLOOKUP('Données projet'!$B$13,Paramètres!$A$1:$I$89,3,0)*0.475*44/12</f>
        <v>2.6278682610561974</v>
      </c>
      <c r="DI45" s="22">
        <f t="shared" si="15"/>
        <v>12.408546915688188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14.351250000000004</v>
      </c>
      <c r="N46" s="13">
        <f>IF('Données projet'!$A$36&gt;35,N45+M46-V45,IF(A46&lt;'Données projet'!$A$36,$K$205^A46,IF(A46='Données projet'!$A$36,'Données projet'!$B$36,N45+M46-V45)))</f>
        <v>204.26125000000005</v>
      </c>
      <c r="O46" s="13">
        <f>N46*VLOOKUP('Données projet'!$B$9,Paramètres!$A$1:$I$89,3,0)*VLOOKUP('Données projet'!$B$9,Paramètres!$A$1:$I$89,5,0)</f>
        <v>184.81557900000004</v>
      </c>
      <c r="P46" s="13">
        <f t="shared" si="33"/>
        <v>46.391911974203119</v>
      </c>
      <c r="Q46" s="20">
        <f t="shared" si="53"/>
        <v>402.6863801134038</v>
      </c>
      <c r="R46" s="59">
        <f t="shared" si="0"/>
        <v>652.8275615798359</v>
      </c>
      <c r="S46" s="59">
        <f ca="1">AVERAGE(OFFSET($R$3,0,0,'Données projet'!$E$9+1,1))-AVERAGE(OFFSET($H$3,0,0,'Données projet'!$E$9+1,1))</f>
        <v>737.40414421611001</v>
      </c>
      <c r="T46" s="59">
        <f t="shared" si="34"/>
        <v>245.32893490531674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29.162749097113455</v>
      </c>
      <c r="AB46" s="21">
        <f>EXP(-LN(2)/2)*AB45+(1-EXP(-LN(2)/2))/(LN(2)/2)*V46*Y46*VLOOKUP('Données projet'!$B$9,Paramètres!$A$1:$I$89,3,0)*0.475*44/12</f>
        <v>7.291298711755255</v>
      </c>
      <c r="AC46" s="22">
        <f t="shared" si="3"/>
        <v>36.454047808868708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9.8128571428571423</v>
      </c>
      <c r="AI46" s="13">
        <f>IF('Données projet'!$A$62&gt;35,AI45+AH46-AQ45,IF(A46&lt;'Données projet'!$A$62,$AF$205^A46,IF(A46='Données projet'!$A$62,'Données projet'!$B$62,AI45+AH46-AQ45)))</f>
        <v>130.12428571428572</v>
      </c>
      <c r="AJ46" s="13">
        <f>AI46*VLOOKUP('Données projet'!$B$10,Paramètres!$A$1:$I$89,3,0)*VLOOKUP('Données projet'!$B$10,Paramètres!$A$1:$I$89,5,0)</f>
        <v>123.82627028571429</v>
      </c>
      <c r="AK46" s="13">
        <f t="shared" si="35"/>
        <v>32.565777238714922</v>
      </c>
      <c r="AL46" s="20">
        <f t="shared" si="4"/>
        <v>272.38281610504754</v>
      </c>
      <c r="AM46" s="59">
        <f t="shared" si="5"/>
        <v>522.52399757147964</v>
      </c>
      <c r="AN46" s="59">
        <f ca="1">AVERAGE(OFFSET($AM$3,0,0,'Données projet'!$E$10+1,1))-AVERAGE(OFFSET($H$3,0,0,'Données projet'!$E$10+1,1))</f>
        <v>486.36097333679697</v>
      </c>
      <c r="AO46" s="59">
        <f t="shared" si="36"/>
        <v>308.47736602748159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7.0181341911668227</v>
      </c>
      <c r="AW46" s="21">
        <f>EXP(-LN(2)/2)*AW45+(1-EXP(-LN(2)/2))/(LN(2)/2)*AQ46*AT46*VLOOKUP('Données projet'!$B$10,Paramètres!$A$1:$I$89,3,0)*0.475*44/12</f>
        <v>2.8399112180680608</v>
      </c>
      <c r="AX46" s="21">
        <f t="shared" si="6"/>
        <v>9.858045409234883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4.5856818181818184</v>
      </c>
      <c r="BD46" s="12">
        <f>IF('Données projet'!$A$88&gt;35,BD45+BC46-BL45,IF(A46&lt;'Données projet'!$A$88,$BA$205^A46,IF(A46='Données projet'!$A$88,'Données projet'!$B$88,BD45+BC46-BL45)))</f>
        <v>197.18431818181838</v>
      </c>
      <c r="BE46" s="13">
        <f>BD46*VLOOKUP('Données projet'!$B$11,Paramètres!$A$1:$I$89,3,0)*VLOOKUP('Données projet'!$B$11,Paramètres!$A$1:$I$89,5,0)</f>
        <v>199.94489863636389</v>
      </c>
      <c r="BF46" s="13">
        <f t="shared" si="37"/>
        <v>49.732057919216892</v>
      </c>
      <c r="BG46" s="20">
        <f t="shared" si="7"/>
        <v>434.85403266763655</v>
      </c>
      <c r="BH46" s="59">
        <f t="shared" si="8"/>
        <v>684.99521413406865</v>
      </c>
      <c r="BI46" s="59">
        <f ca="1">AVERAGE(OFFSET($BH$3,0,0,'Données projet'!$E$11+1,1))-AVERAGE(OFFSET($H$3,0,0,'Données projet'!$E$11+1,1))</f>
        <v>586.51533082410526</v>
      </c>
      <c r="BJ46" s="59">
        <f t="shared" si="38"/>
        <v>361.74671957013652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7.7715686274509812</v>
      </c>
      <c r="BY46" s="12">
        <f>IF('Données projet'!$A$114&gt;35,BY45+BX46-CG45,IF(A46&lt;'Données projet'!$A$114,$BV$205^A46,IF(A46='Données projet'!$A$114,'Données projet'!$B$114,BY45+BX46-CG45)))</f>
        <v>334.17745098039205</v>
      </c>
      <c r="BZ46" s="13">
        <f>BY46*VLOOKUP('Données projet'!$B$12,Paramètres!$A$1:$I$89,3,0)*VLOOKUP('Données projet'!$B$12,Paramètres!$A$1:$I$89,5,0)</f>
        <v>156.39504705882348</v>
      </c>
      <c r="CA46" s="13">
        <f t="shared" si="39"/>
        <v>40.028332931481749</v>
      </c>
      <c r="CB46" s="20">
        <f t="shared" si="10"/>
        <v>342.10405348311491</v>
      </c>
      <c r="CC46" s="59">
        <f t="shared" si="11"/>
        <v>592.24523494954701</v>
      </c>
      <c r="CD46" s="59">
        <f ca="1">AVERAGE(OFFSET($CC$3,0,0,'Données projet'!$E$12+1,1))-AVERAGE(OFFSET($H$3,0,0,'Données projet'!$E$12+1,1))</f>
        <v>374.38106339726073</v>
      </c>
      <c r="CE46" s="59">
        <f t="shared" si="40"/>
        <v>296.53283288925957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132.08831999999998</v>
      </c>
      <c r="CV46" s="13">
        <f t="shared" si="41"/>
        <v>34.47846029657056</v>
      </c>
      <c r="CW46" s="20">
        <f t="shared" si="13"/>
        <v>290.10380901652701</v>
      </c>
      <c r="CX46" s="59">
        <f t="shared" si="14"/>
        <v>540.24499048295911</v>
      </c>
      <c r="CY46" s="59">
        <f ca="1">AVERAGE(OFFSET($CX$3,0,0,'Données projet'!$E$13+1,1))-AVERAGE(OFFSET($H$3,0,0,'Données projet'!$E$13+1,1))</f>
        <v>285.8437404763045</v>
      </c>
      <c r="CZ46" s="59">
        <f t="shared" si="42"/>
        <v>276.01618888357268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9.5132254824775426</v>
      </c>
      <c r="DH46" s="21">
        <f>EXP(-LN(2)/2)*DH45+(1-EXP(-LN(2)/2))/(LN(2)/2)*DB46*DE46*VLOOKUP('Données projet'!$B$13,Paramètres!$A$1:$I$89,3,0)*0.475*44/12</f>
        <v>1.8581834674577378</v>
      </c>
      <c r="DI46" s="22">
        <f t="shared" si="15"/>
        <v>11.37140894993528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14.351250000000004</v>
      </c>
      <c r="N47" s="13">
        <f>IF('Données projet'!$A$36&gt;35,N46+M47-V46,IF(A47&lt;'Données projet'!$A$36,$K$205^A47,IF(A47='Données projet'!$A$36,'Données projet'!$B$36,N46+M47-V46)))</f>
        <v>218.61250000000004</v>
      </c>
      <c r="O47" s="13">
        <f>N47*VLOOKUP('Données projet'!$B$9,Paramètres!$A$1:$I$89,3,0)*VLOOKUP('Données projet'!$B$9,Paramètres!$A$1:$I$89,5,0)</f>
        <v>197.80059000000003</v>
      </c>
      <c r="P47" s="13">
        <f t="shared" si="33"/>
        <v>49.260493336959819</v>
      </c>
      <c r="Q47" s="20">
        <f t="shared" si="53"/>
        <v>430.29805347853835</v>
      </c>
      <c r="R47" s="59">
        <f t="shared" si="0"/>
        <v>681.18852221667578</v>
      </c>
      <c r="S47" s="59">
        <f ca="1">AVERAGE(OFFSET($R$3,0,0,'Données projet'!$E$9+1,1))-AVERAGE(OFFSET($H$3,0,0,'Données projet'!$E$9+1,1))</f>
        <v>737.40414421611001</v>
      </c>
      <c r="T47" s="59">
        <f t="shared" si="34"/>
        <v>245.32893490531674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28.365292189450564</v>
      </c>
      <c r="AB47" s="21">
        <f>EXP(-LN(2)/2)*AB46+(1-EXP(-LN(2)/2))/(LN(2)/2)*V47*Y47*VLOOKUP('Données projet'!$B$9,Paramètres!$A$1:$I$89,3,0)*0.475*44/12</f>
        <v>5.1557267627388796</v>
      </c>
      <c r="AC47" s="22">
        <f t="shared" si="3"/>
        <v>33.521018952189443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9.8128571428571423</v>
      </c>
      <c r="AI47" s="13">
        <f>IF('Données projet'!$A$62&gt;35,AI46+AH47-AQ46,IF(A47&lt;'Données projet'!$A$62,$AF$205^A47,IF(A47='Données projet'!$A$62,'Données projet'!$B$62,AI46+AH47-AQ46)))</f>
        <v>139.93714285714287</v>
      </c>
      <c r="AJ47" s="13">
        <f>AI47*VLOOKUP('Données projet'!$B$10,Paramètres!$A$1:$I$89,3,0)*VLOOKUP('Données projet'!$B$10,Paramètres!$A$1:$I$89,5,0)</f>
        <v>133.16418514285718</v>
      </c>
      <c r="AK47" s="13">
        <f t="shared" si="35"/>
        <v>34.726483144583192</v>
      </c>
      <c r="AL47" s="20">
        <f t="shared" si="4"/>
        <v>292.4095806006253</v>
      </c>
      <c r="AM47" s="59">
        <f t="shared" si="5"/>
        <v>543.30004933876273</v>
      </c>
      <c r="AN47" s="59">
        <f ca="1">AVERAGE(OFFSET($AM$3,0,0,'Données projet'!$E$10+1,1))-AVERAGE(OFFSET($H$3,0,0,'Données projet'!$E$10+1,1))</f>
        <v>486.36097333679697</v>
      </c>
      <c r="AO47" s="59">
        <f t="shared" si="36"/>
        <v>308.47736602748159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6.8262229426417287</v>
      </c>
      <c r="AW47" s="21">
        <f>EXP(-LN(2)/2)*AW46+(1-EXP(-LN(2)/2))/(LN(2)/2)*AQ47*AT47*VLOOKUP('Données projet'!$B$10,Paramètres!$A$1:$I$89,3,0)*0.475*44/12</f>
        <v>2.0081204802636741</v>
      </c>
      <c r="AX47" s="21">
        <f t="shared" si="6"/>
        <v>8.8343434229054019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4.5856818181818184</v>
      </c>
      <c r="BC47" s="12">
        <f t="array" ref="BC47">INDEX(BB:BB,MIN(IF(ISNUMBER(BB47:BB243),ROW(BB47:BB243),"")))</f>
        <v>4.5856818181818184</v>
      </c>
      <c r="BD47" s="12">
        <f>IF('Données projet'!$A$88&gt;35,BD46+BC47-BL46,IF(A47&lt;'Données projet'!$A$88,$BA$205^A47,IF(A47='Données projet'!$A$88,'Données projet'!$B$88,BD46+BC47-BL46)))</f>
        <v>201.77000000000021</v>
      </c>
      <c r="BE47" s="13">
        <f>BD47*VLOOKUP('Données projet'!$B$11,Paramètres!$A$1:$I$89,3,0)*VLOOKUP('Données projet'!$B$11,Paramètres!$A$1:$I$89,5,0)</f>
        <v>204.59478000000021</v>
      </c>
      <c r="BF47" s="13">
        <f t="shared" si="37"/>
        <v>50.752622528241282</v>
      </c>
      <c r="BG47" s="20">
        <f t="shared" si="7"/>
        <v>444.73005940335389</v>
      </c>
      <c r="BH47" s="59">
        <f t="shared" si="8"/>
        <v>695.62052814149138</v>
      </c>
      <c r="BI47" s="59">
        <f ca="1">AVERAGE(OFFSET($BH$3,0,0,'Données projet'!$E$11+1,1))-AVERAGE(OFFSET($H$3,0,0,'Données projet'!$E$11+1,1))</f>
        <v>586.51533082410526</v>
      </c>
      <c r="BJ47" s="59">
        <f t="shared" si="38"/>
        <v>361.74671957013652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76.680000000000007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0.34400000000000003</v>
      </c>
      <c r="BO47" s="16">
        <f>IF(ISNA(VLOOKUP(A47,'Données projet'!$A$87:$I$107,7,0)),0%,VLOOKUP(A47,'Données projet'!$A$87:$I$107,7,0))</f>
        <v>0.2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29.451827898833201</v>
      </c>
      <c r="BR47" s="21">
        <f>EXP(-LN(2)/2)*BR46+(1-EXP(-LN(2)/2))/(LN(2)/2)*BL47*BO47*VLOOKUP('Données projet'!$B$11,Paramètres!$A$1:$I$89,3,0)*0.475*44/12</f>
        <v>14.672507765061672</v>
      </c>
      <c r="BS47" s="22">
        <f t="shared" si="9"/>
        <v>44.124335663894875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7.7715686274509812</v>
      </c>
      <c r="BY47" s="12">
        <f>IF('Données projet'!$A$114&gt;35,BY46+BX47-CG46,IF(A47&lt;'Données projet'!$A$114,$BV$205^A47,IF(A47='Données projet'!$A$114,'Données projet'!$B$114,BY46+BX47-CG46)))</f>
        <v>341.94901960784301</v>
      </c>
      <c r="BZ47" s="13">
        <f>BY47*VLOOKUP('Données projet'!$B$12,Paramètres!$A$1:$I$89,3,0)*VLOOKUP('Données projet'!$B$12,Paramètres!$A$1:$I$89,5,0)</f>
        <v>160.03214117647053</v>
      </c>
      <c r="CA47" s="13">
        <f t="shared" si="39"/>
        <v>40.849764854015</v>
      </c>
      <c r="CB47" s="20">
        <f t="shared" si="10"/>
        <v>349.86931966976226</v>
      </c>
      <c r="CC47" s="59">
        <f t="shared" si="11"/>
        <v>600.75978840789969</v>
      </c>
      <c r="CD47" s="59">
        <f ca="1">AVERAGE(OFFSET($CC$3,0,0,'Données projet'!$E$12+1,1))-AVERAGE(OFFSET($H$3,0,0,'Données projet'!$E$12+1,1))</f>
        <v>374.38106339726073</v>
      </c>
      <c r="CE47" s="59">
        <f t="shared" si="40"/>
        <v>296.53283288925957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137.67935999999997</v>
      </c>
      <c r="CV47" s="13">
        <f t="shared" si="41"/>
        <v>35.764863394856881</v>
      </c>
      <c r="CW47" s="20">
        <f t="shared" si="13"/>
        <v>302.08202241270902</v>
      </c>
      <c r="CX47" s="59">
        <f t="shared" si="14"/>
        <v>552.97249115084651</v>
      </c>
      <c r="CY47" s="59">
        <f ca="1">AVERAGE(OFFSET($CX$3,0,0,'Données projet'!$E$13+1,1))-AVERAGE(OFFSET($H$3,0,0,'Données projet'!$E$13+1,1))</f>
        <v>285.8437404763045</v>
      </c>
      <c r="CZ47" s="59">
        <f t="shared" si="42"/>
        <v>276.01618888357268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9.2530858313804085</v>
      </c>
      <c r="DH47" s="21">
        <f>EXP(-LN(2)/2)*DH46+(1-EXP(-LN(2)/2))/(LN(2)/2)*DB47*DE47*VLOOKUP('Données projet'!$B$13,Paramètres!$A$1:$I$89,3,0)*0.475*44/12</f>
        <v>1.3139341305280989</v>
      </c>
      <c r="DI47" s="22">
        <f t="shared" si="15"/>
        <v>10.567019961908507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14.351250000000004</v>
      </c>
      <c r="N48" s="13">
        <f>IF('Données projet'!$A$36&gt;35,N47+M48-V47,IF(A48&lt;'Données projet'!$A$36,$K$205^A48,IF(A48='Données projet'!$A$36,'Données projet'!$B$36,N47+M48-V47)))</f>
        <v>232.96375000000003</v>
      </c>
      <c r="O48" s="13">
        <f>N48*VLOOKUP('Données projet'!$B$9,Paramètres!$A$1:$I$89,3,0)*VLOOKUP('Données projet'!$B$9,Paramètres!$A$1:$I$89,5,0)</f>
        <v>210.78560100000001</v>
      </c>
      <c r="P48" s="13">
        <f t="shared" si="33"/>
        <v>52.107221956756902</v>
      </c>
      <c r="Q48" s="20">
        <f t="shared" si="53"/>
        <v>457.87166664968487</v>
      </c>
      <c r="R48" s="59">
        <f t="shared" si="0"/>
        <v>709.49842420051903</v>
      </c>
      <c r="S48" s="59">
        <f ca="1">AVERAGE(OFFSET($R$3,0,0,'Données projet'!$E$9+1,1))-AVERAGE(OFFSET($H$3,0,0,'Données projet'!$E$9+1,1))</f>
        <v>737.40414421611001</v>
      </c>
      <c r="T48" s="59">
        <f t="shared" si="34"/>
        <v>245.32893490531674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27.589641782864152</v>
      </c>
      <c r="AB48" s="21">
        <f>EXP(-LN(2)/2)*AB47+(1-EXP(-LN(2)/2))/(LN(2)/2)*V48*Y48*VLOOKUP('Données projet'!$B$9,Paramètres!$A$1:$I$89,3,0)*0.475*44/12</f>
        <v>3.6456493558776284</v>
      </c>
      <c r="AC48" s="22">
        <f t="shared" si="3"/>
        <v>31.235291138741779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149.75</v>
      </c>
      <c r="AG48" s="12">
        <f>VLOOKUP(A48,'Données projet'!$A$61:$I$81,9,0)</f>
        <v>9.8128571428571423</v>
      </c>
      <c r="AH48" s="12">
        <f t="array" ref="AH48">INDEX(AG:AG,MIN(IF(ISNUMBER(AG48:AG244),ROW(AG48:AG244),"")))</f>
        <v>9.8128571428571423</v>
      </c>
      <c r="AI48" s="13">
        <f>IF('Données projet'!$A$62&gt;35,AI47+AH48-AQ47,IF(A48&lt;'Données projet'!$A$62,$AF$205^A48,IF(A48='Données projet'!$A$62,'Données projet'!$B$62,AI47+AH48-AQ47)))</f>
        <v>149.75000000000003</v>
      </c>
      <c r="AJ48" s="13">
        <f>AI48*VLOOKUP('Données projet'!$B$10,Paramètres!$A$1:$I$89,3,0)*VLOOKUP('Données projet'!$B$10,Paramètres!$A$1:$I$89,5,0)</f>
        <v>142.50210000000001</v>
      </c>
      <c r="AK48" s="13">
        <f t="shared" si="35"/>
        <v>36.869609182810613</v>
      </c>
      <c r="AL48" s="20">
        <f t="shared" si="4"/>
        <v>312.40572682672854</v>
      </c>
      <c r="AM48" s="59">
        <f t="shared" si="5"/>
        <v>564.0324843775627</v>
      </c>
      <c r="AN48" s="59">
        <f ca="1">AVERAGE(OFFSET($AM$3,0,0,'Données projet'!$E$10+1,1))-AVERAGE(OFFSET($H$3,0,0,'Données projet'!$E$10+1,1))</f>
        <v>486.36097333679697</v>
      </c>
      <c r="AO48" s="59">
        <f t="shared" si="36"/>
        <v>308.47736602748159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41.69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0.1075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11.335564456109097</v>
      </c>
      <c r="AW48" s="21">
        <f>EXP(-LN(2)/2)*AW47+(1-EXP(-LN(2)/2))/(LN(2)/2)*AQ48*AT48*VLOOKUP('Données projet'!$B$10,Paramètres!$A$1:$I$89,3,0)*0.475*44/12</f>
        <v>10.777903667962914</v>
      </c>
      <c r="AX48" s="21">
        <f t="shared" si="6"/>
        <v>22.113468124072011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9.6799999999999979</v>
      </c>
      <c r="BD48" s="12">
        <f>IF('Données projet'!$A$88&gt;35,BD47+BC48-BL47,IF(A48&lt;'Données projet'!$A$88,$BA$205^A48,IF(A48='Données projet'!$A$88,'Données projet'!$B$88,BD47+BC48-BL47)))</f>
        <v>134.77000000000021</v>
      </c>
      <c r="BE48" s="13">
        <f>BD48*VLOOKUP('Données projet'!$B$11,Paramètres!$A$1:$I$89,3,0)*VLOOKUP('Données projet'!$B$11,Paramètres!$A$1:$I$89,5,0)</f>
        <v>136.65678000000023</v>
      </c>
      <c r="BF48" s="13">
        <f t="shared" si="37"/>
        <v>35.530046714169004</v>
      </c>
      <c r="BG48" s="20">
        <f t="shared" si="7"/>
        <v>299.89205652717806</v>
      </c>
      <c r="BH48" s="59">
        <f t="shared" si="8"/>
        <v>551.51881407801216</v>
      </c>
      <c r="BI48" s="59">
        <f ca="1">AVERAGE(OFFSET($BH$3,0,0,'Données projet'!$E$11+1,1))-AVERAGE(OFFSET($H$3,0,0,'Données projet'!$E$11+1,1))</f>
        <v>586.51533082410526</v>
      </c>
      <c r="BJ48" s="59">
        <f t="shared" si="38"/>
        <v>361.74671957013652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28.64646611613529</v>
      </c>
      <c r="BR48" s="21">
        <f>EXP(-LN(2)/2)*BR47+(1-EXP(-LN(2)/2))/(LN(2)/2)*BL48*BO48*VLOOKUP('Données projet'!$B$11,Paramètres!$A$1:$I$89,3,0)*0.475*44/12</f>
        <v>10.375029737687385</v>
      </c>
      <c r="BS48" s="22">
        <f t="shared" si="9"/>
        <v>39.021495853822671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7.7715686274509812</v>
      </c>
      <c r="BY48" s="12">
        <f>IF('Données projet'!$A$114&gt;35,BY47+BX48-CG47,IF(A48&lt;'Données projet'!$A$114,$BV$205^A48,IF(A48='Données projet'!$A$114,'Données projet'!$B$114,BY47+BX48-CG47)))</f>
        <v>349.72058823529397</v>
      </c>
      <c r="BZ48" s="13">
        <f>BY48*VLOOKUP('Données projet'!$B$12,Paramètres!$A$1:$I$89,3,0)*VLOOKUP('Données projet'!$B$12,Paramètres!$A$1:$I$89,5,0)</f>
        <v>163.66923529411758</v>
      </c>
      <c r="CA48" s="13">
        <f t="shared" si="39"/>
        <v>41.669026390086572</v>
      </c>
      <c r="CB48" s="20">
        <f t="shared" si="10"/>
        <v>357.63080576665556</v>
      </c>
      <c r="CC48" s="59">
        <f t="shared" si="11"/>
        <v>609.25756331748971</v>
      </c>
      <c r="CD48" s="59">
        <f ca="1">AVERAGE(OFFSET($CC$3,0,0,'Données projet'!$E$12+1,1))-AVERAGE(OFFSET($H$3,0,0,'Données projet'!$E$12+1,1))</f>
        <v>374.38106339726073</v>
      </c>
      <c r="CE48" s="59">
        <f t="shared" si="40"/>
        <v>296.53283288925957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143.2704</v>
      </c>
      <c r="CV48" s="13">
        <f t="shared" si="41"/>
        <v>37.045198377171303</v>
      </c>
      <c r="CW48" s="20">
        <f t="shared" si="13"/>
        <v>314.04966717357325</v>
      </c>
      <c r="CX48" s="59">
        <f t="shared" si="14"/>
        <v>565.67642472440741</v>
      </c>
      <c r="CY48" s="59">
        <f ca="1">AVERAGE(OFFSET($CX$3,0,0,'Données projet'!$E$13+1,1))-AVERAGE(OFFSET($H$3,0,0,'Données projet'!$E$13+1,1))</f>
        <v>285.8437404763045</v>
      </c>
      <c r="CZ48" s="59">
        <f t="shared" si="42"/>
        <v>276.01618888357268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11.29427812556316</v>
      </c>
      <c r="DH48" s="21">
        <f>EXP(-LN(2)/2)*DH47+(1-EXP(-LN(2)/2))/(LN(2)/2)*DB48*DE48*VLOOKUP('Données projet'!$B$13,Paramètres!$A$1:$I$89,3,0)*0.475*44/12</f>
        <v>4.6382847404255712</v>
      </c>
      <c r="DI48" s="22">
        <f t="shared" si="15"/>
        <v>15.932562865988732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14.351250000000004</v>
      </c>
      <c r="N49" s="13">
        <f>IF('Données projet'!$A$36&gt;35,N48+M49-V48,IF(A49&lt;'Données projet'!$A$36,$K$205^A49,IF(A49='Données projet'!$A$36,'Données projet'!$B$36,N48+M49-V48)))</f>
        <v>247.31500000000003</v>
      </c>
      <c r="O49" s="13">
        <f>N49*VLOOKUP('Données projet'!$B$9,Paramètres!$A$1:$I$89,3,0)*VLOOKUP('Données projet'!$B$9,Paramètres!$A$1:$I$89,5,0)</f>
        <v>223.770612</v>
      </c>
      <c r="P49" s="13">
        <f t="shared" si="33"/>
        <v>54.933597302380846</v>
      </c>
      <c r="Q49" s="20">
        <f t="shared" si="53"/>
        <v>485.40983120164657</v>
      </c>
      <c r="R49" s="59">
        <f t="shared" si="0"/>
        <v>737.76010460037219</v>
      </c>
      <c r="S49" s="59">
        <f ca="1">AVERAGE(OFFSET($R$3,0,0,'Données projet'!$E$9+1,1))-AVERAGE(OFFSET($H$3,0,0,'Données projet'!$E$9+1,1))</f>
        <v>737.40414421611001</v>
      </c>
      <c r="T49" s="59">
        <f t="shared" si="34"/>
        <v>245.32893490531674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26.835201577435527</v>
      </c>
      <c r="AB49" s="21">
        <f>EXP(-LN(2)/2)*AB48+(1-EXP(-LN(2)/2))/(LN(2)/2)*V49*Y49*VLOOKUP('Données projet'!$B$9,Paramètres!$A$1:$I$89,3,0)*0.475*44/12</f>
        <v>2.5778633813694403</v>
      </c>
      <c r="AC49" s="22">
        <f t="shared" si="3"/>
        <v>29.413064958804966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10.001428571428571</v>
      </c>
      <c r="AI49" s="13">
        <f>IF('Données projet'!$A$62&gt;35,AI48+AH49-AQ48,IF(A49&lt;'Données projet'!$A$62,$AF$205^A49,IF(A49='Données projet'!$A$62,'Données projet'!$B$62,AI48+AH49-AQ48)))</f>
        <v>118.06142857142859</v>
      </c>
      <c r="AJ49" s="13">
        <f>AI49*VLOOKUP('Données projet'!$B$10,Paramètres!$A$1:$I$89,3,0)*VLOOKUP('Données projet'!$B$10,Paramètres!$A$1:$I$89,5,0)</f>
        <v>112.34725542857144</v>
      </c>
      <c r="AK49" s="13">
        <f t="shared" si="35"/>
        <v>29.883334836157822</v>
      </c>
      <c r="AL49" s="20">
        <f t="shared" si="4"/>
        <v>247.71827804440349</v>
      </c>
      <c r="AM49" s="59">
        <f t="shared" si="5"/>
        <v>500.06855144312914</v>
      </c>
      <c r="AN49" s="59">
        <f ca="1">AVERAGE(OFFSET($AM$3,0,0,'Données projet'!$E$10+1,1))-AVERAGE(OFFSET($H$3,0,0,'Données projet'!$E$10+1,1))</f>
        <v>486.36097333679697</v>
      </c>
      <c r="AO49" s="59">
        <f t="shared" si="36"/>
        <v>308.47736602748159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11.025592849945367</v>
      </c>
      <c r="AW49" s="21">
        <f>EXP(-LN(2)/2)*AW48+(1-EXP(-LN(2)/2))/(LN(2)/2)*AQ49*AT49*VLOOKUP('Données projet'!$B$10,Paramètres!$A$1:$I$89,3,0)*0.475*44/12</f>
        <v>7.6211287705919402</v>
      </c>
      <c r="AX49" s="21">
        <f t="shared" si="6"/>
        <v>18.646721620537306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9.6799999999999979</v>
      </c>
      <c r="BD49" s="12">
        <f>IF('Données projet'!$A$88&gt;35,BD48+BC49-BL48,IF(A49&lt;'Données projet'!$A$88,$BA$205^A49,IF(A49='Données projet'!$A$88,'Données projet'!$B$88,BD48+BC49-BL48)))</f>
        <v>144.45000000000022</v>
      </c>
      <c r="BE49" s="13">
        <f>BD49*VLOOKUP('Données projet'!$B$11,Paramètres!$A$1:$I$89,3,0)*VLOOKUP('Données projet'!$B$11,Paramètres!$A$1:$I$89,5,0)</f>
        <v>146.47230000000022</v>
      </c>
      <c r="BF49" s="13">
        <f t="shared" si="37"/>
        <v>37.775796111534383</v>
      </c>
      <c r="BG49" s="20">
        <f t="shared" si="7"/>
        <v>320.89876739425608</v>
      </c>
      <c r="BH49" s="59">
        <f t="shared" si="8"/>
        <v>573.24904079298176</v>
      </c>
      <c r="BI49" s="59">
        <f ca="1">AVERAGE(OFFSET($BH$3,0,0,'Données projet'!$E$11+1,1))-AVERAGE(OFFSET($H$3,0,0,'Données projet'!$E$11+1,1))</f>
        <v>586.51533082410526</v>
      </c>
      <c r="BJ49" s="59">
        <f t="shared" si="38"/>
        <v>361.74671957013652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27.863126993737389</v>
      </c>
      <c r="BR49" s="21">
        <f>EXP(-LN(2)/2)*BR48+(1-EXP(-LN(2)/2))/(LN(2)/2)*BL49*BO49*VLOOKUP('Données projet'!$B$11,Paramètres!$A$1:$I$89,3,0)*0.475*44/12</f>
        <v>7.3362538825308379</v>
      </c>
      <c r="BS49" s="22">
        <f t="shared" si="9"/>
        <v>35.199380876268229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7.7715686274509812</v>
      </c>
      <c r="BY49" s="12">
        <f>IF('Données projet'!$A$114&gt;35,BY48+BX49-CG48,IF(A49&lt;'Données projet'!$A$114,$BV$205^A49,IF(A49='Données projet'!$A$114,'Données projet'!$B$114,BY48+BX49-CG48)))</f>
        <v>357.49215686274493</v>
      </c>
      <c r="BZ49" s="13">
        <f>BY49*VLOOKUP('Données projet'!$B$12,Paramètres!$A$1:$I$89,3,0)*VLOOKUP('Données projet'!$B$12,Paramètres!$A$1:$I$89,5,0)</f>
        <v>167.30632941176464</v>
      </c>
      <c r="CA49" s="13">
        <f t="shared" si="39"/>
        <v>42.486171323937178</v>
      </c>
      <c r="CB49" s="20">
        <f t="shared" si="10"/>
        <v>365.388605448014</v>
      </c>
      <c r="CC49" s="59">
        <f t="shared" si="11"/>
        <v>617.73887884673968</v>
      </c>
      <c r="CD49" s="59">
        <f ca="1">AVERAGE(OFFSET($CC$3,0,0,'Données projet'!$E$12+1,1))-AVERAGE(OFFSET($H$3,0,0,'Données projet'!$E$12+1,1))</f>
        <v>374.38106339726073</v>
      </c>
      <c r="CE49" s="59">
        <f t="shared" si="40"/>
        <v>296.53283288925957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132.43776</v>
      </c>
      <c r="CV49" s="13">
        <f t="shared" si="41"/>
        <v>34.559043580858436</v>
      </c>
      <c r="CW49" s="20">
        <f t="shared" si="13"/>
        <v>290.85276623666175</v>
      </c>
      <c r="CX49" s="59">
        <f t="shared" si="14"/>
        <v>543.20303963538743</v>
      </c>
      <c r="CY49" s="59">
        <f ca="1">AVERAGE(OFFSET($CX$3,0,0,'Données projet'!$E$13+1,1))-AVERAGE(OFFSET($H$3,0,0,'Données projet'!$E$13+1,1))</f>
        <v>285.8437404763045</v>
      </c>
      <c r="CZ49" s="59">
        <f t="shared" si="42"/>
        <v>276.01618888357268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10.985435496279361</v>
      </c>
      <c r="DH49" s="21">
        <f>EXP(-LN(2)/2)*DH48+(1-EXP(-LN(2)/2))/(LN(2)/2)*DB49*DE49*VLOOKUP('Données projet'!$B$13,Paramètres!$A$1:$I$89,3,0)*0.475*44/12</f>
        <v>3.2797625930290071</v>
      </c>
      <c r="DI49" s="22">
        <f t="shared" si="15"/>
        <v>14.265198089308369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14.351250000000004</v>
      </c>
      <c r="N50" s="13">
        <f>IF('Données projet'!$A$36&gt;35,N49+M50-V49,IF(A50&lt;'Données projet'!$A$36,$K$205^A50,IF(A50='Données projet'!$A$36,'Données projet'!$B$36,N49+M50-V49)))</f>
        <v>261.66625000000005</v>
      </c>
      <c r="O50" s="13">
        <f>N50*VLOOKUP('Données projet'!$B$9,Paramètres!$A$1:$I$89,3,0)*VLOOKUP('Données projet'!$B$9,Paramètres!$A$1:$I$89,5,0)</f>
        <v>236.75562300000004</v>
      </c>
      <c r="P50" s="13">
        <f t="shared" si="33"/>
        <v>57.740934989627185</v>
      </c>
      <c r="Q50" s="20">
        <f t="shared" si="53"/>
        <v>512.91483849860072</v>
      </c>
      <c r="R50" s="59">
        <f t="shared" si="0"/>
        <v>765.97607636279611</v>
      </c>
      <c r="S50" s="59">
        <f ca="1">AVERAGE(OFFSET($R$3,0,0,'Données projet'!$E$9+1,1))-AVERAGE(OFFSET($H$3,0,0,'Données projet'!$E$9+1,1))</f>
        <v>737.40414421611001</v>
      </c>
      <c r="T50" s="59">
        <f t="shared" si="34"/>
        <v>245.32893490531674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26.101391579098635</v>
      </c>
      <c r="AB50" s="21">
        <f>EXP(-LN(2)/2)*AB49+(1-EXP(-LN(2)/2))/(LN(2)/2)*V50*Y50*VLOOKUP('Données projet'!$B$9,Paramètres!$A$1:$I$89,3,0)*0.475*44/12</f>
        <v>1.8228246779388144</v>
      </c>
      <c r="AC50" s="22">
        <f t="shared" si="3"/>
        <v>27.92421625703745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10.001428571428571</v>
      </c>
      <c r="AI50" s="13">
        <f>IF('Données projet'!$A$62&gt;35,AI49+AH50-AQ49,IF(A50&lt;'Données projet'!$A$62,$AF$205^A50,IF(A50='Données projet'!$A$62,'Données projet'!$B$62,AI49+AH50-AQ49)))</f>
        <v>128.06285714285715</v>
      </c>
      <c r="AJ50" s="13">
        <f>AI50*VLOOKUP('Données projet'!$B$10,Paramètres!$A$1:$I$89,3,0)*VLOOKUP('Données projet'!$B$10,Paramètres!$A$1:$I$89,5,0)</f>
        <v>121.86461485714287</v>
      </c>
      <c r="AK50" s="13">
        <f t="shared" si="35"/>
        <v>32.109499056362758</v>
      </c>
      <c r="AL50" s="20">
        <f t="shared" si="4"/>
        <v>268.17158173268894</v>
      </c>
      <c r="AM50" s="59">
        <f t="shared" si="5"/>
        <v>521.23281959688438</v>
      </c>
      <c r="AN50" s="59">
        <f ca="1">AVERAGE(OFFSET($AM$3,0,0,'Données projet'!$E$10+1,1))-AVERAGE(OFFSET($H$3,0,0,'Données projet'!$E$10+1,1))</f>
        <v>486.36097333679697</v>
      </c>
      <c r="AO50" s="59">
        <f t="shared" si="36"/>
        <v>308.47736602748159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10.724097433652883</v>
      </c>
      <c r="AW50" s="21">
        <f>EXP(-LN(2)/2)*AW49+(1-EXP(-LN(2)/2))/(LN(2)/2)*AQ50*AT50*VLOOKUP('Données projet'!$B$10,Paramètres!$A$1:$I$89,3,0)*0.475*44/12</f>
        <v>5.3889518339814577</v>
      </c>
      <c r="AX50" s="21">
        <f t="shared" si="6"/>
        <v>16.113049267634342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9.6799999999999979</v>
      </c>
      <c r="BD50" s="12">
        <f>IF('Données projet'!$A$88&gt;35,BD49+BC50-BL49,IF(A50&lt;'Données projet'!$A$88,$BA$205^A50,IF(A50='Données projet'!$A$88,'Données projet'!$B$88,BD49+BC50-BL49)))</f>
        <v>154.13000000000022</v>
      </c>
      <c r="BE50" s="13">
        <f>BD50*VLOOKUP('Données projet'!$B$11,Paramètres!$A$1:$I$89,3,0)*VLOOKUP('Données projet'!$B$11,Paramètres!$A$1:$I$89,5,0)</f>
        <v>156.28782000000024</v>
      </c>
      <c r="BF50" s="13">
        <f t="shared" si="37"/>
        <v>40.004082361936817</v>
      </c>
      <c r="BG50" s="20">
        <f t="shared" si="7"/>
        <v>341.87506328037369</v>
      </c>
      <c r="BH50" s="59">
        <f t="shared" si="8"/>
        <v>594.93630114456914</v>
      </c>
      <c r="BI50" s="59">
        <f ca="1">AVERAGE(OFFSET($BH$3,0,0,'Données projet'!$E$11+1,1))-AVERAGE(OFFSET($H$3,0,0,'Données projet'!$E$11+1,1))</f>
        <v>586.51533082410526</v>
      </c>
      <c r="BJ50" s="59">
        <f t="shared" si="38"/>
        <v>361.74671957013652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27.101208320835472</v>
      </c>
      <c r="BR50" s="21">
        <f>EXP(-LN(2)/2)*BR49+(1-EXP(-LN(2)/2))/(LN(2)/2)*BL50*BO50*VLOOKUP('Données projet'!$B$11,Paramètres!$A$1:$I$89,3,0)*0.475*44/12</f>
        <v>5.1875148688436932</v>
      </c>
      <c r="BS50" s="22">
        <f t="shared" si="9"/>
        <v>32.288723189679168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7.7715686274509812</v>
      </c>
      <c r="BY50" s="12">
        <f>IF('Données projet'!$A$114&gt;35,BY49+BX50-CG49,IF(A50&lt;'Données projet'!$A$114,$BV$205^A50,IF(A50='Données projet'!$A$114,'Données projet'!$B$114,BY49+BX50-CG49)))</f>
        <v>365.2637254901959</v>
      </c>
      <c r="BZ50" s="13">
        <f>BY50*VLOOKUP('Données projet'!$B$12,Paramètres!$A$1:$I$89,3,0)*VLOOKUP('Données projet'!$B$12,Paramètres!$A$1:$I$89,5,0)</f>
        <v>170.94342352941169</v>
      </c>
      <c r="CA50" s="13">
        <f t="shared" si="39"/>
        <v>43.301250967807881</v>
      </c>
      <c r="CB50" s="20">
        <f t="shared" si="10"/>
        <v>373.14280808265738</v>
      </c>
      <c r="CC50" s="59">
        <f t="shared" si="11"/>
        <v>626.20404594685283</v>
      </c>
      <c r="CD50" s="59">
        <f ca="1">AVERAGE(OFFSET($CC$3,0,0,'Données projet'!$E$12+1,1))-AVERAGE(OFFSET($H$3,0,0,'Données projet'!$E$12+1,1))</f>
        <v>374.38106339726073</v>
      </c>
      <c r="CE50" s="59">
        <f t="shared" si="40"/>
        <v>296.53283288925957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137.32991999999999</v>
      </c>
      <c r="CV50" s="13">
        <f t="shared" si="41"/>
        <v>35.684643836992151</v>
      </c>
      <c r="CW50" s="20">
        <f t="shared" si="13"/>
        <v>301.33369868276128</v>
      </c>
      <c r="CX50" s="59">
        <f t="shared" si="14"/>
        <v>554.39493654695661</v>
      </c>
      <c r="CY50" s="59">
        <f ca="1">AVERAGE(OFFSET($CX$3,0,0,'Données projet'!$E$13+1,1))-AVERAGE(OFFSET($H$3,0,0,'Données projet'!$E$13+1,1))</f>
        <v>285.8437404763045</v>
      </c>
      <c r="CZ50" s="59">
        <f t="shared" si="42"/>
        <v>276.01618888357268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10.685038184934657</v>
      </c>
      <c r="DH50" s="21">
        <f>EXP(-LN(2)/2)*DH49+(1-EXP(-LN(2)/2))/(LN(2)/2)*DB50*DE50*VLOOKUP('Données projet'!$B$13,Paramètres!$A$1:$I$89,3,0)*0.475*44/12</f>
        <v>2.319142370212786</v>
      </c>
      <c r="DI50" s="22">
        <f t="shared" si="15"/>
        <v>13.004180555147443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14.351250000000004</v>
      </c>
      <c r="N51" s="13">
        <f>IF('Données projet'!$A$36&gt;35,N50+M51-V50,IF(A51&lt;'Données projet'!$A$36,$K$205^A51,IF(A51='Données projet'!$A$36,'Données projet'!$B$36,N50+M51-V50)))</f>
        <v>276.01750000000004</v>
      </c>
      <c r="O51" s="13">
        <f>N51*VLOOKUP('Données projet'!$B$9,Paramètres!$A$1:$I$89,3,0)*VLOOKUP('Données projet'!$B$9,Paramètres!$A$1:$I$89,5,0)</f>
        <v>249.74063400000006</v>
      </c>
      <c r="P51" s="13">
        <f t="shared" si="33"/>
        <v>60.530398172289644</v>
      </c>
      <c r="Q51" s="20">
        <f t="shared" si="53"/>
        <v>540.38871436673799</v>
      </c>
      <c r="R51" s="59">
        <f t="shared" si="0"/>
        <v>794.14858305240568</v>
      </c>
      <c r="S51" s="59">
        <f ca="1">AVERAGE(OFFSET($R$3,0,0,'Données projet'!$E$9+1,1))-AVERAGE(OFFSET($H$3,0,0,'Données projet'!$E$9+1,1))</f>
        <v>737.40414421611001</v>
      </c>
      <c r="T51" s="59">
        <f t="shared" si="34"/>
        <v>245.32893490531674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25.387647653755657</v>
      </c>
      <c r="AB51" s="21">
        <f>EXP(-LN(2)/2)*AB50+(1-EXP(-LN(2)/2))/(LN(2)/2)*V51*Y51*VLOOKUP('Données projet'!$B$9,Paramètres!$A$1:$I$89,3,0)*0.475*44/12</f>
        <v>1.2889316906847204</v>
      </c>
      <c r="AC51" s="22">
        <f t="shared" si="3"/>
        <v>26.676579344440377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10.001428571428571</v>
      </c>
      <c r="AI51" s="13">
        <f>IF('Données projet'!$A$62&gt;35,AI50+AH51-AQ50,IF(A51&lt;'Données projet'!$A$62,$AF$205^A51,IF(A51='Données projet'!$A$62,'Données projet'!$B$62,AI50+AH51-AQ50)))</f>
        <v>138.06428571428572</v>
      </c>
      <c r="AJ51" s="13">
        <f>AI51*VLOOKUP('Données projet'!$B$10,Paramètres!$A$1:$I$89,3,0)*VLOOKUP('Données projet'!$B$10,Paramètres!$A$1:$I$89,5,0)</f>
        <v>131.38197428571428</v>
      </c>
      <c r="AK51" s="13">
        <f t="shared" si="35"/>
        <v>34.315496219726761</v>
      </c>
      <c r="AL51" s="20">
        <f t="shared" si="4"/>
        <v>288.5897611303098</v>
      </c>
      <c r="AM51" s="59">
        <f t="shared" si="5"/>
        <v>542.34962981597755</v>
      </c>
      <c r="AN51" s="59">
        <f ca="1">AVERAGE(OFFSET($AM$3,0,0,'Données projet'!$E$10+1,1))-AVERAGE(OFFSET($H$3,0,0,'Données projet'!$E$10+1,1))</f>
        <v>486.36097333679697</v>
      </c>
      <c r="AO51" s="59">
        <f t="shared" si="36"/>
        <v>308.47736602748159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10.43084642537387</v>
      </c>
      <c r="AW51" s="21">
        <f>EXP(-LN(2)/2)*AW50+(1-EXP(-LN(2)/2))/(LN(2)/2)*AQ51*AT51*VLOOKUP('Données projet'!$B$10,Paramètres!$A$1:$I$89,3,0)*0.475*44/12</f>
        <v>3.810564385295971</v>
      </c>
      <c r="AX51" s="21">
        <f t="shared" si="6"/>
        <v>14.241410810669841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9.6799999999999979</v>
      </c>
      <c r="BD51" s="12">
        <f>IF('Données projet'!$A$88&gt;35,BD50+BC51-BL50,IF(A51&lt;'Données projet'!$A$88,$BA$205^A51,IF(A51='Données projet'!$A$88,'Données projet'!$B$88,BD50+BC51-BL50)))</f>
        <v>163.81000000000023</v>
      </c>
      <c r="BE51" s="13">
        <f>BD51*VLOOKUP('Données projet'!$B$11,Paramètres!$A$1:$I$89,3,0)*VLOOKUP('Données projet'!$B$11,Paramètres!$A$1:$I$89,5,0)</f>
        <v>166.10334000000026</v>
      </c>
      <c r="BF51" s="13">
        <f t="shared" si="37"/>
        <v>42.216127076984677</v>
      </c>
      <c r="BG51" s="20">
        <f t="shared" si="7"/>
        <v>362.82307182574874</v>
      </c>
      <c r="BH51" s="59">
        <f t="shared" si="8"/>
        <v>616.58294051141638</v>
      </c>
      <c r="BI51" s="59">
        <f ca="1">AVERAGE(OFFSET($BH$3,0,0,'Données projet'!$E$11+1,1))-AVERAGE(OFFSET($H$3,0,0,'Données projet'!$E$11+1,1))</f>
        <v>586.51533082410526</v>
      </c>
      <c r="BJ51" s="59">
        <f t="shared" si="38"/>
        <v>361.74671957013652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26.360124354111619</v>
      </c>
      <c r="BR51" s="21">
        <f>EXP(-LN(2)/2)*BR50+(1-EXP(-LN(2)/2))/(LN(2)/2)*BL51*BO51*VLOOKUP('Données projet'!$B$11,Paramètres!$A$1:$I$89,3,0)*0.475*44/12</f>
        <v>3.6681269412654194</v>
      </c>
      <c r="BS51" s="22">
        <f t="shared" si="9"/>
        <v>30.028251295377039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7.7715686274509812</v>
      </c>
      <c r="BY51" s="12">
        <f>IF('Données projet'!$A$114&gt;35,BY50+BX51-CG50,IF(A51&lt;'Données projet'!$A$114,$BV$205^A51,IF(A51='Données projet'!$A$114,'Données projet'!$B$114,BY50+BX51-CG50)))</f>
        <v>373.03529411764686</v>
      </c>
      <c r="BZ51" s="13">
        <f>BY51*VLOOKUP('Données projet'!$B$12,Paramètres!$A$1:$I$89,3,0)*VLOOKUP('Données projet'!$B$12,Paramètres!$A$1:$I$89,5,0)</f>
        <v>174.58051764705874</v>
      </c>
      <c r="CA51" s="13">
        <f t="shared" si="39"/>
        <v>44.114314325696256</v>
      </c>
      <c r="CB51" s="20">
        <f t="shared" si="10"/>
        <v>380.89349901921491</v>
      </c>
      <c r="CC51" s="59">
        <f t="shared" si="11"/>
        <v>634.65336770488261</v>
      </c>
      <c r="CD51" s="59">
        <f ca="1">AVERAGE(OFFSET($CC$3,0,0,'Données projet'!$E$12+1,1))-AVERAGE(OFFSET($H$3,0,0,'Données projet'!$E$12+1,1))</f>
        <v>374.38106339726073</v>
      </c>
      <c r="CE51" s="59">
        <f t="shared" si="40"/>
        <v>296.53283288925957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142.22207999999998</v>
      </c>
      <c r="CV51" s="13">
        <f t="shared" si="41"/>
        <v>36.805585341198615</v>
      </c>
      <c r="CW51" s="20">
        <f t="shared" si="13"/>
        <v>311.8065171359209</v>
      </c>
      <c r="CX51" s="59">
        <f t="shared" si="14"/>
        <v>565.5663858215886</v>
      </c>
      <c r="CY51" s="59">
        <f ca="1">AVERAGE(OFFSET($CX$3,0,0,'Données projet'!$E$13+1,1))-AVERAGE(OFFSET($H$3,0,0,'Données projet'!$E$13+1,1))</f>
        <v>285.8437404763045</v>
      </c>
      <c r="CZ51" s="59">
        <f t="shared" si="42"/>
        <v>276.01618888357268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10.392855253865882</v>
      </c>
      <c r="DH51" s="21">
        <f>EXP(-LN(2)/2)*DH50+(1-EXP(-LN(2)/2))/(LN(2)/2)*DB51*DE51*VLOOKUP('Données projet'!$B$13,Paramètres!$A$1:$I$89,3,0)*0.475*44/12</f>
        <v>1.6398812965145038</v>
      </c>
      <c r="DI51" s="22">
        <f t="shared" si="15"/>
        <v>12.032736550380386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14.351250000000004</v>
      </c>
      <c r="N52" s="13">
        <f>IF('Données projet'!$A$36&gt;35,N51+M52-V51,IF(A52&lt;'Données projet'!$A$36,$K$205^A52,IF(A52='Données projet'!$A$36,'Données projet'!$B$36,N51+M52-V51)))</f>
        <v>290.36875000000003</v>
      </c>
      <c r="O52" s="13">
        <f>N52*VLOOKUP('Données projet'!$B$9,Paramètres!$A$1:$I$89,3,0)*VLOOKUP('Données projet'!$B$9,Paramètres!$A$1:$I$89,5,0)</f>
        <v>262.72564500000004</v>
      </c>
      <c r="P52" s="13">
        <f t="shared" si="33"/>
        <v>63.303022218516737</v>
      </c>
      <c r="Q52" s="20">
        <f t="shared" si="53"/>
        <v>567.83326207225002</v>
      </c>
      <c r="R52" s="59">
        <f t="shared" si="0"/>
        <v>822.27964189654199</v>
      </c>
      <c r="S52" s="59">
        <f ca="1">AVERAGE(OFFSET($R$3,0,0,'Données projet'!$E$9+1,1))-AVERAGE(OFFSET($H$3,0,0,'Données projet'!$E$9+1,1))</f>
        <v>737.40414421611001</v>
      </c>
      <c r="T52" s="59">
        <f t="shared" si="34"/>
        <v>245.32893490531674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24.693421093585343</v>
      </c>
      <c r="AB52" s="21">
        <f>EXP(-LN(2)/2)*AB51+(1-EXP(-LN(2)/2))/(LN(2)/2)*V52*Y52*VLOOKUP('Données projet'!$B$9,Paramètres!$A$1:$I$89,3,0)*0.475*44/12</f>
        <v>0.91141233896940732</v>
      </c>
      <c r="AC52" s="22">
        <f t="shared" si="3"/>
        <v>25.604833432554749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10.001428571428571</v>
      </c>
      <c r="AI52" s="13">
        <f>IF('Données projet'!$A$62&gt;35,AI51+AH52-AQ51,IF(A52&lt;'Données projet'!$A$62,$AF$205^A52,IF(A52='Données projet'!$A$62,'Données projet'!$B$62,AI51+AH52-AQ51)))</f>
        <v>148.06571428571428</v>
      </c>
      <c r="AJ52" s="13">
        <f>AI52*VLOOKUP('Données projet'!$B$10,Paramètres!$A$1:$I$89,3,0)*VLOOKUP('Données projet'!$B$10,Paramètres!$A$1:$I$89,5,0)</f>
        <v>140.89933371428572</v>
      </c>
      <c r="AK52" s="13">
        <f t="shared" si="35"/>
        <v>36.502953377985676</v>
      </c>
      <c r="AL52" s="20">
        <f t="shared" si="4"/>
        <v>308.97565001903934</v>
      </c>
      <c r="AM52" s="59">
        <f t="shared" si="5"/>
        <v>563.4220298433313</v>
      </c>
      <c r="AN52" s="59">
        <f ca="1">AVERAGE(OFFSET($AM$3,0,0,'Données projet'!$E$10+1,1))-AVERAGE(OFFSET($H$3,0,0,'Données projet'!$E$10+1,1))</f>
        <v>486.36097333679697</v>
      </c>
      <c r="AO52" s="59">
        <f t="shared" si="36"/>
        <v>308.47736602748159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10.145614381337648</v>
      </c>
      <c r="AW52" s="21">
        <f>EXP(-LN(2)/2)*AW51+(1-EXP(-LN(2)/2))/(LN(2)/2)*AQ52*AT52*VLOOKUP('Données projet'!$B$10,Paramètres!$A$1:$I$89,3,0)*0.475*44/12</f>
        <v>2.6944759169907293</v>
      </c>
      <c r="AX52" s="21">
        <f t="shared" si="6"/>
        <v>12.840090298328377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9.6799999999999979</v>
      </c>
      <c r="BD52" s="12">
        <f>IF('Données projet'!$A$88&gt;35,BD51+BC52-BL51,IF(A52&lt;'Données projet'!$A$88,$BA$205^A52,IF(A52='Données projet'!$A$88,'Données projet'!$B$88,BD51+BC52-BL51)))</f>
        <v>173.49000000000024</v>
      </c>
      <c r="BE52" s="13">
        <f>BD52*VLOOKUP('Données projet'!$B$11,Paramètres!$A$1:$I$89,3,0)*VLOOKUP('Données projet'!$B$11,Paramètres!$A$1:$I$89,5,0)</f>
        <v>175.91886000000025</v>
      </c>
      <c r="BF52" s="13">
        <f t="shared" si="37"/>
        <v>44.412999335069074</v>
      </c>
      <c r="BG52" s="20">
        <f t="shared" si="7"/>
        <v>383.74465500857906</v>
      </c>
      <c r="BH52" s="59">
        <f t="shared" si="8"/>
        <v>638.19103483287108</v>
      </c>
      <c r="BI52" s="59">
        <f ca="1">AVERAGE(OFFSET($BH$3,0,0,'Données projet'!$E$11+1,1))-AVERAGE(OFFSET($H$3,0,0,'Données projet'!$E$11+1,1))</f>
        <v>586.51533082410526</v>
      </c>
      <c r="BJ52" s="59">
        <f t="shared" si="38"/>
        <v>361.74671957013652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25.639305367429746</v>
      </c>
      <c r="BR52" s="21">
        <f>EXP(-LN(2)/2)*BR51+(1-EXP(-LN(2)/2))/(LN(2)/2)*BL52*BO52*VLOOKUP('Données projet'!$B$11,Paramètres!$A$1:$I$89,3,0)*0.475*44/12</f>
        <v>2.593757434421847</v>
      </c>
      <c r="BS52" s="22">
        <f t="shared" si="9"/>
        <v>28.233062801851592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7.7715686274509812</v>
      </c>
      <c r="BY52" s="12">
        <f>IF('Données projet'!$A$114&gt;35,BY51+BX52-CG51,IF(A52&lt;'Données projet'!$A$114,$BV$205^A52,IF(A52='Données projet'!$A$114,'Données projet'!$B$114,BY51+BX52-CG51)))</f>
        <v>380.80686274509782</v>
      </c>
      <c r="BZ52" s="13">
        <f>BY52*VLOOKUP('Données projet'!$B$12,Paramètres!$A$1:$I$89,3,0)*VLOOKUP('Données projet'!$B$12,Paramètres!$A$1:$I$89,5,0)</f>
        <v>178.21761176470577</v>
      </c>
      <c r="CA52" s="13">
        <f t="shared" si="39"/>
        <v>44.925408243080945</v>
      </c>
      <c r="CB52" s="20">
        <f t="shared" si="10"/>
        <v>388.64075984689515</v>
      </c>
      <c r="CC52" s="59">
        <f t="shared" si="11"/>
        <v>643.08713967118706</v>
      </c>
      <c r="CD52" s="59">
        <f ca="1">AVERAGE(OFFSET($CC$3,0,0,'Données projet'!$E$12+1,1))-AVERAGE(OFFSET($H$3,0,0,'Données projet'!$E$12+1,1))</f>
        <v>374.38106339726073</v>
      </c>
      <c r="CE52" s="59">
        <f t="shared" si="40"/>
        <v>296.53283288925957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147.11423999999997</v>
      </c>
      <c r="CV52" s="13">
        <f t="shared" si="41"/>
        <v>37.922046712608186</v>
      </c>
      <c r="CW52" s="20">
        <f t="shared" si="13"/>
        <v>322.27153269112586</v>
      </c>
      <c r="CX52" s="59">
        <f t="shared" si="14"/>
        <v>576.71791251541777</v>
      </c>
      <c r="CY52" s="59">
        <f ca="1">AVERAGE(OFFSET($CX$3,0,0,'Données projet'!$E$13+1,1))-AVERAGE(OFFSET($H$3,0,0,'Données projet'!$E$13+1,1))</f>
        <v>285.8437404763045</v>
      </c>
      <c r="CZ52" s="59">
        <f t="shared" si="42"/>
        <v>276.01618888357268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10.108662080412415</v>
      </c>
      <c r="DH52" s="21">
        <f>EXP(-LN(2)/2)*DH51+(1-EXP(-LN(2)/2))/(LN(2)/2)*DB52*DE52*VLOOKUP('Données projet'!$B$13,Paramètres!$A$1:$I$89,3,0)*0.475*44/12</f>
        <v>1.1595711851063932</v>
      </c>
      <c r="DI52" s="22">
        <f t="shared" si="15"/>
        <v>11.268233265518809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14.351250000000004</v>
      </c>
      <c r="M53" s="12">
        <f t="array" ref="M53">INDEX(L:L,MIN(IF(ISNUMBER(L53:L249),ROW(L53:L249),"")))</f>
        <v>14.351250000000004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850.37107809089764</v>
      </c>
      <c r="S53" s="59">
        <f ca="1">AVERAGE(OFFSET($R$3,0,0,'Données projet'!$E$9+1,1))-AVERAGE(OFFSET($H$3,0,0,'Données projet'!$E$9+1,1))</f>
        <v>737.40414421611001</v>
      </c>
      <c r="T53" s="59">
        <f t="shared" si="34"/>
        <v>245.32893490531674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70.730000000000018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48.259061719647775</v>
      </c>
      <c r="AB53" s="21">
        <f>EXP(-LN(2)/2)*AB52+(1-EXP(-LN(2)/2))/(LN(2)/2)*V53*Y53*VLOOKUP('Données projet'!$B$9,Paramètres!$A$1:$I$89,3,0)*0.475*44/12</f>
        <v>12.720950638272642</v>
      </c>
      <c r="AC53" s="22">
        <f t="shared" si="3"/>
        <v>60.980012357920415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10.001428571428571</v>
      </c>
      <c r="AI53" s="13">
        <f>IF('Données projet'!$A$62&gt;35,AI52+AH53-AQ52,IF(A53&lt;'Données projet'!$A$62,$AF$205^A53,IF(A53='Données projet'!$A$62,'Données projet'!$B$62,AI52+AH53-AQ52)))</f>
        <v>158.06714285714284</v>
      </c>
      <c r="AJ53" s="13">
        <f>AI53*VLOOKUP('Données projet'!$B$10,Paramètres!$A$1:$I$89,3,0)*VLOOKUP('Données projet'!$B$10,Paramètres!$A$1:$I$89,5,0)</f>
        <v>150.41669314285713</v>
      </c>
      <c r="AK53" s="13">
        <f t="shared" si="35"/>
        <v>38.673265338618677</v>
      </c>
      <c r="AL53" s="20">
        <f t="shared" si="4"/>
        <v>329.33167768857032</v>
      </c>
      <c r="AM53" s="59">
        <f t="shared" si="5"/>
        <v>584.45265921804048</v>
      </c>
      <c r="AN53" s="59">
        <f ca="1">AVERAGE(OFFSET($AM$3,0,0,'Données projet'!$E$10+1,1))-AVERAGE(OFFSET($H$3,0,0,'Données projet'!$E$10+1,1))</f>
        <v>486.36097333679697</v>
      </c>
      <c r="AO53" s="59">
        <f t="shared" si="36"/>
        <v>308.47736602748159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9.8681820225452981</v>
      </c>
      <c r="AW53" s="21">
        <f>EXP(-LN(2)/2)*AW52+(1-EXP(-LN(2)/2))/(LN(2)/2)*AQ53*AT53*VLOOKUP('Données projet'!$B$10,Paramètres!$A$1:$I$89,3,0)*0.475*44/12</f>
        <v>1.9052821926479857</v>
      </c>
      <c r="AX53" s="21">
        <f t="shared" si="6"/>
        <v>11.773464215193284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9.6799999999999979</v>
      </c>
      <c r="BD53" s="12">
        <f>IF('Données projet'!$A$88&gt;35,BD52+BC53-BL52,IF(A53&lt;'Données projet'!$A$88,$BA$205^A53,IF(A53='Données projet'!$A$88,'Données projet'!$B$88,BD52+BC53-BL52)))</f>
        <v>183.17000000000024</v>
      </c>
      <c r="BE53" s="13">
        <f>BD53*VLOOKUP('Données projet'!$B$11,Paramètres!$A$1:$I$89,3,0)*VLOOKUP('Données projet'!$B$11,Paramètres!$A$1:$I$89,5,0)</f>
        <v>185.73438000000027</v>
      </c>
      <c r="BF53" s="13">
        <f t="shared" si="37"/>
        <v>46.59564217659004</v>
      </c>
      <c r="BG53" s="20">
        <f t="shared" si="7"/>
        <v>404.64145529089478</v>
      </c>
      <c r="BH53" s="59">
        <f t="shared" si="8"/>
        <v>659.76243682036488</v>
      </c>
      <c r="BI53" s="59">
        <f ca="1">AVERAGE(OFFSET($BH$3,0,0,'Données projet'!$E$11+1,1))-AVERAGE(OFFSET($H$3,0,0,'Données projet'!$E$11+1,1))</f>
        <v>586.51533082410526</v>
      </c>
      <c r="BJ53" s="59">
        <f t="shared" si="38"/>
        <v>361.74671957013652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24.938197213844909</v>
      </c>
      <c r="BR53" s="21">
        <f>EXP(-LN(2)/2)*BR52+(1-EXP(-LN(2)/2))/(LN(2)/2)*BL53*BO53*VLOOKUP('Données projet'!$B$11,Paramètres!$A$1:$I$89,3,0)*0.475*44/12</f>
        <v>1.8340634706327099</v>
      </c>
      <c r="BS53" s="22">
        <f t="shared" si="9"/>
        <v>26.772260684477619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7.7715686274509812</v>
      </c>
      <c r="BY53" s="12">
        <f>IF('Données projet'!$A$114&gt;35,BY52+BX53-CG52,IF(A53&lt;'Données projet'!$A$114,$BV$205^A53,IF(A53='Données projet'!$A$114,'Données projet'!$B$114,BY52+BX53-CG52)))</f>
        <v>388.57843137254878</v>
      </c>
      <c r="BZ53" s="13">
        <f>BY53*VLOOKUP('Données projet'!$B$12,Paramètres!$A$1:$I$89,3,0)*VLOOKUP('Données projet'!$B$12,Paramètres!$A$1:$I$89,5,0)</f>
        <v>181.85470588235282</v>
      </c>
      <c r="CA53" s="13">
        <f t="shared" si="39"/>
        <v>45.734577544078526</v>
      </c>
      <c r="CB53" s="20">
        <f t="shared" si="10"/>
        <v>396.38466863436787</v>
      </c>
      <c r="CC53" s="59">
        <f t="shared" si="11"/>
        <v>651.50565016383803</v>
      </c>
      <c r="CD53" s="59">
        <f ca="1">AVERAGE(OFFSET($CC$3,0,0,'Données projet'!$E$12+1,1))-AVERAGE(OFFSET($H$3,0,0,'Données projet'!$E$12+1,1))</f>
        <v>374.38106339726073</v>
      </c>
      <c r="CE53" s="59">
        <f t="shared" si="40"/>
        <v>296.53283288925957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152.00639999999999</v>
      </c>
      <c r="CV53" s="13">
        <f t="shared" si="41"/>
        <v>39.03419401656145</v>
      </c>
      <c r="CW53" s="20">
        <f t="shared" si="13"/>
        <v>332.72903457884451</v>
      </c>
      <c r="CX53" s="59">
        <f t="shared" si="14"/>
        <v>587.85001610831455</v>
      </c>
      <c r="CY53" s="59">
        <f ca="1">AVERAGE(OFFSET($CX$3,0,0,'Données projet'!$E$13+1,1))-AVERAGE(OFFSET($H$3,0,0,'Données projet'!$E$13+1,1))</f>
        <v>285.8437404763045</v>
      </c>
      <c r="CZ53" s="59">
        <f t="shared" si="42"/>
        <v>276.01618888357268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1.6634852958320749</v>
      </c>
      <c r="DG53" s="21">
        <f>EXP(-LN(2)/25)*DG52+(1-EXP(-LN(2)/25))/(LN(2)/25)*Calculateur!DB53*Calculateur!DD53*VLOOKUP('Données projet'!$B$13,Paramètres!$A$1:$I$89,3,0)*0.475*44/12</f>
        <v>11.489175704616896</v>
      </c>
      <c r="DH53" s="21">
        <f>EXP(-LN(2)/2)*DH52+(1-EXP(-LN(2)/2))/(LN(2)/2)*DB53*DE53*VLOOKUP('Données projet'!$B$13,Paramètres!$A$1:$I$89,3,0)*0.475*44/12</f>
        <v>3.4988022642048704</v>
      </c>
      <c r="DI53" s="22">
        <f t="shared" si="15"/>
        <v>16.651463264653842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14.073749999999997</v>
      </c>
      <c r="N54" s="13">
        <f>IF('Données projet'!$A$36&gt;35,N53+M54-V53,IF(A54&lt;'Données projet'!$A$36,$K$205^A54,IF(A54='Données projet'!$A$36,'Données projet'!$B$36,N53+M54-V53)))</f>
        <v>248.06375000000003</v>
      </c>
      <c r="O54" s="13">
        <f>N54*VLOOKUP('Données projet'!$B$9,Paramètres!$A$1:$I$89,3,0)*VLOOKUP('Données projet'!$B$9,Paramètres!$A$1:$I$89,5,0)</f>
        <v>224.44808100000003</v>
      </c>
      <c r="P54" s="13">
        <f t="shared" si="33"/>
        <v>55.080525002460227</v>
      </c>
      <c r="Q54" s="20">
        <f t="shared" si="53"/>
        <v>486.84565545428495</v>
      </c>
      <c r="R54" s="59">
        <f t="shared" si="0"/>
        <v>742.62953585753178</v>
      </c>
      <c r="S54" s="59">
        <f ca="1">AVERAGE(OFFSET($R$3,0,0,'Données projet'!$E$9+1,1))-AVERAGE(OFFSET($H$3,0,0,'Données projet'!$E$9+1,1))</f>
        <v>737.40414421611001</v>
      </c>
      <c r="T54" s="59">
        <f t="shared" si="34"/>
        <v>245.32893490531674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46.939415139090251</v>
      </c>
      <c r="AB54" s="21">
        <f>EXP(-LN(2)/2)*AB53+(1-EXP(-LN(2)/2))/(LN(2)/2)*V54*Y54*VLOOKUP('Données projet'!$B$9,Paramètres!$A$1:$I$89,3,0)*0.475*44/12</f>
        <v>8.9950704594619264</v>
      </c>
      <c r="AC54" s="22">
        <f t="shared" si="3"/>
        <v>55.934485598552179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10.001428571428571</v>
      </c>
      <c r="AI54" s="13">
        <f>IF('Données projet'!$A$62&gt;35,AI53+AH54-AQ53,IF(A54&lt;'Données projet'!$A$62,$AF$205^A54,IF(A54='Données projet'!$A$62,'Données projet'!$B$62,AI53+AH54-AQ53)))</f>
        <v>168.0685714285714</v>
      </c>
      <c r="AJ54" s="13">
        <f>AI54*VLOOKUP('Données projet'!$B$10,Paramètres!$A$1:$I$89,3,0)*VLOOKUP('Données projet'!$B$10,Paramètres!$A$1:$I$89,5,0)</f>
        <v>159.93405257142857</v>
      </c>
      <c r="AK54" s="13">
        <f t="shared" si="35"/>
        <v>40.827640423227386</v>
      </c>
      <c r="AL54" s="20">
        <f t="shared" si="4"/>
        <v>349.65994863235909</v>
      </c>
      <c r="AM54" s="59">
        <f t="shared" si="5"/>
        <v>605.44382903560586</v>
      </c>
      <c r="AN54" s="59">
        <f ca="1">AVERAGE(OFFSET($AM$3,0,0,'Données projet'!$E$10+1,1))-AVERAGE(OFFSET($H$3,0,0,'Données projet'!$E$10+1,1))</f>
        <v>486.36097333679697</v>
      </c>
      <c r="AO54" s="59">
        <f t="shared" si="36"/>
        <v>308.47736602748159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9.5983360661936583</v>
      </c>
      <c r="AW54" s="21">
        <f>EXP(-LN(2)/2)*AW53+(1-EXP(-LN(2)/2))/(LN(2)/2)*AQ54*AT54*VLOOKUP('Données projet'!$B$10,Paramètres!$A$1:$I$89,3,0)*0.475*44/12</f>
        <v>1.3472379584953649</v>
      </c>
      <c r="AX54" s="21">
        <f t="shared" si="6"/>
        <v>10.945574024689023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9.6799999999999979</v>
      </c>
      <c r="BC54" s="12">
        <f t="array" ref="BC54">INDEX(BB:BB,MIN(IF(ISNUMBER(BB54:BB250),ROW(BB54:BB250),"")))</f>
        <v>9.6799999999999979</v>
      </c>
      <c r="BD54" s="12">
        <f>IF('Données projet'!$A$88&gt;35,BD53+BC54-BL53,IF(A54&lt;'Données projet'!$A$88,$BA$205^A54,IF(A54='Données projet'!$A$88,'Données projet'!$B$88,BD53+BC54-BL53)))</f>
        <v>192.85000000000025</v>
      </c>
      <c r="BE54" s="13">
        <f>BD54*VLOOKUP('Données projet'!$B$11,Paramètres!$A$1:$I$89,3,0)*VLOOKUP('Données projet'!$B$11,Paramètres!$A$1:$I$89,5,0)</f>
        <v>195.54990000000026</v>
      </c>
      <c r="BF54" s="13">
        <f t="shared" si="37"/>
        <v>48.764893338569415</v>
      </c>
      <c r="BG54" s="20">
        <f t="shared" si="7"/>
        <v>425.51493173134213</v>
      </c>
      <c r="BH54" s="59">
        <f t="shared" si="8"/>
        <v>681.29881213458896</v>
      </c>
      <c r="BI54" s="59">
        <f ca="1">AVERAGE(OFFSET($BH$3,0,0,'Données projet'!$E$11+1,1))-AVERAGE(OFFSET($H$3,0,0,'Données projet'!$E$11+1,1))</f>
        <v>586.51533082410526</v>
      </c>
      <c r="BJ54" s="59">
        <f t="shared" si="38"/>
        <v>361.74671957013652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48.769999999999982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0.34400000000000003</v>
      </c>
      <c r="BO54" s="16">
        <f>IF(ISNA(VLOOKUP(A54,'Données projet'!$A$87:$I$107,7,0)),0%,VLOOKUP(A54,'Données projet'!$A$87:$I$107,7,0))</f>
        <v>0.2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42.988207256215688</v>
      </c>
      <c r="BR54" s="21">
        <f>EXP(-LN(2)/2)*BR53+(1-EXP(-LN(2)/2))/(LN(2)/2)*BL54*BO54*VLOOKUP('Données projet'!$B$11,Paramètres!$A$1:$I$89,3,0)*0.475*44/12</f>
        <v>10.62888450362273</v>
      </c>
      <c r="BS54" s="22">
        <f t="shared" si="9"/>
        <v>53.617091759838416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396.35</v>
      </c>
      <c r="BW54" s="12">
        <f>VLOOKUP(A54,'Données projet'!$A$113:$I$133,9,0)</f>
        <v>7.7715686274509812</v>
      </c>
      <c r="BX54" s="12">
        <f t="array" ref="BX54">INDEX(BW:BW,MIN(IF(ISNUMBER(BW54:BW250),ROW(BW54:BW250),"")))</f>
        <v>7.7715686274509812</v>
      </c>
      <c r="BY54" s="12">
        <f>IF('Données projet'!$A$114&gt;35,BY53+BX54-CG53,IF(A54&lt;'Données projet'!$A$114,$BV$205^A54,IF(A54='Données projet'!$A$114,'Données projet'!$B$114,BY53+BX54-CG53)))</f>
        <v>396.34999999999974</v>
      </c>
      <c r="BZ54" s="13">
        <f>BY54*VLOOKUP('Données projet'!$B$12,Paramètres!$A$1:$I$89,3,0)*VLOOKUP('Données projet'!$B$12,Paramètres!$A$1:$I$89,5,0)</f>
        <v>185.49179999999987</v>
      </c>
      <c r="CA54" s="13">
        <f t="shared" si="39"/>
        <v>46.541865157318107</v>
      </c>
      <c r="CB54" s="20">
        <f t="shared" si="10"/>
        <v>404.12530014899545</v>
      </c>
      <c r="CC54" s="59">
        <f t="shared" si="11"/>
        <v>659.90918055224233</v>
      </c>
      <c r="CD54" s="59">
        <f ca="1">AVERAGE(OFFSET($CC$3,0,0,'Données projet'!$E$12+1,1))-AVERAGE(OFFSET($H$3,0,0,'Données projet'!$E$12+1,1))</f>
        <v>374.38106339726073</v>
      </c>
      <c r="CE54" s="59">
        <f t="shared" si="40"/>
        <v>296.53283288925957</v>
      </c>
      <c r="CF54" s="15">
        <f>IF(ISNA(VLOOKUP(A54,'Données projet'!$A$113:$I$133,3,0)),0,VLOOKUP(A54,'Données projet'!$A$113:$I$133,3,0))</f>
        <v>1</v>
      </c>
      <c r="CG54" s="15">
        <f>IF(ISNA(VLOOKUP(A54,'Données projet'!$A$113:$I$133,4,0)),0,VLOOKUP(A54,'Données projet'!$A$113:$I$133,4,0))</f>
        <v>173.97000000000003</v>
      </c>
      <c r="CH54" s="16">
        <f>IF(ISNA(VLOOKUP(A54,'Données projet'!$A$113:$I$133,5,0)),0%,VLOOKUP(A54,'Données projet'!$A$113:$I$133,5,0)*VLOOKUP('Données projet'!$B$12,Paramètres!$A$1:$I$89,7,0))</f>
        <v>0.13750000000000001</v>
      </c>
      <c r="CI54" s="16">
        <f>IF(ISNA(VLOOKUP(A54,'Données projet'!$A$113:$I$133,6,0)),0%,VLOOKUP(A54,'Données projet'!$A$113:$I$133,6,0)*VLOOKUP('Données projet'!$B$12,Paramètres!$A$1:$I$89,7,0))</f>
        <v>0.20350000000000001</v>
      </c>
      <c r="CJ54" s="16">
        <f>IF(ISNA(VLOOKUP(A54,'Données projet'!$A$113:$I$133,7,0)),0%,VLOOKUP(A54,'Données projet'!$A$113:$I$133,7,0))</f>
        <v>0.38</v>
      </c>
      <c r="CK54" s="21">
        <f>EXP(-LN(2)/35)*CK53+(1-EXP(-LN(2)/35))/(LN(2)/35)*CG54*CH54*VLOOKUP('Données projet'!$B$12,Paramètres!$A$1:$I$89,3,0)*0.475*44/12</f>
        <v>14.850848618429765</v>
      </c>
      <c r="CL54" s="21">
        <f>EXP(-LN(2)/25)*CL53+(1-EXP(-LN(2)/25))/(LN(2)/25)*Calculateur!CG54*Calculateur!CI54*VLOOKUP('Données projet'!$B$12,Paramètres!$A$1:$I$89,3,0)*0.475*44/12</f>
        <v>21.892715249827038</v>
      </c>
      <c r="CM54" s="21">
        <f>EXP(-LN(2)/2)*CM53+(1-EXP(-LN(2)/2))/(LN(2)/2)*CG54*CJ54*VLOOKUP('Données projet'!$B$12,Paramètres!$A$1:$I$89,3,0)*0.475*44/12</f>
        <v>35.029936686072809</v>
      </c>
      <c r="CN54" s="22">
        <f t="shared" si="12"/>
        <v>71.773500554329615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144.84287999999998</v>
      </c>
      <c r="CV54" s="13">
        <f t="shared" si="41"/>
        <v>37.40423595784457</v>
      </c>
      <c r="CW54" s="20">
        <f t="shared" si="13"/>
        <v>317.41372695991259</v>
      </c>
      <c r="CX54" s="59">
        <f t="shared" si="14"/>
        <v>573.19760736315948</v>
      </c>
      <c r="CY54" s="59">
        <f ca="1">AVERAGE(OFFSET($CX$3,0,0,'Données projet'!$E$13+1,1))-AVERAGE(OFFSET($H$3,0,0,'Données projet'!$E$13+1,1))</f>
        <v>285.8437404763045</v>
      </c>
      <c r="CZ54" s="59">
        <f t="shared" si="42"/>
        <v>276.01618888357268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1.6308653638066524</v>
      </c>
      <c r="DG54" s="21">
        <f>EXP(-LN(2)/25)*DG53+(1-EXP(-LN(2)/25))/(LN(2)/25)*Calculateur!DB54*Calculateur!DD54*VLOOKUP('Données projet'!$B$13,Paramètres!$A$1:$I$89,3,0)*0.475*44/12</f>
        <v>11.175003590784655</v>
      </c>
      <c r="DH54" s="21">
        <f>EXP(-LN(2)/2)*DH53+(1-EXP(-LN(2)/2))/(LN(2)/2)*DB54*DE54*VLOOKUP('Données projet'!$B$13,Paramètres!$A$1:$I$89,3,0)*0.475*44/12</f>
        <v>2.4740268070501106</v>
      </c>
      <c r="DI54" s="22">
        <f t="shared" si="15"/>
        <v>15.279895761641418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14.073749999999997</v>
      </c>
      <c r="N55" s="13">
        <f>IF('Données projet'!$A$36&gt;35,N54+M55-V54,IF(A55&lt;'Données projet'!$A$36,$K$205^A55,IF(A55='Données projet'!$A$36,'Données projet'!$B$36,N54+M55-V54)))</f>
        <v>262.13750000000005</v>
      </c>
      <c r="O55" s="13">
        <f>N55*VLOOKUP('Données projet'!$B$9,Paramètres!$A$1:$I$89,3,0)*VLOOKUP('Données projet'!$B$9,Paramètres!$A$1:$I$89,5,0)</f>
        <v>237.18201000000005</v>
      </c>
      <c r="P55" s="13">
        <f t="shared" si="33"/>
        <v>57.832810058824109</v>
      </c>
      <c r="Q55" s="20">
        <f t="shared" si="53"/>
        <v>513.81747826911885</v>
      </c>
      <c r="R55" s="59">
        <f t="shared" si="0"/>
        <v>770.25275773270221</v>
      </c>
      <c r="S55" s="59">
        <f ca="1">AVERAGE(OFFSET($R$3,0,0,'Données projet'!$E$9+1,1))-AVERAGE(OFFSET($H$3,0,0,'Données projet'!$E$9+1,1))</f>
        <v>737.40414421611001</v>
      </c>
      <c r="T55" s="59">
        <f t="shared" si="34"/>
        <v>245.32893490531674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45.655854363675267</v>
      </c>
      <c r="AB55" s="21">
        <f>EXP(-LN(2)/2)*AB54+(1-EXP(-LN(2)/2))/(LN(2)/2)*V55*Y55*VLOOKUP('Données projet'!$B$9,Paramètres!$A$1:$I$89,3,0)*0.475*44/12</f>
        <v>6.3604753191363219</v>
      </c>
      <c r="AC55" s="22">
        <f t="shared" si="3"/>
        <v>52.016329682811588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178.07</v>
      </c>
      <c r="AG55" s="12">
        <f>VLOOKUP(A55,'Données projet'!$A$61:$I$81,9,0)</f>
        <v>10.001428571428571</v>
      </c>
      <c r="AH55" s="12">
        <f t="array" ref="AH55">INDEX(AG:AG,MIN(IF(ISNUMBER(AG55:AG251),ROW(AG55:AG251),"")))</f>
        <v>10.001428571428571</v>
      </c>
      <c r="AI55" s="13">
        <f>IF('Données projet'!$A$62&gt;35,AI54+AH55-AQ54,IF(A55&lt;'Données projet'!$A$62,$AF$205^A55,IF(A55='Données projet'!$A$62,'Données projet'!$B$62,AI54+AH55-AQ54)))</f>
        <v>178.06999999999996</v>
      </c>
      <c r="AJ55" s="13">
        <f>AI55*VLOOKUP('Données projet'!$B$10,Paramètres!$A$1:$I$89,3,0)*VLOOKUP('Données projet'!$B$10,Paramètres!$A$1:$I$89,5,0)</f>
        <v>169.45141199999998</v>
      </c>
      <c r="AK55" s="13">
        <f t="shared" si="35"/>
        <v>42.967135019238462</v>
      </c>
      <c r="AL55" s="20">
        <f t="shared" si="4"/>
        <v>369.96230272517363</v>
      </c>
      <c r="AM55" s="59">
        <f t="shared" si="5"/>
        <v>626.39758218875704</v>
      </c>
      <c r="AN55" s="59">
        <f ca="1">AVERAGE(OFFSET($AM$3,0,0,'Données projet'!$E$10+1,1))-AVERAGE(OFFSET($H$3,0,0,'Données projet'!$E$10+1,1))</f>
        <v>486.36097333679697</v>
      </c>
      <c r="AO55" s="59">
        <f t="shared" si="36"/>
        <v>308.47736602748159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44.400000000000006</v>
      </c>
      <c r="AR55" s="16">
        <f>IF(ISNA(VLOOKUP(A55,'Données projet'!$A$61:$I$81,5,0)),0%,VLOOKUP(A55,'Données projet'!$A$61:$I$81,5,0)*VLOOKUP('Données projet'!$B$10,Paramètres!$A$1:$I$89,7,0))</f>
        <v>0.1075</v>
      </c>
      <c r="AS55" s="16">
        <f>IF(ISNA(VLOOKUP(A55,'Données projet'!$A$61:$I$81,6,0)),0%,VLOOKUP(A55,'Données projet'!$A$61:$I$81,6,0)*VLOOKUP('Données projet'!$B$10,Paramètres!$A$1:$I$89,7,0))</f>
        <v>0.1075</v>
      </c>
      <c r="AT55" s="16">
        <f>IF(ISNA(VLOOKUP(A55,'Données projet'!$A$61:$I$81,7,0)),0%,VLOOKUP(A55,'Données projet'!$A$61:$I$81,7,0))</f>
        <v>0.25</v>
      </c>
      <c r="AU55" s="21">
        <f>EXP(-LN(2)/35)*AU54+(1-EXP(-LN(2)/35))/(LN(2)/35)*AQ55*AR55*VLOOKUP('Données projet'!$B$10,Paramètres!$A$1:$I$89,3,0)*0.475*44/12</f>
        <v>5.02103187162965</v>
      </c>
      <c r="AV55" s="21">
        <f>EXP(-LN(2)/25)*AV54+(1-EXP(-LN(2)/25))/(LN(2)/25)*Calculateur!AQ55*Calculateur!AS55*VLOOKUP('Données projet'!$B$10,Paramètres!$A$1:$I$89,3,0)*0.475*44/12</f>
        <v>14.337131217696948</v>
      </c>
      <c r="AW55" s="21">
        <f>EXP(-LN(2)/2)*AW54+(1-EXP(-LN(2)/2))/(LN(2)/2)*AQ55*AT55*VLOOKUP('Données projet'!$B$10,Paramètres!$A$1:$I$89,3,0)*0.475*44/12</f>
        <v>10.918889448841206</v>
      </c>
      <c r="AX55" s="21">
        <f t="shared" si="6"/>
        <v>30.277052538167805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9.1524999999999999</v>
      </c>
      <c r="BD55" s="12">
        <f>IF('Données projet'!$A$88&gt;35,BD54+BC55-BL54,IF(A55&lt;'Données projet'!$A$88,$BA$205^A55,IF(A55='Données projet'!$A$88,'Données projet'!$B$88,BD54+BC55-BL54)))</f>
        <v>153.23250000000027</v>
      </c>
      <c r="BE55" s="13">
        <f>BD55*VLOOKUP('Données projet'!$B$11,Paramètres!$A$1:$I$89,3,0)*VLOOKUP('Données projet'!$B$11,Paramètres!$A$1:$I$89,5,0)</f>
        <v>155.37775500000029</v>
      </c>
      <c r="BF55" s="13">
        <f t="shared" si="37"/>
        <v>39.798183106747906</v>
      </c>
      <c r="BG55" s="20">
        <f t="shared" si="7"/>
        <v>339.93142553591974</v>
      </c>
      <c r="BH55" s="59">
        <f t="shared" si="8"/>
        <v>596.3667049995031</v>
      </c>
      <c r="BI55" s="59">
        <f ca="1">AVERAGE(OFFSET($BH$3,0,0,'Données projet'!$E$11+1,1))-AVERAGE(OFFSET($H$3,0,0,'Données projet'!$E$11+1,1))</f>
        <v>586.51533082410526</v>
      </c>
      <c r="BJ55" s="59">
        <f t="shared" si="38"/>
        <v>361.74671957013652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41.812692468142899</v>
      </c>
      <c r="BR55" s="21">
        <f>EXP(-LN(2)/2)*BR54+(1-EXP(-LN(2)/2))/(LN(2)/2)*BL55*BO55*VLOOKUP('Données projet'!$B$11,Paramètres!$A$1:$I$89,3,0)*0.475*44/12</f>
        <v>7.5157563089602446</v>
      </c>
      <c r="BS55" s="22">
        <f t="shared" si="9"/>
        <v>49.328448777103141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12.999000000000001</v>
      </c>
      <c r="BY55" s="12">
        <f>IF('Données projet'!$A$114&gt;35,BY54+BX55-CG54,IF(A55&lt;'Données projet'!$A$114,$BV$205^A55,IF(A55='Données projet'!$A$114,'Données projet'!$B$114,BY54+BX55-CG54)))</f>
        <v>235.37899999999973</v>
      </c>
      <c r="BZ55" s="13">
        <f>BY55*VLOOKUP('Données projet'!$B$12,Paramètres!$A$1:$I$89,3,0)*VLOOKUP('Données projet'!$B$12,Paramètres!$A$1:$I$89,5,0)</f>
        <v>110.15737199999988</v>
      </c>
      <c r="CA55" s="13">
        <f t="shared" si="39"/>
        <v>29.36805955758571</v>
      </c>
      <c r="CB55" s="20">
        <f t="shared" si="10"/>
        <v>243.00679329612822</v>
      </c>
      <c r="CC55" s="59">
        <f t="shared" si="11"/>
        <v>499.44207275971155</v>
      </c>
      <c r="CD55" s="59">
        <f ca="1">AVERAGE(OFFSET($CC$3,0,0,'Données projet'!$E$12+1,1))-AVERAGE(OFFSET($H$3,0,0,'Données projet'!$E$12+1,1))</f>
        <v>374.38106339726073</v>
      </c>
      <c r="CE55" s="59">
        <f t="shared" si="40"/>
        <v>296.53283288925957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14.5596325351456</v>
      </c>
      <c r="CL55" s="21">
        <f>EXP(-LN(2)/25)*CL54+(1-EXP(-LN(2)/25))/(LN(2)/25)*Calculateur!CG55*Calculateur!CI55*VLOOKUP('Données projet'!$B$12,Paramètres!$A$1:$I$89,3,0)*0.475*44/12</f>
        <v>21.294057800032657</v>
      </c>
      <c r="CM55" s="21">
        <f>EXP(-LN(2)/2)*CM54+(1-EXP(-LN(2)/2))/(LN(2)/2)*CG55*CJ55*VLOOKUP('Données projet'!$B$12,Paramètres!$A$1:$I$89,3,0)*0.475*44/12</f>
        <v>24.769905775257502</v>
      </c>
      <c r="CN55" s="22">
        <f t="shared" si="12"/>
        <v>60.623596110435756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149.03616</v>
      </c>
      <c r="CV55" s="13">
        <f t="shared" si="41"/>
        <v>38.35946741279561</v>
      </c>
      <c r="CW55" s="20">
        <f t="shared" si="13"/>
        <v>326.38071774395229</v>
      </c>
      <c r="CX55" s="59">
        <f t="shared" si="14"/>
        <v>582.8159972075357</v>
      </c>
      <c r="CY55" s="59">
        <f ca="1">AVERAGE(OFFSET($CX$3,0,0,'Données projet'!$E$13+1,1))-AVERAGE(OFFSET($H$3,0,0,'Données projet'!$E$13+1,1))</f>
        <v>285.8437404763045</v>
      </c>
      <c r="CZ55" s="59">
        <f t="shared" si="42"/>
        <v>276.01618888357268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1.5988850887520545</v>
      </c>
      <c r="DG55" s="21">
        <f>EXP(-LN(2)/25)*DG54+(1-EXP(-LN(2)/25))/(LN(2)/25)*Calculateur!DB55*Calculateur!DD55*VLOOKUP('Données projet'!$B$13,Paramètres!$A$1:$I$89,3,0)*0.475*44/12</f>
        <v>10.869422529926752</v>
      </c>
      <c r="DH55" s="21">
        <f>EXP(-LN(2)/2)*DH54+(1-EXP(-LN(2)/2))/(LN(2)/2)*DB55*DE55*VLOOKUP('Données projet'!$B$13,Paramètres!$A$1:$I$89,3,0)*0.475*44/12</f>
        <v>1.7494011321024354</v>
      </c>
      <c r="DI55" s="22">
        <f t="shared" si="15"/>
        <v>14.217708750781242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14.073749999999997</v>
      </c>
      <c r="N56" s="13">
        <f>IF('Données projet'!$A$36&gt;35,N55+M56-V55,IF(A56&lt;'Données projet'!$A$36,$K$205^A56,IF(A56='Données projet'!$A$36,'Données projet'!$B$36,N55+M56-V55)))</f>
        <v>276.21125000000006</v>
      </c>
      <c r="O56" s="13">
        <f>N56*VLOOKUP('Données projet'!$B$9,Paramètres!$A$1:$I$89,3,0)*VLOOKUP('Données projet'!$B$9,Paramètres!$A$1:$I$89,5,0)</f>
        <v>249.91593900000007</v>
      </c>
      <c r="P56" s="13">
        <f t="shared" si="33"/>
        <v>60.567940102066487</v>
      </c>
      <c r="Q56" s="20">
        <f t="shared" si="53"/>
        <v>540.7594227694326</v>
      </c>
      <c r="R56" s="59">
        <f t="shared" si="0"/>
        <v>797.83480097596589</v>
      </c>
      <c r="S56" s="59">
        <f ca="1">AVERAGE(OFFSET($R$3,0,0,'Données projet'!$E$9+1,1))-AVERAGE(OFFSET($H$3,0,0,'Données projet'!$E$9+1,1))</f>
        <v>737.40414421611001</v>
      </c>
      <c r="T56" s="59">
        <f t="shared" si="34"/>
        <v>245.32893490531674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44.407392625163531</v>
      </c>
      <c r="AB56" s="21">
        <f>EXP(-LN(2)/2)*AB55+(1-EXP(-LN(2)/2))/(LN(2)/2)*V56*Y56*VLOOKUP('Données projet'!$B$9,Paramètres!$A$1:$I$89,3,0)*0.475*44/12</f>
        <v>4.4975352297309632</v>
      </c>
      <c r="AC56" s="22">
        <f t="shared" si="3"/>
        <v>48.904927854894495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9.8828571428571443</v>
      </c>
      <c r="AI56" s="13">
        <f>IF('Données projet'!$A$62&gt;35,AI55+AH56-AQ55,IF(A56&lt;'Données projet'!$A$62,$AF$205^A56,IF(A56='Données projet'!$A$62,'Données projet'!$B$62,AI55+AH56-AQ55)))</f>
        <v>143.55285714285711</v>
      </c>
      <c r="AJ56" s="13">
        <f>AI56*VLOOKUP('Données projet'!$B$10,Paramètres!$A$1:$I$89,3,0)*VLOOKUP('Données projet'!$B$10,Paramètres!$A$1:$I$89,5,0)</f>
        <v>136.60489885714281</v>
      </c>
      <c r="AK56" s="13">
        <f t="shared" si="35"/>
        <v>35.518127724762081</v>
      </c>
      <c r="AL56" s="20">
        <f t="shared" si="4"/>
        <v>299.78093796348435</v>
      </c>
      <c r="AM56" s="59">
        <f t="shared" si="5"/>
        <v>556.85631617001764</v>
      </c>
      <c r="AN56" s="59">
        <f ca="1">AVERAGE(OFFSET($AM$3,0,0,'Données projet'!$E$10+1,1))-AVERAGE(OFFSET($H$3,0,0,'Données projet'!$E$10+1,1))</f>
        <v>486.36097333679697</v>
      </c>
      <c r="AO56" s="59">
        <f t="shared" si="36"/>
        <v>308.47736602748159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4.9225724991540352</v>
      </c>
      <c r="AV56" s="21">
        <f>EXP(-LN(2)/25)*AV55+(1-EXP(-LN(2)/25))/(LN(2)/25)*Calculateur!AQ56*Calculateur!AS56*VLOOKUP('Données projet'!$B$10,Paramètres!$A$1:$I$89,3,0)*0.475*44/12</f>
        <v>13.945081610592062</v>
      </c>
      <c r="AW56" s="21">
        <f>EXP(-LN(2)/2)*AW55+(1-EXP(-LN(2)/2))/(LN(2)/2)*AQ56*AT56*VLOOKUP('Données projet'!$B$10,Paramètres!$A$1:$I$89,3,0)*0.475*44/12</f>
        <v>7.7208207723018614</v>
      </c>
      <c r="AX56" s="21">
        <f t="shared" si="6"/>
        <v>26.588474882047962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9.1524999999999999</v>
      </c>
      <c r="BD56" s="12">
        <f>IF('Données projet'!$A$88&gt;35,BD55+BC56-BL55,IF(A56&lt;'Données projet'!$A$88,$BA$205^A56,IF(A56='Données projet'!$A$88,'Données projet'!$B$88,BD55+BC56-BL55)))</f>
        <v>162.38500000000028</v>
      </c>
      <c r="BE56" s="13">
        <f>BD56*VLOOKUP('Données projet'!$B$11,Paramètres!$A$1:$I$89,3,0)*VLOOKUP('Données projet'!$B$11,Paramètres!$A$1:$I$89,5,0)</f>
        <v>164.65839000000028</v>
      </c>
      <c r="BF56" s="13">
        <f t="shared" si="37"/>
        <v>41.89146685089203</v>
      </c>
      <c r="BG56" s="20">
        <f t="shared" si="7"/>
        <v>359.74100068197072</v>
      </c>
      <c r="BH56" s="59">
        <f t="shared" si="8"/>
        <v>616.816378888504</v>
      </c>
      <c r="BI56" s="59">
        <f ca="1">AVERAGE(OFFSET($BH$3,0,0,'Données projet'!$E$11+1,1))-AVERAGE(OFFSET($H$3,0,0,'Données projet'!$E$11+1,1))</f>
        <v>586.51533082410526</v>
      </c>
      <c r="BJ56" s="59">
        <f t="shared" si="38"/>
        <v>361.74671957013652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40.669322193767599</v>
      </c>
      <c r="BR56" s="21">
        <f>EXP(-LN(2)/2)*BR55+(1-EXP(-LN(2)/2))/(LN(2)/2)*BL56*BO56*VLOOKUP('Données projet'!$B$11,Paramètres!$A$1:$I$89,3,0)*0.475*44/12</f>
        <v>5.3144422518113661</v>
      </c>
      <c r="BS56" s="22">
        <f t="shared" si="9"/>
        <v>45.983764445578963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12.999000000000001</v>
      </c>
      <c r="BY56" s="12">
        <f>IF('Données projet'!$A$114&gt;35,BY55+BX56-CG55,IF(A56&lt;'Données projet'!$A$114,$BV$205^A56,IF(A56='Données projet'!$A$114,'Données projet'!$B$114,BY55+BX56-CG55)))</f>
        <v>248.37799999999973</v>
      </c>
      <c r="BZ56" s="13">
        <f>BY56*VLOOKUP('Données projet'!$B$12,Paramètres!$A$1:$I$89,3,0)*VLOOKUP('Données projet'!$B$12,Paramètres!$A$1:$I$89,5,0)</f>
        <v>116.24090399999987</v>
      </c>
      <c r="CA56" s="13">
        <f t="shared" si="39"/>
        <v>30.796634482547404</v>
      </c>
      <c r="CB56" s="20">
        <f t="shared" si="10"/>
        <v>256.09037952376985</v>
      </c>
      <c r="CC56" s="59">
        <f t="shared" si="11"/>
        <v>513.16575773030308</v>
      </c>
      <c r="CD56" s="59">
        <f ca="1">AVERAGE(OFFSET($CC$3,0,0,'Données projet'!$E$12+1,1))-AVERAGE(OFFSET($H$3,0,0,'Données projet'!$E$12+1,1))</f>
        <v>374.38106339726073</v>
      </c>
      <c r="CE56" s="59">
        <f t="shared" si="40"/>
        <v>296.53283288925957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14.274127021630365</v>
      </c>
      <c r="CL56" s="21">
        <f>EXP(-LN(2)/25)*CL55+(1-EXP(-LN(2)/25))/(LN(2)/25)*Calculateur!CG56*Calculateur!CI56*VLOOKUP('Données projet'!$B$12,Paramètres!$A$1:$I$89,3,0)*0.475*44/12</f>
        <v>20.711770669684935</v>
      </c>
      <c r="CM56" s="21">
        <f>EXP(-LN(2)/2)*CM55+(1-EXP(-LN(2)/2))/(LN(2)/2)*CG56*CJ56*VLOOKUP('Données projet'!$B$12,Paramètres!$A$1:$I$89,3,0)*0.475*44/12</f>
        <v>17.514968343036408</v>
      </c>
      <c r="CN56" s="22">
        <f t="shared" si="12"/>
        <v>52.500866034351709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153.22943999999998</v>
      </c>
      <c r="CV56" s="13">
        <f t="shared" si="41"/>
        <v>39.311575138468363</v>
      </c>
      <c r="CW56" s="20">
        <f t="shared" si="13"/>
        <v>335.34226803283235</v>
      </c>
      <c r="CX56" s="59">
        <f t="shared" si="14"/>
        <v>592.41764623936558</v>
      </c>
      <c r="CY56" s="59">
        <f ca="1">AVERAGE(OFFSET($CX$3,0,0,'Données projet'!$E$13+1,1))-AVERAGE(OFFSET($H$3,0,0,'Données projet'!$E$13+1,1))</f>
        <v>285.8437404763045</v>
      </c>
      <c r="CZ56" s="59">
        <f t="shared" si="42"/>
        <v>276.01618888357268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1.5675319273852355</v>
      </c>
      <c r="DG56" s="21">
        <f>EXP(-LN(2)/25)*DG55+(1-EXP(-LN(2)/25))/(LN(2)/25)*Calculateur!DB56*Calculateur!DD56*VLOOKUP('Données projet'!$B$13,Paramètres!$A$1:$I$89,3,0)*0.475*44/12</f>
        <v>10.572197599247817</v>
      </c>
      <c r="DH56" s="21">
        <f>EXP(-LN(2)/2)*DH55+(1-EXP(-LN(2)/2))/(LN(2)/2)*DB56*DE56*VLOOKUP('Données projet'!$B$13,Paramètres!$A$1:$I$89,3,0)*0.475*44/12</f>
        <v>1.2370134035250555</v>
      </c>
      <c r="DI56" s="22">
        <f t="shared" si="15"/>
        <v>13.376742930158109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14.073749999999997</v>
      </c>
      <c r="N57" s="13">
        <f>IF('Données projet'!$A$36&gt;35,N56+M57-V56,IF(A57&lt;'Données projet'!$A$36,$K$205^A57,IF(A57='Données projet'!$A$36,'Données projet'!$B$36,N56+M57-V56)))</f>
        <v>290.28500000000008</v>
      </c>
      <c r="O57" s="13">
        <f>N57*VLOOKUP('Données projet'!$B$9,Paramètres!$A$1:$I$89,3,0)*VLOOKUP('Données projet'!$B$9,Paramètres!$A$1:$I$89,5,0)</f>
        <v>262.64986800000008</v>
      </c>
      <c r="P57" s="13">
        <f t="shared" si="33"/>
        <v>63.286888949205185</v>
      </c>
      <c r="Q57" s="20">
        <f t="shared" si="53"/>
        <v>567.67318501986585</v>
      </c>
      <c r="R57" s="59">
        <f t="shared" si="0"/>
        <v>825.37755768720513</v>
      </c>
      <c r="S57" s="59">
        <f ca="1">AVERAGE(OFFSET($R$3,0,0,'Données projet'!$E$9+1,1))-AVERAGE(OFFSET($H$3,0,0,'Données projet'!$E$9+1,1))</f>
        <v>737.40414421611001</v>
      </c>
      <c r="T57" s="59">
        <f t="shared" si="34"/>
        <v>245.32893490531674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43.193070138545153</v>
      </c>
      <c r="AB57" s="21">
        <f>EXP(-LN(2)/2)*AB56+(1-EXP(-LN(2)/2))/(LN(2)/2)*V57*Y57*VLOOKUP('Données projet'!$B$9,Paramètres!$A$1:$I$89,3,0)*0.475*44/12</f>
        <v>3.180237659568161</v>
      </c>
      <c r="AC57" s="22">
        <f t="shared" si="3"/>
        <v>46.373307798113316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9.8828571428571443</v>
      </c>
      <c r="AI57" s="13">
        <f>IF('Données projet'!$A$62&gt;35,AI56+AH57-AQ56,IF(A57&lt;'Données projet'!$A$62,$AF$205^A57,IF(A57='Données projet'!$A$62,'Données projet'!$B$62,AI56+AH57-AQ56)))</f>
        <v>153.43571428571425</v>
      </c>
      <c r="AJ57" s="13">
        <f>AI57*VLOOKUP('Données projet'!$B$10,Paramètres!$A$1:$I$89,3,0)*VLOOKUP('Données projet'!$B$10,Paramètres!$A$1:$I$89,5,0)</f>
        <v>146.0094257142857</v>
      </c>
      <c r="AK57" s="13">
        <f t="shared" si="35"/>
        <v>37.670295045235548</v>
      </c>
      <c r="AL57" s="20">
        <f t="shared" si="4"/>
        <v>319.90884698949952</v>
      </c>
      <c r="AM57" s="59">
        <f t="shared" si="5"/>
        <v>577.61321965683885</v>
      </c>
      <c r="AN57" s="59">
        <f ca="1">AVERAGE(OFFSET($AM$3,0,0,'Données projet'!$E$10+1,1))-AVERAGE(OFFSET($H$3,0,0,'Données projet'!$E$10+1,1))</f>
        <v>486.36097333679697</v>
      </c>
      <c r="AO57" s="59">
        <f t="shared" si="36"/>
        <v>308.47736602748159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4.8260438549183791</v>
      </c>
      <c r="AV57" s="21">
        <f>EXP(-LN(2)/25)*AV56+(1-EXP(-LN(2)/25))/(LN(2)/25)*Calculateur!AQ57*Calculateur!AS57*VLOOKUP('Données projet'!$B$10,Paramètres!$A$1:$I$89,3,0)*0.475*44/12</f>
        <v>13.563752620610453</v>
      </c>
      <c r="AW57" s="21">
        <f>EXP(-LN(2)/2)*AW56+(1-EXP(-LN(2)/2))/(LN(2)/2)*AQ57*AT57*VLOOKUP('Données projet'!$B$10,Paramètres!$A$1:$I$89,3,0)*0.475*44/12</f>
        <v>5.4594447244206039</v>
      </c>
      <c r="AX57" s="21">
        <f t="shared" si="6"/>
        <v>23.849241199949436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9.1524999999999999</v>
      </c>
      <c r="BD57" s="12">
        <f>IF('Données projet'!$A$88&gt;35,BD56+BC57-BL56,IF(A57&lt;'Données projet'!$A$88,$BA$205^A57,IF(A57='Données projet'!$A$88,'Données projet'!$B$88,BD56+BC57-BL56)))</f>
        <v>171.53750000000028</v>
      </c>
      <c r="BE57" s="13">
        <f>BD57*VLOOKUP('Données projet'!$B$11,Paramètres!$A$1:$I$89,3,0)*VLOOKUP('Données projet'!$B$11,Paramètres!$A$1:$I$89,5,0)</f>
        <v>173.9390250000003</v>
      </c>
      <c r="BF57" s="13">
        <f t="shared" si="37"/>
        <v>43.971054591967565</v>
      </c>
      <c r="BG57" s="20">
        <f t="shared" si="7"/>
        <v>379.5267219560107</v>
      </c>
      <c r="BH57" s="59">
        <f t="shared" si="8"/>
        <v>637.23109462335003</v>
      </c>
      <c r="BI57" s="59">
        <f ca="1">AVERAGE(OFFSET($BH$3,0,0,'Données projet'!$E$11+1,1))-AVERAGE(OFFSET($H$3,0,0,'Données projet'!$E$11+1,1))</f>
        <v>586.51533082410526</v>
      </c>
      <c r="BJ57" s="59">
        <f t="shared" si="38"/>
        <v>361.74671957013652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39.557217439672321</v>
      </c>
      <c r="BR57" s="21">
        <f>EXP(-LN(2)/2)*BR56+(1-EXP(-LN(2)/2))/(LN(2)/2)*BL57*BO57*VLOOKUP('Données projet'!$B$11,Paramètres!$A$1:$I$89,3,0)*0.475*44/12</f>
        <v>3.7578781544801227</v>
      </c>
      <c r="BS57" s="22">
        <f t="shared" si="9"/>
        <v>43.315095594152446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12.999000000000001</v>
      </c>
      <c r="BY57" s="12">
        <f>IF('Données projet'!$A$114&gt;35,BY56+BX57-CG56,IF(A57&lt;'Données projet'!$A$114,$BV$205^A57,IF(A57='Données projet'!$A$114,'Données projet'!$B$114,BY56+BX57-CG56)))</f>
        <v>261.37699999999973</v>
      </c>
      <c r="BZ57" s="13">
        <f>BY57*VLOOKUP('Données projet'!$B$12,Paramètres!$A$1:$I$89,3,0)*VLOOKUP('Données projet'!$B$12,Paramètres!$A$1:$I$89,5,0)</f>
        <v>122.32443599999988</v>
      </c>
      <c r="CA57" s="13">
        <f t="shared" si="39"/>
        <v>32.216529002111294</v>
      </c>
      <c r="CB57" s="20">
        <f t="shared" si="10"/>
        <v>269.15884737867697</v>
      </c>
      <c r="CC57" s="59">
        <f t="shared" si="11"/>
        <v>526.86322004601629</v>
      </c>
      <c r="CD57" s="59">
        <f ca="1">AVERAGE(OFFSET($CC$3,0,0,'Données projet'!$E$12+1,1))-AVERAGE(OFFSET($H$3,0,0,'Données projet'!$E$12+1,1))</f>
        <v>374.38106339726073</v>
      </c>
      <c r="CE57" s="59">
        <f t="shared" si="40"/>
        <v>296.53283288925957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13.994220097093995</v>
      </c>
      <c r="CL57" s="21">
        <f>EXP(-LN(2)/25)*CL56+(1-EXP(-LN(2)/25))/(LN(2)/25)*Calculateur!CG57*Calculateur!CI57*VLOOKUP('Données projet'!$B$12,Paramètres!$A$1:$I$89,3,0)*0.475*44/12</f>
        <v>20.145406211537718</v>
      </c>
      <c r="CM57" s="21">
        <f>EXP(-LN(2)/2)*CM56+(1-EXP(-LN(2)/2))/(LN(2)/2)*CG57*CJ57*VLOOKUP('Données projet'!$B$12,Paramètres!$A$1:$I$89,3,0)*0.475*44/12</f>
        <v>12.384952887628753</v>
      </c>
      <c r="CN57" s="22">
        <f t="shared" si="12"/>
        <v>46.524579196260461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157.42272000000003</v>
      </c>
      <c r="CV57" s="13">
        <f t="shared" si="41"/>
        <v>40.260654441499831</v>
      </c>
      <c r="CW57" s="20">
        <f t="shared" si="13"/>
        <v>344.29854381894557</v>
      </c>
      <c r="CX57" s="59">
        <f t="shared" si="14"/>
        <v>602.0029164862849</v>
      </c>
      <c r="CY57" s="59">
        <f ca="1">AVERAGE(OFFSET($CX$3,0,0,'Données projet'!$E$13+1,1))-AVERAGE(OFFSET($H$3,0,0,'Données projet'!$E$13+1,1))</f>
        <v>285.8437404763045</v>
      </c>
      <c r="CZ57" s="59">
        <f t="shared" si="42"/>
        <v>276.01618888357268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1.5367935823892798</v>
      </c>
      <c r="DG57" s="21">
        <f>EXP(-LN(2)/25)*DG56+(1-EXP(-LN(2)/25))/(LN(2)/25)*Calculateur!DB57*Calculateur!DD57*VLOOKUP('Données projet'!$B$13,Paramètres!$A$1:$I$89,3,0)*0.475*44/12</f>
        <v>10.283100299928677</v>
      </c>
      <c r="DH57" s="21">
        <f>EXP(-LN(2)/2)*DH56+(1-EXP(-LN(2)/2))/(LN(2)/2)*DB57*DE57*VLOOKUP('Données projet'!$B$13,Paramètres!$A$1:$I$89,3,0)*0.475*44/12</f>
        <v>0.87470056605121793</v>
      </c>
      <c r="DI57" s="22">
        <f t="shared" si="15"/>
        <v>12.694594448369173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14.073749999999997</v>
      </c>
      <c r="N58" s="13">
        <f>IF('Données projet'!$A$36&gt;35,N57+M58-V57,IF(A58&lt;'Données projet'!$A$36,$K$205^A58,IF(A58='Données projet'!$A$36,'Données projet'!$B$36,N57+M58-V57)))</f>
        <v>304.3587500000001</v>
      </c>
      <c r="O58" s="13">
        <f>N58*VLOOKUP('Données projet'!$B$9,Paramètres!$A$1:$I$89,3,0)*VLOOKUP('Données projet'!$B$9,Paramètres!$A$1:$I$89,5,0)</f>
        <v>275.38379700000007</v>
      </c>
      <c r="P58" s="13">
        <f t="shared" si="33"/>
        <v>65.990530656055242</v>
      </c>
      <c r="Q58" s="20">
        <f t="shared" si="53"/>
        <v>594.56028733429628</v>
      </c>
      <c r="R58" s="59">
        <f t="shared" si="0"/>
        <v>852.88274281476765</v>
      </c>
      <c r="S58" s="59">
        <f ca="1">AVERAGE(OFFSET($R$3,0,0,'Données projet'!$E$9+1,1))-AVERAGE(OFFSET($H$3,0,0,'Données projet'!$E$9+1,1))</f>
        <v>737.40414421611001</v>
      </c>
      <c r="T58" s="59">
        <f t="shared" si="34"/>
        <v>245.32893490531674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42.011953364181799</v>
      </c>
      <c r="AB58" s="21">
        <f>EXP(-LN(2)/2)*AB57+(1-EXP(-LN(2)/2))/(LN(2)/2)*V58*Y58*VLOOKUP('Données projet'!$B$9,Paramètres!$A$1:$I$89,3,0)*0.475*44/12</f>
        <v>2.2487676148654816</v>
      </c>
      <c r="AC58" s="22">
        <f t="shared" si="3"/>
        <v>44.260720979047278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9.8828571428571443</v>
      </c>
      <c r="AI58" s="13">
        <f>IF('Données projet'!$A$62&gt;35,AI57+AH58-AQ57,IF(A58&lt;'Données projet'!$A$62,$AF$205^A58,IF(A58='Données projet'!$A$62,'Données projet'!$B$62,AI57+AH58-AQ57)))</f>
        <v>163.3185714285714</v>
      </c>
      <c r="AJ58" s="13">
        <f>AI58*VLOOKUP('Données projet'!$B$10,Paramètres!$A$1:$I$89,3,0)*VLOOKUP('Données projet'!$B$10,Paramètres!$A$1:$I$89,5,0)</f>
        <v>155.41395257142855</v>
      </c>
      <c r="AK58" s="13">
        <f t="shared" si="35"/>
        <v>39.806375365418063</v>
      </c>
      <c r="AL58" s="20">
        <f t="shared" si="4"/>
        <v>340.00873782334116</v>
      </c>
      <c r="AM58" s="59">
        <f t="shared" si="5"/>
        <v>598.3311933038126</v>
      </c>
      <c r="AN58" s="59">
        <f ca="1">AVERAGE(OFFSET($AM$3,0,0,'Données projet'!$E$10+1,1))-AVERAGE(OFFSET($H$3,0,0,'Données projet'!$E$10+1,1))</f>
        <v>486.36097333679697</v>
      </c>
      <c r="AO58" s="59">
        <f t="shared" si="36"/>
        <v>308.47736602748159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4.7314080785195252</v>
      </c>
      <c r="AV58" s="21">
        <f>EXP(-LN(2)/25)*AV57+(1-EXP(-LN(2)/25))/(LN(2)/25)*Calculateur!AQ58*Calculateur!AS58*VLOOKUP('Données projet'!$B$10,Paramètres!$A$1:$I$89,3,0)*0.475*44/12</f>
        <v>13.192851091913109</v>
      </c>
      <c r="AW58" s="21">
        <f>EXP(-LN(2)/2)*AW57+(1-EXP(-LN(2)/2))/(LN(2)/2)*AQ58*AT58*VLOOKUP('Données projet'!$B$10,Paramètres!$A$1:$I$89,3,0)*0.475*44/12</f>
        <v>3.8604103861509316</v>
      </c>
      <c r="AX58" s="21">
        <f t="shared" si="6"/>
        <v>21.784669556583566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9.1524999999999999</v>
      </c>
      <c r="BD58" s="12">
        <f>IF('Données projet'!$A$88&gt;35,BD57+BC58-BL57,IF(A58&lt;'Données projet'!$A$88,$BA$205^A58,IF(A58='Données projet'!$A$88,'Données projet'!$B$88,BD57+BC58-BL57)))</f>
        <v>180.69000000000028</v>
      </c>
      <c r="BE58" s="13">
        <f>BD58*VLOOKUP('Données projet'!$B$11,Paramètres!$A$1:$I$89,3,0)*VLOOKUP('Données projet'!$B$11,Paramètres!$A$1:$I$89,5,0)</f>
        <v>183.21966000000029</v>
      </c>
      <c r="BF58" s="13">
        <f t="shared" si="37"/>
        <v>46.037760414324509</v>
      </c>
      <c r="BG58" s="20">
        <f t="shared" si="7"/>
        <v>399.29000722161567</v>
      </c>
      <c r="BH58" s="59">
        <f t="shared" si="8"/>
        <v>657.61246270208699</v>
      </c>
      <c r="BI58" s="59">
        <f ca="1">AVERAGE(OFFSET($BH$3,0,0,'Données projet'!$E$11+1,1))-AVERAGE(OFFSET($H$3,0,0,'Données projet'!$E$11+1,1))</f>
        <v>586.51533082410526</v>
      </c>
      <c r="BJ58" s="59">
        <f t="shared" si="38"/>
        <v>361.74671957013652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38.475523248560826</v>
      </c>
      <c r="BR58" s="21">
        <f>EXP(-LN(2)/2)*BR57+(1-EXP(-LN(2)/2))/(LN(2)/2)*BL58*BO58*VLOOKUP('Données projet'!$B$11,Paramètres!$A$1:$I$89,3,0)*0.475*44/12</f>
        <v>2.6572211259056835</v>
      </c>
      <c r="BS58" s="22">
        <f t="shared" si="9"/>
        <v>41.132744374466512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12.999000000000001</v>
      </c>
      <c r="BY58" s="12">
        <f>IF('Données projet'!$A$114&gt;35,BY57+BX58-CG57,IF(A58&lt;'Données projet'!$A$114,$BV$205^A58,IF(A58='Données projet'!$A$114,'Données projet'!$B$114,BY57+BX58-CG57)))</f>
        <v>274.37599999999975</v>
      </c>
      <c r="BZ58" s="13">
        <f>BY58*VLOOKUP('Données projet'!$B$12,Paramètres!$A$1:$I$89,3,0)*VLOOKUP('Données projet'!$B$12,Paramètres!$A$1:$I$89,5,0)</f>
        <v>128.4079679999999</v>
      </c>
      <c r="CA58" s="13">
        <f t="shared" si="39"/>
        <v>33.628224080487712</v>
      </c>
      <c r="CB58" s="20">
        <f t="shared" si="10"/>
        <v>282.21303454018255</v>
      </c>
      <c r="CC58" s="59">
        <f t="shared" si="11"/>
        <v>540.53549002065392</v>
      </c>
      <c r="CD58" s="59">
        <f ca="1">AVERAGE(OFFSET($CC$3,0,0,'Données projet'!$E$12+1,1))-AVERAGE(OFFSET($H$3,0,0,'Données projet'!$E$12+1,1))</f>
        <v>374.38106339726073</v>
      </c>
      <c r="CE58" s="59">
        <f t="shared" si="40"/>
        <v>296.53283288925957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13.719801976621417</v>
      </c>
      <c r="CL58" s="21">
        <f>EXP(-LN(2)/25)*CL57+(1-EXP(-LN(2)/25))/(LN(2)/25)*Calculateur!CG58*Calculateur!CI58*VLOOKUP('Données projet'!$B$12,Paramètres!$A$1:$I$89,3,0)*0.475*44/12</f>
        <v>19.594529019282351</v>
      </c>
      <c r="CM58" s="21">
        <f>EXP(-LN(2)/2)*CM57+(1-EXP(-LN(2)/2))/(LN(2)/2)*CG58*CJ58*VLOOKUP('Données projet'!$B$12,Paramètres!$A$1:$I$89,3,0)*0.475*44/12</f>
        <v>8.7574841715182057</v>
      </c>
      <c r="CN58" s="22">
        <f t="shared" si="12"/>
        <v>42.071815167421974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161.61600000000001</v>
      </c>
      <c r="CV58" s="13">
        <f t="shared" si="41"/>
        <v>41.20679526204917</v>
      </c>
      <c r="CW58" s="20">
        <f t="shared" si="13"/>
        <v>353.24970174806896</v>
      </c>
      <c r="CX58" s="59">
        <f t="shared" si="14"/>
        <v>611.57215722854039</v>
      </c>
      <c r="CY58" s="59">
        <f ca="1">AVERAGE(OFFSET($CX$3,0,0,'Données projet'!$E$13+1,1))-AVERAGE(OFFSET($H$3,0,0,'Données projet'!$E$13+1,1))</f>
        <v>285.8437404763045</v>
      </c>
      <c r="CZ58" s="59">
        <f t="shared" si="42"/>
        <v>276.01618888357268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2.914222478678834</v>
      </c>
      <c r="DG58" s="21">
        <f>EXP(-LN(2)/25)*DG57+(1-EXP(-LN(2)/25))/(LN(2)/25)*Calculateur!DB58*Calculateur!DD58*VLOOKUP('Données projet'!$B$13,Paramètres!$A$1:$I$89,3,0)*0.475*44/12</f>
        <v>11.403930744864905</v>
      </c>
      <c r="DH58" s="21">
        <f>EXP(-LN(2)/2)*DH57+(1-EXP(-LN(2)/2))/(LN(2)/2)*DB58*DE58*VLOOKUP('Données projet'!$B$13,Paramètres!$A$1:$I$89,3,0)*0.475*44/12</f>
        <v>2.8852357614105131</v>
      </c>
      <c r="DI58" s="22">
        <f t="shared" si="15"/>
        <v>17.203388984954252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14.073749999999997</v>
      </c>
      <c r="N59" s="13">
        <f>IF('Données projet'!$A$36&gt;35,N58+M59-V58,IF(A59&lt;'Données projet'!$A$36,$K$205^A59,IF(A59='Données projet'!$A$36,'Données projet'!$B$36,N58+M59-V58)))</f>
        <v>318.43250000000012</v>
      </c>
      <c r="O59" s="13">
        <f>N59*VLOOKUP('Données projet'!$B$9,Paramètres!$A$1:$I$89,3,0)*VLOOKUP('Données projet'!$B$9,Paramètres!$A$1:$I$89,5,0)</f>
        <v>288.11772600000012</v>
      </c>
      <c r="P59" s="13">
        <f t="shared" si="33"/>
        <v>68.679653876016673</v>
      </c>
      <c r="Q59" s="20">
        <f t="shared" si="53"/>
        <v>621.42210328406259</v>
      </c>
      <c r="R59" s="59">
        <f t="shared" si="0"/>
        <v>880.35191922268427</v>
      </c>
      <c r="S59" s="59">
        <f ca="1">AVERAGE(OFFSET($R$3,0,0,'Données projet'!$E$9+1,1))-AVERAGE(OFFSET($H$3,0,0,'Données projet'!$E$9+1,1))</f>
        <v>737.40414421611001</v>
      </c>
      <c r="T59" s="59">
        <f t="shared" si="34"/>
        <v>245.32893490531674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40.863134290125643</v>
      </c>
      <c r="AB59" s="21">
        <f>EXP(-LN(2)/2)*AB58+(1-EXP(-LN(2)/2))/(LN(2)/2)*V59*Y59*VLOOKUP('Données projet'!$B$9,Paramètres!$A$1:$I$89,3,0)*0.475*44/12</f>
        <v>1.5901188297840805</v>
      </c>
      <c r="AC59" s="22">
        <f t="shared" si="3"/>
        <v>42.453253119909725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9.8828571428571443</v>
      </c>
      <c r="AI59" s="13">
        <f>IF('Données projet'!$A$62&gt;35,AI58+AH59-AQ58,IF(A59&lt;'Données projet'!$A$62,$AF$205^A59,IF(A59='Données projet'!$A$62,'Données projet'!$B$62,AI58+AH59-AQ58)))</f>
        <v>173.20142857142855</v>
      </c>
      <c r="AJ59" s="13">
        <f>AI59*VLOOKUP('Données projet'!$B$10,Paramètres!$A$1:$I$89,3,0)*VLOOKUP('Données projet'!$B$10,Paramètres!$A$1:$I$89,5,0)</f>
        <v>164.81847942857141</v>
      </c>
      <c r="AK59" s="13">
        <f t="shared" si="35"/>
        <v>41.927453010205141</v>
      </c>
      <c r="AL59" s="20">
        <f t="shared" si="4"/>
        <v>360.08249899753582</v>
      </c>
      <c r="AM59" s="59">
        <f t="shared" si="5"/>
        <v>619.01231493615751</v>
      </c>
      <c r="AN59" s="59">
        <f ca="1">AVERAGE(OFFSET($AM$3,0,0,'Données projet'!$E$10+1,1))-AVERAGE(OFFSET($H$3,0,0,'Données projet'!$E$10+1,1))</f>
        <v>486.36097333679697</v>
      </c>
      <c r="AO59" s="59">
        <f t="shared" si="36"/>
        <v>308.47736602748159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4.6386280519737291</v>
      </c>
      <c r="AV59" s="21">
        <f>EXP(-LN(2)/25)*AV58+(1-EXP(-LN(2)/25))/(LN(2)/25)*Calculateur!AQ59*Calculateur!AS59*VLOOKUP('Données projet'!$B$10,Paramètres!$A$1:$I$89,3,0)*0.475*44/12</f>
        <v>12.832091885022859</v>
      </c>
      <c r="AW59" s="21">
        <f>EXP(-LN(2)/2)*AW58+(1-EXP(-LN(2)/2))/(LN(2)/2)*AQ59*AT59*VLOOKUP('Données projet'!$B$10,Paramètres!$A$1:$I$89,3,0)*0.475*44/12</f>
        <v>2.7297223622103024</v>
      </c>
      <c r="AX59" s="21">
        <f t="shared" si="6"/>
        <v>20.200442299206891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9.1524999999999999</v>
      </c>
      <c r="BD59" s="12">
        <f>IF('Données projet'!$A$88&gt;35,BD58+BC59-BL58,IF(A59&lt;'Données projet'!$A$88,$BA$205^A59,IF(A59='Données projet'!$A$88,'Données projet'!$B$88,BD58+BC59-BL58)))</f>
        <v>189.84250000000029</v>
      </c>
      <c r="BE59" s="13">
        <f>BD59*VLOOKUP('Données projet'!$B$11,Paramètres!$A$1:$I$89,3,0)*VLOOKUP('Données projet'!$B$11,Paramètres!$A$1:$I$89,5,0)</f>
        <v>192.50029500000031</v>
      </c>
      <c r="BF59" s="13">
        <f t="shared" si="37"/>
        <v>48.092311272078405</v>
      </c>
      <c r="BG59" s="20">
        <f t="shared" si="7"/>
        <v>419.03212259053709</v>
      </c>
      <c r="BH59" s="59">
        <f t="shared" si="8"/>
        <v>677.96193852915883</v>
      </c>
      <c r="BI59" s="59">
        <f ca="1">AVERAGE(OFFSET($BH$3,0,0,'Données projet'!$E$11+1,1))-AVERAGE(OFFSET($H$3,0,0,'Données projet'!$E$11+1,1))</f>
        <v>586.51533082410526</v>
      </c>
      <c r="BJ59" s="59">
        <f t="shared" si="38"/>
        <v>361.74671957013652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37.423408041989099</v>
      </c>
      <c r="BR59" s="21">
        <f>EXP(-LN(2)/2)*BR58+(1-EXP(-LN(2)/2))/(LN(2)/2)*BL59*BO59*VLOOKUP('Données projet'!$B$11,Paramètres!$A$1:$I$89,3,0)*0.475*44/12</f>
        <v>1.8789390772400618</v>
      </c>
      <c r="BS59" s="22">
        <f t="shared" si="9"/>
        <v>39.302347119229161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12.999000000000001</v>
      </c>
      <c r="BY59" s="12">
        <f>IF('Données projet'!$A$114&gt;35,BY58+BX59-CG58,IF(A59&lt;'Données projet'!$A$114,$BV$205^A59,IF(A59='Données projet'!$A$114,'Données projet'!$B$114,BY58+BX59-CG58)))</f>
        <v>287.37499999999977</v>
      </c>
      <c r="BZ59" s="13">
        <f>BY59*VLOOKUP('Données projet'!$B$12,Paramètres!$A$1:$I$89,3,0)*VLOOKUP('Données projet'!$B$12,Paramètres!$A$1:$I$89,5,0)</f>
        <v>134.49149999999989</v>
      </c>
      <c r="CA59" s="13">
        <f t="shared" si="39"/>
        <v>35.032152533778529</v>
      </c>
      <c r="CB59" s="20">
        <f t="shared" si="10"/>
        <v>295.25369482966408</v>
      </c>
      <c r="CC59" s="59">
        <f t="shared" si="11"/>
        <v>554.18351076828583</v>
      </c>
      <c r="CD59" s="59">
        <f ca="1">AVERAGE(OFFSET($CC$3,0,0,'Données projet'!$E$12+1,1))-AVERAGE(OFFSET($H$3,0,0,'Données projet'!$E$12+1,1))</f>
        <v>374.38106339726073</v>
      </c>
      <c r="CE59" s="59">
        <f t="shared" si="40"/>
        <v>296.53283288925957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13.45076502811278</v>
      </c>
      <c r="CL59" s="21">
        <f>EXP(-LN(2)/25)*CL58+(1-EXP(-LN(2)/25))/(LN(2)/25)*Calculateur!CG59*Calculateur!CI59*VLOOKUP('Données projet'!$B$12,Paramètres!$A$1:$I$89,3,0)*0.475*44/12</f>
        <v>19.058715592818579</v>
      </c>
      <c r="CM59" s="21">
        <f>EXP(-LN(2)/2)*CM58+(1-EXP(-LN(2)/2))/(LN(2)/2)*CG59*CJ59*VLOOKUP('Données projet'!$B$12,Paramètres!$A$1:$I$89,3,0)*0.475*44/12</f>
        <v>6.1924764438143773</v>
      </c>
      <c r="CN59" s="22">
        <f t="shared" si="12"/>
        <v>38.701957064745734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155.50080000000003</v>
      </c>
      <c r="CV59" s="13">
        <f t="shared" si="41"/>
        <v>39.826029828200333</v>
      </c>
      <c r="CW59" s="20">
        <f t="shared" si="13"/>
        <v>340.19422861744891</v>
      </c>
      <c r="CX59" s="59">
        <f t="shared" si="14"/>
        <v>599.12404455607066</v>
      </c>
      <c r="CY59" s="59">
        <f ca="1">AVERAGE(OFFSET($CX$3,0,0,'Données projet'!$E$13+1,1))-AVERAGE(OFFSET($H$3,0,0,'Données projet'!$E$13+1,1))</f>
        <v>285.8437404763045</v>
      </c>
      <c r="CZ59" s="59">
        <f t="shared" si="42"/>
        <v>276.01618888357268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2.8570763533721406</v>
      </c>
      <c r="DG59" s="21">
        <f>EXP(-LN(2)/25)*DG58+(1-EXP(-LN(2)/25))/(LN(2)/25)*Calculateur!DB59*Calculateur!DD59*VLOOKUP('Données projet'!$B$13,Paramètres!$A$1:$I$89,3,0)*0.475*44/12</f>
        <v>11.092089658939921</v>
      </c>
      <c r="DH59" s="21">
        <f>EXP(-LN(2)/2)*DH58+(1-EXP(-LN(2)/2))/(LN(2)/2)*DB59*DE59*VLOOKUP('Données projet'!$B$13,Paramètres!$A$1:$I$89,3,0)*0.475*44/12</f>
        <v>2.0401697722153056</v>
      </c>
      <c r="DI59" s="22">
        <f t="shared" si="15"/>
        <v>15.989335784527368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14.073749999999997</v>
      </c>
      <c r="N60" s="13">
        <f>IF('Données projet'!$A$36&gt;35,N59+M60-V59,IF(A60&lt;'Données projet'!$A$36,$K$205^A60,IF(A60='Données projet'!$A$36,'Données projet'!$B$36,N59+M60-V59)))</f>
        <v>332.50625000000014</v>
      </c>
      <c r="O60" s="13">
        <f>N60*VLOOKUP('Données projet'!$B$9,Paramètres!$A$1:$I$89,3,0)*VLOOKUP('Données projet'!$B$9,Paramètres!$A$1:$I$89,5,0)</f>
        <v>300.85165500000011</v>
      </c>
      <c r="P60" s="13">
        <f t="shared" si="33"/>
        <v>71.354973608730333</v>
      </c>
      <c r="Q60" s="20">
        <f t="shared" si="53"/>
        <v>648.25987816020552</v>
      </c>
      <c r="R60" s="59">
        <f t="shared" si="0"/>
        <v>907.78651821088329</v>
      </c>
      <c r="S60" s="59">
        <f ca="1">AVERAGE(OFFSET($R$3,0,0,'Données projet'!$E$9+1,1))-AVERAGE(OFFSET($H$3,0,0,'Données projet'!$E$9+1,1))</f>
        <v>737.40414421611001</v>
      </c>
      <c r="T60" s="59">
        <f t="shared" si="34"/>
        <v>245.32893490531674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39.745729734063318</v>
      </c>
      <c r="AB60" s="21">
        <f>EXP(-LN(2)/2)*AB59+(1-EXP(-LN(2)/2))/(LN(2)/2)*V60*Y60*VLOOKUP('Données projet'!$B$9,Paramètres!$A$1:$I$89,3,0)*0.475*44/12</f>
        <v>1.1243838074327408</v>
      </c>
      <c r="AC60" s="22">
        <f t="shared" si="3"/>
        <v>40.87011354149606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9.8828571428571443</v>
      </c>
      <c r="AI60" s="13">
        <f>IF('Données projet'!$A$62&gt;35,AI59+AH60-AQ59,IF(A60&lt;'Données projet'!$A$62,$AF$205^A60,IF(A60='Données projet'!$A$62,'Données projet'!$B$62,AI59+AH60-AQ59)))</f>
        <v>183.0842857142857</v>
      </c>
      <c r="AJ60" s="13">
        <f>AI60*VLOOKUP('Données projet'!$B$10,Paramètres!$A$1:$I$89,3,0)*VLOOKUP('Données projet'!$B$10,Paramètres!$A$1:$I$89,5,0)</f>
        <v>174.22300628571426</v>
      </c>
      <c r="AK60" s="13">
        <f t="shared" si="35"/>
        <v>44.034481572204157</v>
      </c>
      <c r="AL60" s="20">
        <f t="shared" si="4"/>
        <v>380.13179135254126</v>
      </c>
      <c r="AM60" s="59">
        <f t="shared" si="5"/>
        <v>639.65843140321897</v>
      </c>
      <c r="AN60" s="59">
        <f ca="1">AVERAGE(OFFSET($AM$3,0,0,'Données projet'!$E$10+1,1))-AVERAGE(OFFSET($H$3,0,0,'Données projet'!$E$10+1,1))</f>
        <v>486.36097333679697</v>
      </c>
      <c r="AO60" s="59">
        <f t="shared" si="36"/>
        <v>308.47736602748159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4.5476673851582676</v>
      </c>
      <c r="AV60" s="21">
        <f>EXP(-LN(2)/25)*AV59+(1-EXP(-LN(2)/25))/(LN(2)/25)*Calculateur!AQ60*Calculateur!AS60*VLOOKUP('Données projet'!$B$10,Paramètres!$A$1:$I$89,3,0)*0.475*44/12</f>
        <v>12.481197657616525</v>
      </c>
      <c r="AW60" s="21">
        <f>EXP(-LN(2)/2)*AW59+(1-EXP(-LN(2)/2))/(LN(2)/2)*AQ60*AT60*VLOOKUP('Données projet'!$B$10,Paramètres!$A$1:$I$89,3,0)*0.475*44/12</f>
        <v>1.930205193075466</v>
      </c>
      <c r="AX60" s="21">
        <f t="shared" si="6"/>
        <v>18.959070235850259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9.1524999999999999</v>
      </c>
      <c r="BD60" s="12">
        <f>IF('Données projet'!$A$88&gt;35,BD59+BC60-BL59,IF(A60&lt;'Données projet'!$A$88,$BA$205^A60,IF(A60='Données projet'!$A$88,'Données projet'!$B$88,BD59+BC60-BL59)))</f>
        <v>198.99500000000029</v>
      </c>
      <c r="BE60" s="13">
        <f>BD60*VLOOKUP('Données projet'!$B$11,Paramètres!$A$1:$I$89,3,0)*VLOOKUP('Données projet'!$B$11,Paramètres!$A$1:$I$89,5,0)</f>
        <v>201.7809300000003</v>
      </c>
      <c r="BF60" s="13">
        <f t="shared" si="37"/>
        <v>50.13536006454887</v>
      </c>
      <c r="BG60" s="20">
        <f t="shared" si="7"/>
        <v>438.75420519575647</v>
      </c>
      <c r="BH60" s="59">
        <f t="shared" si="8"/>
        <v>698.28084524643418</v>
      </c>
      <c r="BI60" s="59">
        <f ca="1">AVERAGE(OFFSET($BH$3,0,0,'Données projet'!$E$11+1,1))-AVERAGE(OFFSET($H$3,0,0,'Données projet'!$E$11+1,1))</f>
        <v>586.51533082410526</v>
      </c>
      <c r="BJ60" s="59">
        <f t="shared" si="38"/>
        <v>361.74671957013652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36.400062981069411</v>
      </c>
      <c r="BR60" s="21">
        <f>EXP(-LN(2)/2)*BR59+(1-EXP(-LN(2)/2))/(LN(2)/2)*BL60*BO60*VLOOKUP('Données projet'!$B$11,Paramètres!$A$1:$I$89,3,0)*0.475*44/12</f>
        <v>1.328610562952842</v>
      </c>
      <c r="BS60" s="22">
        <f t="shared" si="9"/>
        <v>37.72867354402225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12.999000000000001</v>
      </c>
      <c r="BY60" s="12">
        <f>IF('Données projet'!$A$114&gt;35,BY59+BX60-CG59,IF(A60&lt;'Données projet'!$A$114,$BV$205^A60,IF(A60='Données projet'!$A$114,'Données projet'!$B$114,BY59+BX60-CG59)))</f>
        <v>300.3739999999998</v>
      </c>
      <c r="BZ60" s="13">
        <f>BY60*VLOOKUP('Données projet'!$B$12,Paramètres!$A$1:$I$89,3,0)*VLOOKUP('Données projet'!$B$12,Paramètres!$A$1:$I$89,5,0)</f>
        <v>140.57503199999991</v>
      </c>
      <c r="CA60" s="13">
        <f t="shared" si="39"/>
        <v>36.42870580902472</v>
      </c>
      <c r="CB60" s="20">
        <f t="shared" si="10"/>
        <v>308.28151001738462</v>
      </c>
      <c r="CC60" s="59">
        <f t="shared" si="11"/>
        <v>567.80815006806233</v>
      </c>
      <c r="CD60" s="59">
        <f ca="1">AVERAGE(OFFSET($CC$3,0,0,'Données projet'!$E$12+1,1))-AVERAGE(OFFSET($H$3,0,0,'Données projet'!$E$12+1,1))</f>
        <v>374.38106339726073</v>
      </c>
      <c r="CE60" s="59">
        <f t="shared" si="40"/>
        <v>296.53283288925957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13.187003730068062</v>
      </c>
      <c r="CL60" s="21">
        <f>EXP(-LN(2)/25)*CL59+(1-EXP(-LN(2)/25))/(LN(2)/25)*Calculateur!CG60*Calculateur!CI60*VLOOKUP('Données projet'!$B$12,Paramètres!$A$1:$I$89,3,0)*0.475*44/12</f>
        <v>18.537554012678662</v>
      </c>
      <c r="CM60" s="21">
        <f>EXP(-LN(2)/2)*CM59+(1-EXP(-LN(2)/2))/(LN(2)/2)*CG60*CJ60*VLOOKUP('Données projet'!$B$12,Paramètres!$A$1:$I$89,3,0)*0.475*44/12</f>
        <v>4.3787420857591028</v>
      </c>
      <c r="CN60" s="22">
        <f t="shared" si="12"/>
        <v>36.103299828505826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158.99520000000004</v>
      </c>
      <c r="CV60" s="13">
        <f t="shared" si="41"/>
        <v>40.615796933386044</v>
      </c>
      <c r="CW60" s="20">
        <f t="shared" si="13"/>
        <v>347.65581965898076</v>
      </c>
      <c r="CX60" s="59">
        <f t="shared" si="14"/>
        <v>607.18245970965847</v>
      </c>
      <c r="CY60" s="59">
        <f ca="1">AVERAGE(OFFSET($CX$3,0,0,'Données projet'!$E$13+1,1))-AVERAGE(OFFSET($H$3,0,0,'Données projet'!$E$13+1,1))</f>
        <v>285.8437404763045</v>
      </c>
      <c r="CZ60" s="59">
        <f t="shared" si="42"/>
        <v>276.01618888357268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2.8010508287270168</v>
      </c>
      <c r="DG60" s="21">
        <f>EXP(-LN(2)/25)*DG59+(1-EXP(-LN(2)/25))/(LN(2)/25)*Calculateur!DB60*Calculateur!DD60*VLOOKUP('Données projet'!$B$13,Paramètres!$A$1:$I$89,3,0)*0.475*44/12</f>
        <v>10.788775883908565</v>
      </c>
      <c r="DH60" s="21">
        <f>EXP(-LN(2)/2)*DH59+(1-EXP(-LN(2)/2))/(LN(2)/2)*DB60*DE60*VLOOKUP('Données projet'!$B$13,Paramètres!$A$1:$I$89,3,0)*0.475*44/12</f>
        <v>1.4426178807052568</v>
      </c>
      <c r="DI60" s="22">
        <f t="shared" si="15"/>
        <v>15.032444593340838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14.073749999999997</v>
      </c>
      <c r="M61" s="12">
        <f t="array" ref="M61">INDEX(L:L,MIN(IF(ISNUMBER(L61:L257),ROW(L61:L257),"")))</f>
        <v>14.073749999999997</v>
      </c>
      <c r="N61" s="13">
        <f>IF('Données projet'!$A$36&gt;35,N60+M61-V60,IF(A61&lt;'Données projet'!$A$36,$K$205^A61,IF(A61='Données projet'!$A$36,'Données projet'!$B$36,N60+M61-V60)))</f>
        <v>346.58000000000015</v>
      </c>
      <c r="O61" s="13">
        <f>N61*VLOOKUP('Données projet'!$B$9,Paramètres!$A$1:$I$89,3,0)*VLOOKUP('Données projet'!$B$9,Paramètres!$A$1:$I$89,5,0)</f>
        <v>313.58558400000015</v>
      </c>
      <c r="P61" s="13">
        <f t="shared" si="33"/>
        <v>74.017140903550782</v>
      </c>
      <c r="Q61" s="20">
        <f t="shared" si="53"/>
        <v>675.07474587368461</v>
      </c>
      <c r="R61" s="59">
        <f t="shared" si="0"/>
        <v>935.18785647237303</v>
      </c>
      <c r="S61" s="59">
        <f ca="1">AVERAGE(OFFSET($R$3,0,0,'Données projet'!$E$9+1,1))-AVERAGE(OFFSET($H$3,0,0,'Données projet'!$E$9+1,1))</f>
        <v>737.40414421611001</v>
      </c>
      <c r="T61" s="59">
        <f t="shared" si="34"/>
        <v>245.32893490531674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65.819999999999993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9.9081843910064524</v>
      </c>
      <c r="AA61" s="21">
        <f>EXP(-LN(2)/25)*AA60+(1-EXP(-LN(2)/25))/(LN(2)/25)*Calculateur!V61*Calculateur!X61*VLOOKUP('Données projet'!$B$9,Paramètres!$A$1:$I$89,3,0)*0.475*44/12</f>
        <v>44.298407575059599</v>
      </c>
      <c r="AB61" s="21">
        <f>EXP(-LN(2)/2)*AB60+(1-EXP(-LN(2)/2))/(LN(2)/2)*V61*Y61*VLOOKUP('Données projet'!$B$9,Paramètres!$A$1:$I$89,3,0)*0.475*44/12</f>
        <v>6.414133563560716</v>
      </c>
      <c r="AC61" s="22">
        <f t="shared" si="3"/>
        <v>60.620725529626768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9.8828571428571443</v>
      </c>
      <c r="AI61" s="13">
        <f>IF('Données projet'!$A$62&gt;35,AI60+AH61-AQ60,IF(A61&lt;'Données projet'!$A$62,$AF$205^A61,IF(A61='Données projet'!$A$62,'Données projet'!$B$62,AI60+AH61-AQ60)))</f>
        <v>192.96714285714285</v>
      </c>
      <c r="AJ61" s="13">
        <f>AI61*VLOOKUP('Données projet'!$B$10,Paramètres!$A$1:$I$89,3,0)*VLOOKUP('Données projet'!$B$10,Paramètres!$A$1:$I$89,5,0)</f>
        <v>183.62753314285715</v>
      </c>
      <c r="AK61" s="13">
        <f t="shared" si="35"/>
        <v>46.128305880116194</v>
      </c>
      <c r="AL61" s="20">
        <f t="shared" si="4"/>
        <v>400.15808629834527</v>
      </c>
      <c r="AM61" s="59">
        <f t="shared" si="5"/>
        <v>660.27119689703363</v>
      </c>
      <c r="AN61" s="59">
        <f ca="1">AVERAGE(OFFSET($AM$3,0,0,'Données projet'!$E$10+1,1))-AVERAGE(OFFSET($H$3,0,0,'Données projet'!$E$10+1,1))</f>
        <v>486.36097333679697</v>
      </c>
      <c r="AO61" s="59">
        <f t="shared" si="36"/>
        <v>308.47736602748159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4.4584904015385289</v>
      </c>
      <c r="AV61" s="21">
        <f>EXP(-LN(2)/25)*AV60+(1-EXP(-LN(2)/25))/(LN(2)/25)*Calculateur!AQ61*Calculateur!AS61*VLOOKUP('Données projet'!$B$10,Paramètres!$A$1:$I$89,3,0)*0.475*44/12</f>
        <v>12.139898651311341</v>
      </c>
      <c r="AW61" s="21">
        <f>EXP(-LN(2)/2)*AW60+(1-EXP(-LN(2)/2))/(LN(2)/2)*AQ61*AT61*VLOOKUP('Données projet'!$B$10,Paramètres!$A$1:$I$89,3,0)*0.475*44/12</f>
        <v>1.3648611811051514</v>
      </c>
      <c r="AX61" s="21">
        <f t="shared" si="6"/>
        <v>17.963250233955023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9.1524999999999999</v>
      </c>
      <c r="BD61" s="12">
        <f>IF('Données projet'!$A$88&gt;35,BD60+BC61-BL60,IF(A61&lt;'Données projet'!$A$88,$BA$205^A61,IF(A61='Données projet'!$A$88,'Données projet'!$B$88,BD60+BC61-BL60)))</f>
        <v>208.14750000000029</v>
      </c>
      <c r="BE61" s="13">
        <f>BD61*VLOOKUP('Données projet'!$B$11,Paramètres!$A$1:$I$89,3,0)*VLOOKUP('Données projet'!$B$11,Paramètres!$A$1:$I$89,5,0)</f>
        <v>211.06156500000031</v>
      </c>
      <c r="BF61" s="13">
        <f t="shared" si="37"/>
        <v>52.167496238114467</v>
      </c>
      <c r="BG61" s="20">
        <f t="shared" si="7"/>
        <v>458.45728165638326</v>
      </c>
      <c r="BH61" s="59">
        <f t="shared" si="8"/>
        <v>718.57039225507174</v>
      </c>
      <c r="BI61" s="59">
        <f ca="1">AVERAGE(OFFSET($BH$3,0,0,'Données projet'!$E$11+1,1))-AVERAGE(OFFSET($H$3,0,0,'Données projet'!$E$11+1,1))</f>
        <v>586.51533082410526</v>
      </c>
      <c r="BJ61" s="59">
        <f t="shared" si="38"/>
        <v>361.74671957013652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35.404701344655948</v>
      </c>
      <c r="BR61" s="21">
        <f>EXP(-LN(2)/2)*BR60+(1-EXP(-LN(2)/2))/(LN(2)/2)*BL61*BO61*VLOOKUP('Données projet'!$B$11,Paramètres!$A$1:$I$89,3,0)*0.475*44/12</f>
        <v>0.93946953862003102</v>
      </c>
      <c r="BS61" s="22">
        <f t="shared" si="9"/>
        <v>36.344170883275979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12.999000000000001</v>
      </c>
      <c r="BY61" s="12">
        <f>IF('Données projet'!$A$114&gt;35,BY60+BX61-CG60,IF(A61&lt;'Données projet'!$A$114,$BV$205^A61,IF(A61='Données projet'!$A$114,'Données projet'!$B$114,BY60+BX61-CG60)))</f>
        <v>313.37299999999982</v>
      </c>
      <c r="BZ61" s="13">
        <f>BY61*VLOOKUP('Données projet'!$B$12,Paramètres!$A$1:$I$89,3,0)*VLOOKUP('Données projet'!$B$12,Paramètres!$A$1:$I$89,5,0)</f>
        <v>146.6585639999999</v>
      </c>
      <c r="CA61" s="13">
        <f t="shared" si="39"/>
        <v>37.81823955666578</v>
      </c>
      <c r="CB61" s="20">
        <f t="shared" si="10"/>
        <v>321.29709952785942</v>
      </c>
      <c r="CC61" s="59">
        <f t="shared" si="11"/>
        <v>581.41021012654778</v>
      </c>
      <c r="CD61" s="59">
        <f ca="1">AVERAGE(OFFSET($CC$3,0,0,'Données projet'!$E$12+1,1))-AVERAGE(OFFSET($H$3,0,0,'Données projet'!$E$12+1,1))</f>
        <v>374.38106339726073</v>
      </c>
      <c r="CE61" s="59">
        <f t="shared" si="40"/>
        <v>296.53283288925957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12.928414630199494</v>
      </c>
      <c r="CL61" s="21">
        <f>EXP(-LN(2)/25)*CL60+(1-EXP(-LN(2)/25))/(LN(2)/25)*Calculateur!CG61*Calculateur!CI61*VLOOKUP('Données projet'!$B$12,Paramètres!$A$1:$I$89,3,0)*0.475*44/12</f>
        <v>18.030643623354365</v>
      </c>
      <c r="CM61" s="21">
        <f>EXP(-LN(2)/2)*CM60+(1-EXP(-LN(2)/2))/(LN(2)/2)*CG61*CJ61*VLOOKUP('Données projet'!$B$12,Paramètres!$A$1:$I$89,3,0)*0.475*44/12</f>
        <v>3.0962382219071887</v>
      </c>
      <c r="CN61" s="22">
        <f t="shared" si="12"/>
        <v>34.055296475461049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162.48960000000002</v>
      </c>
      <c r="CV61" s="13">
        <f t="shared" si="41"/>
        <v>41.403546033820696</v>
      </c>
      <c r="CW61" s="20">
        <f t="shared" si="13"/>
        <v>355.11389600890442</v>
      </c>
      <c r="CX61" s="59">
        <f t="shared" si="14"/>
        <v>615.22700660759278</v>
      </c>
      <c r="CY61" s="59">
        <f ca="1">AVERAGE(OFFSET($CX$3,0,0,'Données projet'!$E$13+1,1))-AVERAGE(OFFSET($H$3,0,0,'Données projet'!$E$13+1,1))</f>
        <v>285.8437404763045</v>
      </c>
      <c r="CZ61" s="59">
        <f t="shared" si="42"/>
        <v>276.01618888357268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2.7461239304479879</v>
      </c>
      <c r="DG61" s="21">
        <f>EXP(-LN(2)/25)*DG60+(1-EXP(-LN(2)/25))/(LN(2)/25)*Calculateur!DB61*Calculateur!DD61*VLOOKUP('Données projet'!$B$13,Paramètres!$A$1:$I$89,3,0)*0.475*44/12</f>
        <v>10.49375624000602</v>
      </c>
      <c r="DH61" s="21">
        <f>EXP(-LN(2)/2)*DH60+(1-EXP(-LN(2)/2))/(LN(2)/2)*DB61*DE61*VLOOKUP('Données projet'!$B$13,Paramètres!$A$1:$I$89,3,0)*0.475*44/12</f>
        <v>1.020084886107653</v>
      </c>
      <c r="DI61" s="22">
        <f t="shared" si="15"/>
        <v>14.259965056561661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13.520000000000003</v>
      </c>
      <c r="N62" s="13">
        <f>IF('Données projet'!$A$36&gt;35,N61+M62-V61,IF(A62&lt;'Données projet'!$A$36,$K$205^A62,IF(A62='Données projet'!$A$36,'Données projet'!$B$36,N61+M62-V61)))</f>
        <v>294.28000000000014</v>
      </c>
      <c r="O62" s="13">
        <f>N62*VLOOKUP('Données projet'!$B$9,Paramètres!$A$1:$I$89,3,0)*VLOOKUP('Données projet'!$B$9,Paramètres!$A$1:$I$89,5,0)</f>
        <v>266.26454400000011</v>
      </c>
      <c r="P62" s="13">
        <f t="shared" si="33"/>
        <v>64.055869609957142</v>
      </c>
      <c r="Q62" s="20">
        <f t="shared" si="53"/>
        <v>575.30805370400878</v>
      </c>
      <c r="R62" s="59">
        <f t="shared" si="0"/>
        <v>835.99746089785162</v>
      </c>
      <c r="S62" s="59">
        <f ca="1">AVERAGE(OFFSET($R$3,0,0,'Données projet'!$E$9+1,1))-AVERAGE(OFFSET($H$3,0,0,'Données projet'!$E$9+1,1))</f>
        <v>737.40414421611001</v>
      </c>
      <c r="T62" s="59">
        <f t="shared" si="34"/>
        <v>245.32893490531674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9.7138909384945578</v>
      </c>
      <c r="AA62" s="21">
        <f>EXP(-LN(2)/25)*AA61+(1-EXP(-LN(2)/25))/(LN(2)/25)*Calculateur!V62*Calculateur!X62*VLOOKUP('Données projet'!$B$9,Paramètres!$A$1:$I$89,3,0)*0.475*44/12</f>
        <v>43.087065290367583</v>
      </c>
      <c r="AB62" s="21">
        <f>EXP(-LN(2)/2)*AB61+(1-EXP(-LN(2)/2))/(LN(2)/2)*V62*Y62*VLOOKUP('Données projet'!$B$9,Paramètres!$A$1:$I$89,3,0)*0.475*44/12</f>
        <v>4.5354773382300175</v>
      </c>
      <c r="AC62" s="22">
        <f t="shared" si="3"/>
        <v>57.336433567092158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202.85</v>
      </c>
      <c r="AG62" s="12">
        <f>VLOOKUP(A62,'Données projet'!$A$61:$I$81,9,0)</f>
        <v>9.8828571428571443</v>
      </c>
      <c r="AH62" s="12">
        <f t="array" ref="AH62">INDEX(AG:AG,MIN(IF(ISNUMBER(AG62:AG258),ROW(AG62:AG258),"")))</f>
        <v>9.8828571428571443</v>
      </c>
      <c r="AI62" s="13">
        <f>IF('Données projet'!$A$62&gt;35,AI61+AH62-AQ61,IF(A62&lt;'Données projet'!$A$62,$AF$205^A62,IF(A62='Données projet'!$A$62,'Données projet'!$B$62,AI61+AH62-AQ61)))</f>
        <v>202.85</v>
      </c>
      <c r="AJ62" s="13">
        <f>AI62*VLOOKUP('Données projet'!$B$10,Paramètres!$A$1:$I$89,3,0)*VLOOKUP('Données projet'!$B$10,Paramètres!$A$1:$I$89,5,0)</f>
        <v>193.03206</v>
      </c>
      <c r="AK62" s="13">
        <f t="shared" si="35"/>
        <v>48.20967933854056</v>
      </c>
      <c r="AL62" s="20">
        <f t="shared" si="4"/>
        <v>420.16269601462477</v>
      </c>
      <c r="AM62" s="59">
        <f t="shared" si="5"/>
        <v>680.8521032084675</v>
      </c>
      <c r="AN62" s="59">
        <f ca="1">AVERAGE(OFFSET($AM$3,0,0,'Données projet'!$E$10+1,1))-AVERAGE(OFFSET($H$3,0,0,'Données projet'!$E$10+1,1))</f>
        <v>486.36097333679697</v>
      </c>
      <c r="AO62" s="59">
        <f t="shared" si="36"/>
        <v>308.47736602748159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41.81</v>
      </c>
      <c r="AR62" s="16">
        <f>IF(ISNA(VLOOKUP(A62,'Données projet'!$A$61:$I$81,5,0)),0%,VLOOKUP(A62,'Données projet'!$A$61:$I$81,5,0)*VLOOKUP('Données projet'!$B$10,Paramètres!$A$1:$I$89,7,0))</f>
        <v>0.1075</v>
      </c>
      <c r="AS62" s="16">
        <f>IF(ISNA(VLOOKUP(A62,'Données projet'!$A$61:$I$81,6,0)),0%,VLOOKUP(A62,'Données projet'!$A$61:$I$81,6,0)*VLOOKUP('Données projet'!$B$10,Paramètres!$A$1:$I$89,7,0))</f>
        <v>0.1075</v>
      </c>
      <c r="AT62" s="16">
        <f>IF(ISNA(VLOOKUP(A62,'Données projet'!$A$61:$I$81,7,0)),0%,VLOOKUP(A62,'Données projet'!$A$61:$I$81,7,0))</f>
        <v>0.25</v>
      </c>
      <c r="AU62" s="21">
        <f>EXP(-LN(2)/35)*AU61+(1-EXP(-LN(2)/35))/(LN(2)/35)*AQ62*AR62*VLOOKUP('Données projet'!$B$10,Paramètres!$A$1:$I$89,3,0)*0.475*44/12</f>
        <v>9.0992004699595697</v>
      </c>
      <c r="AV62" s="21">
        <f>EXP(-LN(2)/25)*AV61+(1-EXP(-LN(2)/25))/(LN(2)/25)*Calculateur!AQ62*Calculateur!AS62*VLOOKUP('Données projet'!$B$10,Paramètres!$A$1:$I$89,3,0)*0.475*44/12</f>
        <v>16.517454347836992</v>
      </c>
      <c r="AW62" s="21">
        <f>EXP(-LN(2)/2)*AW61+(1-EXP(-LN(2)/2))/(LN(2)/2)*AQ62*AT62*VLOOKUP('Données projet'!$B$10,Paramètres!$A$1:$I$89,3,0)*0.475*44/12</f>
        <v>10.349986461824772</v>
      </c>
      <c r="AX62" s="21">
        <f t="shared" si="6"/>
        <v>35.966641279621335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9.1524999999999999</v>
      </c>
      <c r="BC62" s="12">
        <f t="array" ref="BC62">INDEX(BB:BB,MIN(IF(ISNUMBER(BB62:BB258),ROW(BB62:BB258),"")))</f>
        <v>9.1524999999999999</v>
      </c>
      <c r="BD62" s="12">
        <f>IF('Données projet'!$A$88&gt;35,BD61+BC62-BL61,IF(A62&lt;'Données projet'!$A$88,$BA$205^A62,IF(A62='Données projet'!$A$88,'Données projet'!$B$88,BD61+BC62-BL61)))</f>
        <v>217.3000000000003</v>
      </c>
      <c r="BE62" s="13">
        <f>BD62*VLOOKUP('Données projet'!$B$11,Paramètres!$A$1:$I$89,3,0)*VLOOKUP('Données projet'!$B$11,Paramètres!$A$1:$I$89,5,0)</f>
        <v>220.34220000000033</v>
      </c>
      <c r="BF62" s="13">
        <f t="shared" si="37"/>
        <v>54.189254470723576</v>
      </c>
      <c r="BG62" s="20">
        <f t="shared" si="7"/>
        <v>478.14228320317744</v>
      </c>
      <c r="BH62" s="59">
        <f t="shared" si="8"/>
        <v>738.83169039702022</v>
      </c>
      <c r="BI62" s="59">
        <f ca="1">AVERAGE(OFFSET($BH$3,0,0,'Données projet'!$E$11+1,1))-AVERAGE(OFFSET($H$3,0,0,'Données projet'!$E$11+1,1))</f>
        <v>586.51533082410526</v>
      </c>
      <c r="BJ62" s="59">
        <f t="shared" si="38"/>
        <v>361.74671957013652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52.75</v>
      </c>
      <c r="BM62" s="16">
        <f>IF(ISNA(VLOOKUP(A62,'Données projet'!$A$87:$I$107,5,0)),0%,VLOOKUP(A62,'Données projet'!$A$87:$I$107,5,0)*VLOOKUP('Données projet'!$B$11,Paramètres!$A$1:$I$89,7,0))</f>
        <v>0.15049999999999999</v>
      </c>
      <c r="BN62" s="16">
        <f>IF(ISNA(VLOOKUP(A62,'Données projet'!$A$87:$I$107,6,0)),0%,VLOOKUP(A62,'Données projet'!$A$87:$I$107,6,0)*VLOOKUP('Données projet'!$B$11,Paramètres!$A$1:$I$89,7,0))</f>
        <v>8.6000000000000007E-2</v>
      </c>
      <c r="BO62" s="16">
        <f>IF(ISNA(VLOOKUP(A62,'Données projet'!$A$87:$I$107,7,0)),0%,VLOOKUP(A62,'Données projet'!$A$87:$I$107,7,0))</f>
        <v>0.1</v>
      </c>
      <c r="BP62" s="21">
        <f>EXP(-LN(2)/35)*BP61+(1-EXP(-LN(2)/35))/(LN(2)/35)*BL62*BM62*VLOOKUP('Données projet'!$B$11,Paramètres!$A$1:$I$89,3,0)*0.475*44/12</f>
        <v>8.8990578355450562</v>
      </c>
      <c r="BQ62" s="21">
        <f>EXP(-LN(2)/25)*BQ61+(1-EXP(-LN(2)/25))/(LN(2)/25)*Calculateur!BL62*Calculateur!BN62*VLOOKUP('Données projet'!$B$11,Paramètres!$A$1:$I$89,3,0)*0.475*44/12</f>
        <v>39.501711555413806</v>
      </c>
      <c r="BR62" s="21">
        <f>EXP(-LN(2)/2)*BR61+(1-EXP(-LN(2)/2))/(LN(2)/2)*BL62*BO62*VLOOKUP('Données projet'!$B$11,Paramètres!$A$1:$I$89,3,0)*0.475*44/12</f>
        <v>5.711089218663453</v>
      </c>
      <c r="BS62" s="22">
        <f t="shared" si="9"/>
        <v>54.111858609622317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12.999000000000001</v>
      </c>
      <c r="BY62" s="12">
        <f>IF('Données projet'!$A$114&gt;35,BY61+BX62-CG61,IF(A62&lt;'Données projet'!$A$114,$BV$205^A62,IF(A62='Données projet'!$A$114,'Données projet'!$B$114,BY61+BX62-CG61)))</f>
        <v>326.37199999999984</v>
      </c>
      <c r="BZ62" s="13">
        <f>BY62*VLOOKUP('Données projet'!$B$12,Paramètres!$A$1:$I$89,3,0)*VLOOKUP('Données projet'!$B$12,Paramètres!$A$1:$I$89,5,0)</f>
        <v>152.74209599999995</v>
      </c>
      <c r="CA62" s="13">
        <f t="shared" si="39"/>
        <v>39.201078252346029</v>
      </c>
      <c r="CB62" s="20">
        <f t="shared" si="10"/>
        <v>334.30102848950258</v>
      </c>
      <c r="CC62" s="59">
        <f t="shared" si="11"/>
        <v>594.99043568334537</v>
      </c>
      <c r="CD62" s="59">
        <f ca="1">AVERAGE(OFFSET($CC$3,0,0,'Données projet'!$E$12+1,1))-AVERAGE(OFFSET($H$3,0,0,'Données projet'!$E$12+1,1))</f>
        <v>374.38106339726073</v>
      </c>
      <c r="CE62" s="59">
        <f t="shared" si="40"/>
        <v>296.53283288925957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12.674896304855572</v>
      </c>
      <c r="CL62" s="21">
        <f>EXP(-LN(2)/25)*CL61+(1-EXP(-LN(2)/25))/(LN(2)/25)*Calculateur!CG62*Calculateur!CI62*VLOOKUP('Données projet'!$B$12,Paramètres!$A$1:$I$89,3,0)*0.475*44/12</f>
        <v>17.537594725283402</v>
      </c>
      <c r="CM62" s="21">
        <f>EXP(-LN(2)/2)*CM61+(1-EXP(-LN(2)/2))/(LN(2)/2)*CG62*CJ62*VLOOKUP('Données projet'!$B$12,Paramètres!$A$1:$I$89,3,0)*0.475*44/12</f>
        <v>2.1893710428795514</v>
      </c>
      <c r="CN62" s="22">
        <f t="shared" si="12"/>
        <v>32.401862073018528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165.98400000000001</v>
      </c>
      <c r="CV62" s="13">
        <f t="shared" si="41"/>
        <v>42.189325525922243</v>
      </c>
      <c r="CW62" s="20">
        <f t="shared" si="13"/>
        <v>362.56854195764794</v>
      </c>
      <c r="CX62" s="59">
        <f t="shared" si="14"/>
        <v>623.25794915149072</v>
      </c>
      <c r="CY62" s="59">
        <f ca="1">AVERAGE(OFFSET($CX$3,0,0,'Données projet'!$E$13+1,1))-AVERAGE(OFFSET($H$3,0,0,'Données projet'!$E$13+1,1))</f>
        <v>285.8437404763045</v>
      </c>
      <c r="CZ62" s="59">
        <f t="shared" si="42"/>
        <v>276.01618888357268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2.6922741151421108</v>
      </c>
      <c r="DG62" s="21">
        <f>EXP(-LN(2)/25)*DG61+(1-EXP(-LN(2)/25))/(LN(2)/25)*Calculateur!DB62*Calculateur!DD62*VLOOKUP('Données projet'!$B$13,Paramètres!$A$1:$I$89,3,0)*0.475*44/12</f>
        <v>10.206803923780399</v>
      </c>
      <c r="DH62" s="21">
        <f>EXP(-LN(2)/2)*DH61+(1-EXP(-LN(2)/2))/(LN(2)/2)*DB62*DE62*VLOOKUP('Données projet'!$B$13,Paramètres!$A$1:$I$89,3,0)*0.475*44/12</f>
        <v>0.72130894035262849</v>
      </c>
      <c r="DI62" s="22">
        <f t="shared" si="15"/>
        <v>13.620386979275137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13.520000000000003</v>
      </c>
      <c r="N63" s="13">
        <f>IF('Données projet'!$A$36&gt;35,N62+M63-V62,IF(A63&lt;'Données projet'!$A$36,$K$205^A63,IF(A63='Données projet'!$A$36,'Données projet'!$B$36,N62+M63-V62)))</f>
        <v>307.80000000000013</v>
      </c>
      <c r="O63" s="13">
        <f>N63*VLOOKUP('Données projet'!$B$9,Paramètres!$A$1:$I$89,3,0)*VLOOKUP('Données projet'!$B$9,Paramètres!$A$1:$I$89,5,0)</f>
        <v>278.4974400000001</v>
      </c>
      <c r="P63" s="13">
        <f t="shared" si="33"/>
        <v>66.649375389445709</v>
      </c>
      <c r="Q63" s="20">
        <f t="shared" si="53"/>
        <v>601.13070346995141</v>
      </c>
      <c r="R63" s="59">
        <f t="shared" si="0"/>
        <v>862.38640980142895</v>
      </c>
      <c r="S63" s="59">
        <f ca="1">AVERAGE(OFFSET($R$3,0,0,'Données projet'!$E$9+1,1))-AVERAGE(OFFSET($H$3,0,0,'Données projet'!$E$9+1,1))</f>
        <v>737.40414421611001</v>
      </c>
      <c r="T63" s="59">
        <f t="shared" si="34"/>
        <v>245.32893490531674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9.5234074620791187</v>
      </c>
      <c r="AA63" s="21">
        <f>EXP(-LN(2)/25)*AA62+(1-EXP(-LN(2)/25))/(LN(2)/25)*Calculateur!V63*Calculateur!X63*VLOOKUP('Données projet'!$B$9,Paramètres!$A$1:$I$89,3,0)*0.475*44/12</f>
        <v>41.908847224152197</v>
      </c>
      <c r="AB63" s="21">
        <f>EXP(-LN(2)/2)*AB62+(1-EXP(-LN(2)/2))/(LN(2)/2)*V63*Y63*VLOOKUP('Données projet'!$B$9,Paramètres!$A$1:$I$89,3,0)*0.475*44/12</f>
        <v>3.2070667817803584</v>
      </c>
      <c r="AC63" s="22">
        <f t="shared" si="3"/>
        <v>54.639321468011673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9.7525000000000013</v>
      </c>
      <c r="AI63" s="13">
        <f>IF('Données projet'!$A$62&gt;35,AI62+AH63-AQ62,IF(A63&lt;'Données projet'!$A$62,$AF$205^A63,IF(A63='Données projet'!$A$62,'Données projet'!$B$62,AI62+AH63-AQ62)))</f>
        <v>170.79249999999999</v>
      </c>
      <c r="AJ63" s="13">
        <f>AI63*VLOOKUP('Données projet'!$B$10,Paramètres!$A$1:$I$89,3,0)*VLOOKUP('Données projet'!$B$10,Paramètres!$A$1:$I$89,5,0)</f>
        <v>162.52614299999999</v>
      </c>
      <c r="AK63" s="13">
        <f t="shared" si="35"/>
        <v>41.411773501591178</v>
      </c>
      <c r="AL63" s="20">
        <f t="shared" si="4"/>
        <v>355.19187124027127</v>
      </c>
      <c r="AM63" s="59">
        <f t="shared" si="5"/>
        <v>616.44757757174875</v>
      </c>
      <c r="AN63" s="59">
        <f ca="1">AVERAGE(OFFSET($AM$3,0,0,'Données projet'!$E$10+1,1))-AVERAGE(OFFSET($H$3,0,0,'Données projet'!$E$10+1,1))</f>
        <v>486.36097333679697</v>
      </c>
      <c r="AO63" s="59">
        <f t="shared" si="36"/>
        <v>308.47736602748159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8.9207706987079352</v>
      </c>
      <c r="AV63" s="21">
        <f>EXP(-LN(2)/25)*AV62+(1-EXP(-LN(2)/25))/(LN(2)/25)*Calculateur!AQ63*Calculateur!AS63*VLOOKUP('Données projet'!$B$10,Paramètres!$A$1:$I$89,3,0)*0.475*44/12</f>
        <v>16.065783690080217</v>
      </c>
      <c r="AW63" s="21">
        <f>EXP(-LN(2)/2)*AW62+(1-EXP(-LN(2)/2))/(LN(2)/2)*AQ63*AT63*VLOOKUP('Données projet'!$B$10,Paramètres!$A$1:$I$89,3,0)*0.475*44/12</f>
        <v>7.3185456123452584</v>
      </c>
      <c r="AX63" s="21">
        <f t="shared" si="6"/>
        <v>32.305100001133411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8.5662500000000001</v>
      </c>
      <c r="BD63" s="12">
        <f>IF('Données projet'!$A$88&gt;35,BD62+BC63-BL62,IF(A63&lt;'Données projet'!$A$88,$BA$205^A63,IF(A63='Données projet'!$A$88,'Données projet'!$B$88,BD62+BC63-BL62)))</f>
        <v>173.11625000000029</v>
      </c>
      <c r="BE63" s="13">
        <f>BD63*VLOOKUP('Données projet'!$B$11,Paramètres!$A$1:$I$89,3,0)*VLOOKUP('Données projet'!$B$11,Paramètres!$A$1:$I$89,5,0)</f>
        <v>175.5398775000003</v>
      </c>
      <c r="BF63" s="13">
        <f t="shared" si="37"/>
        <v>44.32844671747268</v>
      </c>
      <c r="BG63" s="20">
        <f t="shared" si="7"/>
        <v>382.93733134543209</v>
      </c>
      <c r="BH63" s="59">
        <f t="shared" si="8"/>
        <v>644.19303767690963</v>
      </c>
      <c r="BI63" s="59">
        <f ca="1">AVERAGE(OFFSET($BH$3,0,0,'Données projet'!$E$11+1,1))-AVERAGE(OFFSET($H$3,0,0,'Données projet'!$E$11+1,1))</f>
        <v>586.51533082410526</v>
      </c>
      <c r="BJ63" s="59">
        <f t="shared" si="38"/>
        <v>361.74671957013652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8.7245527392793374</v>
      </c>
      <c r="BQ63" s="21">
        <f>EXP(-LN(2)/25)*BQ62+(1-EXP(-LN(2)/25))/(LN(2)/25)*Calculateur!BL63*Calculateur!BN63*VLOOKUP('Données projet'!$B$11,Paramètres!$A$1:$I$89,3,0)*0.475*44/12</f>
        <v>38.421535175626289</v>
      </c>
      <c r="BR63" s="21">
        <f>EXP(-LN(2)/2)*BR62+(1-EXP(-LN(2)/2))/(LN(2)/2)*BL63*BO63*VLOOKUP('Données projet'!$B$11,Paramètres!$A$1:$I$89,3,0)*0.475*44/12</f>
        <v>4.0383499144783093</v>
      </c>
      <c r="BS63" s="22">
        <f t="shared" si="9"/>
        <v>51.184437829383938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12.999000000000001</v>
      </c>
      <c r="BY63" s="12">
        <f>IF('Données projet'!$A$114&gt;35,BY62+BX63-CG62,IF(A63&lt;'Données projet'!$A$114,$BV$205^A63,IF(A63='Données projet'!$A$114,'Données projet'!$B$114,BY62+BX63-CG62)))</f>
        <v>339.37099999999987</v>
      </c>
      <c r="BZ63" s="13">
        <f>BY63*VLOOKUP('Données projet'!$B$12,Paramètres!$A$1:$I$89,3,0)*VLOOKUP('Données projet'!$B$12,Paramètres!$A$1:$I$89,5,0)</f>
        <v>158.82562799999994</v>
      </c>
      <c r="CA63" s="13">
        <f t="shared" si="39"/>
        <v>40.577519061672213</v>
      </c>
      <c r="CB63" s="20">
        <f t="shared" si="10"/>
        <v>347.2938144657457</v>
      </c>
      <c r="CC63" s="59">
        <f t="shared" si="11"/>
        <v>608.54952079722318</v>
      </c>
      <c r="CD63" s="59">
        <f ca="1">AVERAGE(OFFSET($CC$3,0,0,'Données projet'!$E$12+1,1))-AVERAGE(OFFSET($H$3,0,0,'Données projet'!$E$12+1,1))</f>
        <v>374.38106339726073</v>
      </c>
      <c r="CE63" s="59">
        <f t="shared" si="40"/>
        <v>296.53283288925957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12.426349319240735</v>
      </c>
      <c r="CL63" s="21">
        <f>EXP(-LN(2)/25)*CL62+(1-EXP(-LN(2)/25))/(LN(2)/25)*Calculateur!CG63*Calculateur!CI63*VLOOKUP('Données projet'!$B$12,Paramètres!$A$1:$I$89,3,0)*0.475*44/12</f>
        <v>17.058028275258504</v>
      </c>
      <c r="CM63" s="21">
        <f>EXP(-LN(2)/2)*CM62+(1-EXP(-LN(2)/2))/(LN(2)/2)*CG63*CJ63*VLOOKUP('Données projet'!$B$12,Paramètres!$A$1:$I$89,3,0)*0.475*44/12</f>
        <v>1.5481191109535943</v>
      </c>
      <c r="CN63" s="22">
        <f t="shared" si="12"/>
        <v>31.032496705452832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169.47840000000002</v>
      </c>
      <c r="CV63" s="13">
        <f t="shared" si="41"/>
        <v>42.973181651930332</v>
      </c>
      <c r="CW63" s="20">
        <f t="shared" si="13"/>
        <v>370.01983804377869</v>
      </c>
      <c r="CX63" s="59">
        <f t="shared" si="14"/>
        <v>631.27554437525623</v>
      </c>
      <c r="CY63" s="59">
        <f ca="1">AVERAGE(OFFSET($CX$3,0,0,'Données projet'!$E$13+1,1))-AVERAGE(OFFSET($H$3,0,0,'Données projet'!$E$13+1,1))</f>
        <v>285.8437404763045</v>
      </c>
      <c r="CZ63" s="59">
        <f t="shared" si="42"/>
        <v>276.01618888357268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3.7911239282145202</v>
      </c>
      <c r="DG63" s="21">
        <f>EXP(-LN(2)/25)*DG62+(1-EXP(-LN(2)/25))/(LN(2)/25)*Calculateur!DB63*Calculateur!DD63*VLOOKUP('Données projet'!$B$13,Paramètres!$A$1:$I$89,3,0)*0.475*44/12</f>
        <v>11.074807540152376</v>
      </c>
      <c r="DH63" s="21">
        <f>EXP(-LN(2)/2)*DH62+(1-EXP(-LN(2)/2))/(LN(2)/2)*DB63*DE63*VLOOKUP('Données projet'!$B$13,Paramètres!$A$1:$I$89,3,0)*0.475*44/12</f>
        <v>2.3646389464021778</v>
      </c>
      <c r="DI63" s="22">
        <f t="shared" si="15"/>
        <v>17.230570414769073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13.520000000000003</v>
      </c>
      <c r="N64" s="13">
        <f>IF('Données projet'!$A$36&gt;35,N63+M64-V63,IF(A64&lt;'Données projet'!$A$36,$K$205^A64,IF(A64='Données projet'!$A$36,'Données projet'!$B$36,N63+M64-V63)))</f>
        <v>321.32000000000011</v>
      </c>
      <c r="O64" s="13">
        <f>N64*VLOOKUP('Données projet'!$B$9,Paramètres!$A$1:$I$89,3,0)*VLOOKUP('Données projet'!$B$9,Paramètres!$A$1:$I$89,5,0)</f>
        <v>290.73033600000008</v>
      </c>
      <c r="P64" s="13">
        <f t="shared" si="33"/>
        <v>69.229650371802393</v>
      </c>
      <c r="Q64" s="20">
        <f t="shared" si="53"/>
        <v>626.93030959755595</v>
      </c>
      <c r="R64" s="59">
        <f t="shared" si="0"/>
        <v>888.74249104268529</v>
      </c>
      <c r="S64" s="59">
        <f ca="1">AVERAGE(OFFSET($R$3,0,0,'Données projet'!$E$9+1,1))-AVERAGE(OFFSET($H$3,0,0,'Données projet'!$E$9+1,1))</f>
        <v>737.40414421611001</v>
      </c>
      <c r="T64" s="59">
        <f t="shared" si="34"/>
        <v>245.32893490531674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9.3366592504527368</v>
      </c>
      <c r="AA64" s="21">
        <f>EXP(-LN(2)/25)*AA63+(1-EXP(-LN(2)/25))/(LN(2)/25)*Calculateur!V64*Calculateur!X64*VLOOKUP('Données projet'!$B$9,Paramètres!$A$1:$I$89,3,0)*0.475*44/12</f>
        <v>40.762847592917261</v>
      </c>
      <c r="AB64" s="21">
        <f>EXP(-LN(2)/2)*AB63+(1-EXP(-LN(2)/2))/(LN(2)/2)*V64*Y64*VLOOKUP('Données projet'!$B$9,Paramètres!$A$1:$I$89,3,0)*0.475*44/12</f>
        <v>2.2677386691150092</v>
      </c>
      <c r="AC64" s="22">
        <f t="shared" si="3"/>
        <v>52.367245512485006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9.7525000000000013</v>
      </c>
      <c r="AI64" s="13">
        <f>IF('Données projet'!$A$62&gt;35,AI63+AH64-AQ63,IF(A64&lt;'Données projet'!$A$62,$AF$205^A64,IF(A64='Données projet'!$A$62,'Données projet'!$B$62,AI63+AH64-AQ63)))</f>
        <v>180.54499999999999</v>
      </c>
      <c r="AJ64" s="13">
        <f>AI64*VLOOKUP('Données projet'!$B$10,Paramètres!$A$1:$I$89,3,0)*VLOOKUP('Données projet'!$B$10,Paramètres!$A$1:$I$89,5,0)</f>
        <v>171.806622</v>
      </c>
      <c r="AK64" s="13">
        <f t="shared" si="35"/>
        <v>43.494397538625861</v>
      </c>
      <c r="AL64" s="20">
        <f t="shared" si="4"/>
        <v>374.98260902977336</v>
      </c>
      <c r="AM64" s="59">
        <f t="shared" si="5"/>
        <v>636.7947904749027</v>
      </c>
      <c r="AN64" s="59">
        <f ca="1">AVERAGE(OFFSET($AM$3,0,0,'Données projet'!$E$10+1,1))-AVERAGE(OFFSET($H$3,0,0,'Données projet'!$E$10+1,1))</f>
        <v>486.36097333679697</v>
      </c>
      <c r="AO64" s="59">
        <f t="shared" si="36"/>
        <v>308.47736602748159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8.7458398264391324</v>
      </c>
      <c r="AV64" s="21">
        <f>EXP(-LN(2)/25)*AV63+(1-EXP(-LN(2)/25))/(LN(2)/25)*Calculateur!AQ64*Calculateur!AS64*VLOOKUP('Données projet'!$B$10,Paramètres!$A$1:$I$89,3,0)*0.475*44/12</f>
        <v>15.626463990212129</v>
      </c>
      <c r="AW64" s="21">
        <f>EXP(-LN(2)/2)*AW63+(1-EXP(-LN(2)/2))/(LN(2)/2)*AQ64*AT64*VLOOKUP('Données projet'!$B$10,Paramètres!$A$1:$I$89,3,0)*0.475*44/12</f>
        <v>5.1749932309123867</v>
      </c>
      <c r="AX64" s="21">
        <f t="shared" si="6"/>
        <v>29.547297047563646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8.5662500000000001</v>
      </c>
      <c r="BD64" s="12">
        <f>IF('Données projet'!$A$88&gt;35,BD63+BC64-BL63,IF(A64&lt;'Données projet'!$A$88,$BA$205^A64,IF(A64='Données projet'!$A$88,'Données projet'!$B$88,BD63+BC64-BL63)))</f>
        <v>181.68250000000029</v>
      </c>
      <c r="BE64" s="13">
        <f>BD64*VLOOKUP('Données projet'!$B$11,Paramètres!$A$1:$I$89,3,0)*VLOOKUP('Données projet'!$B$11,Paramètres!$A$1:$I$89,5,0)</f>
        <v>184.22605500000029</v>
      </c>
      <c r="BF64" s="13">
        <f t="shared" si="37"/>
        <v>46.261131892180465</v>
      </c>
      <c r="BG64" s="20">
        <f t="shared" si="7"/>
        <v>401.43185050388144</v>
      </c>
      <c r="BH64" s="59">
        <f t="shared" si="8"/>
        <v>663.24403194901083</v>
      </c>
      <c r="BI64" s="59">
        <f ca="1">AVERAGE(OFFSET($BH$3,0,0,'Données projet'!$E$11+1,1))-AVERAGE(OFFSET($H$3,0,0,'Données projet'!$E$11+1,1))</f>
        <v>586.51533082410526</v>
      </c>
      <c r="BJ64" s="59">
        <f t="shared" si="38"/>
        <v>361.74671957013652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8.5534695815137916</v>
      </c>
      <c r="BQ64" s="21">
        <f>EXP(-LN(2)/25)*BQ63+(1-EXP(-LN(2)/25))/(LN(2)/25)*Calculateur!BL64*Calculateur!BN64*VLOOKUP('Données projet'!$B$11,Paramètres!$A$1:$I$89,3,0)*0.475*44/12</f>
        <v>37.370896275748066</v>
      </c>
      <c r="BR64" s="21">
        <f>EXP(-LN(2)/2)*BR63+(1-EXP(-LN(2)/2))/(LN(2)/2)*BL64*BO64*VLOOKUP('Données projet'!$B$11,Paramètres!$A$1:$I$89,3,0)*0.475*44/12</f>
        <v>2.8555446093317269</v>
      </c>
      <c r="BS64" s="22">
        <f t="shared" si="9"/>
        <v>48.779910466593591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>
        <f>VLOOKUP(A64,'Données projet'!$A$113:$I$133,2,0)</f>
        <v>352.37</v>
      </c>
      <c r="BW64" s="12">
        <f>VLOOKUP(A64,'Données projet'!$A$113:$I$133,9,0)</f>
        <v>12.999000000000001</v>
      </c>
      <c r="BX64" s="12">
        <f t="array" ref="BX64">INDEX(BW:BW,MIN(IF(ISNUMBER(BW64:BW260),ROW(BW64:BW260),"")))</f>
        <v>12.999000000000001</v>
      </c>
      <c r="BY64" s="12">
        <f>IF('Données projet'!$A$114&gt;35,BY63+BX64-CG63,IF(A64&lt;'Données projet'!$A$114,$BV$205^A64,IF(A64='Données projet'!$A$114,'Données projet'!$B$114,BY63+BX64-CG63)))</f>
        <v>352.36999999999989</v>
      </c>
      <c r="BZ64" s="13">
        <f>BY64*VLOOKUP('Données projet'!$B$12,Paramètres!$A$1:$I$89,3,0)*VLOOKUP('Données projet'!$B$12,Paramètres!$A$1:$I$89,5,0)</f>
        <v>164.90915999999996</v>
      </c>
      <c r="CA64" s="13">
        <f t="shared" si="39"/>
        <v>41.947835096187085</v>
      </c>
      <c r="CB64" s="20">
        <f t="shared" si="10"/>
        <v>360.27593312585913</v>
      </c>
      <c r="CC64" s="59">
        <f t="shared" si="11"/>
        <v>622.08811457098841</v>
      </c>
      <c r="CD64" s="59">
        <f ca="1">AVERAGE(OFFSET($CC$3,0,0,'Données projet'!$E$12+1,1))-AVERAGE(OFFSET($H$3,0,0,'Données projet'!$E$12+1,1))</f>
        <v>374.38106339726073</v>
      </c>
      <c r="CE64" s="59">
        <f t="shared" si="40"/>
        <v>296.53283288925957</v>
      </c>
      <c r="CF64" s="15">
        <f>IF(ISNA(VLOOKUP(A64,'Données projet'!$A$113:$I$133,3,0)),0,VLOOKUP(A64,'Données projet'!$A$113:$I$133,3,0))</f>
        <v>2</v>
      </c>
      <c r="CG64" s="15">
        <f>IF(ISNA(VLOOKUP(A64,'Données projet'!$A$113:$I$133,4,0)),0,VLOOKUP(A64,'Données projet'!$A$113:$I$133,4,0))</f>
        <v>101.36000000000001</v>
      </c>
      <c r="CH64" s="16">
        <f>IF(ISNA(VLOOKUP(A64,'Données projet'!$A$113:$I$133,5,0)),0%,VLOOKUP(A64,'Données projet'!$A$113:$I$133,5,0)*VLOOKUP('Données projet'!$B$12,Paramètres!$A$1:$I$89,7,0))</f>
        <v>0.33</v>
      </c>
      <c r="CI64" s="16">
        <f>IF(ISNA(VLOOKUP(A64,'Données projet'!$A$113:$I$133,6,0)),0%,VLOOKUP(A64,'Données projet'!$A$113:$I$133,6,0)*VLOOKUP('Données projet'!$B$12,Paramètres!$A$1:$I$89,7,0))</f>
        <v>0.11000000000000001</v>
      </c>
      <c r="CJ64" s="16">
        <f>IF(ISNA(VLOOKUP(A64,'Données projet'!$A$113:$I$133,7,0)),0%,VLOOKUP(A64,'Données projet'!$A$113:$I$133,7,0))</f>
        <v>0.2</v>
      </c>
      <c r="CK64" s="21">
        <f>EXP(-LN(2)/35)*CK63+(1-EXP(-LN(2)/35))/(LN(2)/35)*CG64*CH64*VLOOKUP('Données projet'!$B$12,Paramètres!$A$1:$I$89,3,0)*0.475*44/12</f>
        <v>32.948767113940768</v>
      </c>
      <c r="CL64" s="21">
        <f>EXP(-LN(2)/25)*CL63+(1-EXP(-LN(2)/25))/(LN(2)/25)*Calculateur!CG64*Calculateur!CI64*VLOOKUP('Données projet'!$B$12,Paramètres!$A$1:$I$89,3,0)*0.475*44/12</f>
        <v>23.486351232712469</v>
      </c>
      <c r="CM64" s="21">
        <f>EXP(-LN(2)/2)*CM63+(1-EXP(-LN(2)/2))/(LN(2)/2)*CG64*CJ64*VLOOKUP('Données projet'!$B$12,Paramètres!$A$1:$I$89,3,0)*0.475*44/12</f>
        <v>11.836508468833424</v>
      </c>
      <c r="CN64" s="22">
        <f t="shared" si="12"/>
        <v>68.27162681548667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164.58624000000003</v>
      </c>
      <c r="CV64" s="13">
        <f t="shared" si="41"/>
        <v>41.875247075991886</v>
      </c>
      <c r="CW64" s="20">
        <f t="shared" si="13"/>
        <v>359.58708999068591</v>
      </c>
      <c r="CX64" s="59">
        <f t="shared" si="14"/>
        <v>621.39927143581531</v>
      </c>
      <c r="CY64" s="59">
        <f ca="1">AVERAGE(OFFSET($CX$3,0,0,'Données projet'!$E$13+1,1))-AVERAGE(OFFSET($H$3,0,0,'Données projet'!$E$13+1,1))</f>
        <v>285.8437404763045</v>
      </c>
      <c r="CZ64" s="59">
        <f t="shared" si="42"/>
        <v>276.01618888357268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3.7167823003395033</v>
      </c>
      <c r="DG64" s="21">
        <f>EXP(-LN(2)/25)*DG63+(1-EXP(-LN(2)/25))/(LN(2)/25)*Calculateur!DB64*Calculateur!DD64*VLOOKUP('Données projet'!$B$13,Paramètres!$A$1:$I$89,3,0)*0.475*44/12</f>
        <v>10.771966345568092</v>
      </c>
      <c r="DH64" s="21">
        <f>EXP(-LN(2)/2)*DH63+(1-EXP(-LN(2)/2))/(LN(2)/2)*DB64*DE64*VLOOKUP('Données projet'!$B$13,Paramètres!$A$1:$I$89,3,0)*0.475*44/12</f>
        <v>1.6720522340587931</v>
      </c>
      <c r="DI64" s="22">
        <f t="shared" si="15"/>
        <v>16.160800879966388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13.520000000000003</v>
      </c>
      <c r="N65" s="13">
        <f>IF('Données projet'!$A$36&gt;35,N64+M65-V64,IF(A65&lt;'Données projet'!$A$36,$K$205^A65,IF(A65='Données projet'!$A$36,'Données projet'!$B$36,N64+M65-V64)))</f>
        <v>334.84000000000009</v>
      </c>
      <c r="O65" s="13">
        <f>N65*VLOOKUP('Données projet'!$B$9,Paramètres!$A$1:$I$89,3,0)*VLOOKUP('Données projet'!$B$9,Paramètres!$A$1:$I$89,5,0)</f>
        <v>302.96323200000006</v>
      </c>
      <c r="P65" s="13">
        <f t="shared" si="33"/>
        <v>71.797314916159678</v>
      </c>
      <c r="Q65" s="20">
        <f t="shared" si="53"/>
        <v>652.70795254564484</v>
      </c>
      <c r="R65" s="59">
        <f t="shared" si="0"/>
        <v>915.06695550529616</v>
      </c>
      <c r="S65" s="59">
        <f ca="1">AVERAGE(OFFSET($R$3,0,0,'Données projet'!$E$9+1,1))-AVERAGE(OFFSET($H$3,0,0,'Données projet'!$E$9+1,1))</f>
        <v>737.40414421611001</v>
      </c>
      <c r="T65" s="59">
        <f t="shared" si="34"/>
        <v>245.32893490531674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9.1535730573511866</v>
      </c>
      <c r="AA65" s="21">
        <f>EXP(-LN(2)/25)*AA64+(1-EXP(-LN(2)/25))/(LN(2)/25)*Calculateur!V65*Calculateur!X65*VLOOKUP('Données projet'!$B$9,Paramètres!$A$1:$I$89,3,0)*0.475*44/12</f>
        <v>39.648185381863946</v>
      </c>
      <c r="AB65" s="21">
        <f>EXP(-LN(2)/2)*AB64+(1-EXP(-LN(2)/2))/(LN(2)/2)*V65*Y65*VLOOKUP('Données projet'!$B$9,Paramètres!$A$1:$I$89,3,0)*0.475*44/12</f>
        <v>1.6035333908901794</v>
      </c>
      <c r="AC65" s="22">
        <f t="shared" si="3"/>
        <v>50.405291830105313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9.7525000000000013</v>
      </c>
      <c r="AI65" s="13">
        <f>IF('Données projet'!$A$62&gt;35,AI64+AH65-AQ64,IF(A65&lt;'Données projet'!$A$62,$AF$205^A65,IF(A65='Données projet'!$A$62,'Données projet'!$B$62,AI64+AH65-AQ64)))</f>
        <v>190.29749999999999</v>
      </c>
      <c r="AJ65" s="13">
        <f>AI65*VLOOKUP('Données projet'!$B$10,Paramètres!$A$1:$I$89,3,0)*VLOOKUP('Données projet'!$B$10,Paramètres!$A$1:$I$89,5,0)</f>
        <v>181.08710099999999</v>
      </c>
      <c r="AK65" s="13">
        <f t="shared" si="35"/>
        <v>45.563961288072498</v>
      </c>
      <c r="AL65" s="20">
        <f t="shared" si="4"/>
        <v>394.7506001517263</v>
      </c>
      <c r="AM65" s="59">
        <f t="shared" si="5"/>
        <v>657.10960311137762</v>
      </c>
      <c r="AN65" s="59">
        <f ca="1">AVERAGE(OFFSET($AM$3,0,0,'Données projet'!$E$10+1,1))-AVERAGE(OFFSET($H$3,0,0,'Données projet'!$E$10+1,1))</f>
        <v>486.36097333679697</v>
      </c>
      <c r="AO65" s="59">
        <f t="shared" si="36"/>
        <v>308.47736602748159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8.5743392418782225</v>
      </c>
      <c r="AV65" s="21">
        <f>EXP(-LN(2)/25)*AV64+(1-EXP(-LN(2)/25))/(LN(2)/25)*Calculateur!AQ65*Calculateur!AS65*VLOOKUP('Données projet'!$B$10,Paramètres!$A$1:$I$89,3,0)*0.475*44/12</f>
        <v>15.199157510639751</v>
      </c>
      <c r="AW65" s="21">
        <f>EXP(-LN(2)/2)*AW64+(1-EXP(-LN(2)/2))/(LN(2)/2)*AQ65*AT65*VLOOKUP('Données projet'!$B$10,Paramètres!$A$1:$I$89,3,0)*0.475*44/12</f>
        <v>3.6592728061726301</v>
      </c>
      <c r="AX65" s="21">
        <f t="shared" si="6"/>
        <v>27.432769558690602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8.5662500000000001</v>
      </c>
      <c r="BD65" s="12">
        <f>IF('Données projet'!$A$88&gt;35,BD64+BC65-BL64,IF(A65&lt;'Données projet'!$A$88,$BA$205^A65,IF(A65='Données projet'!$A$88,'Données projet'!$B$88,BD64+BC65-BL64)))</f>
        <v>190.24875000000029</v>
      </c>
      <c r="BE65" s="13">
        <f>BD65*VLOOKUP('Données projet'!$B$11,Paramètres!$A$1:$I$89,3,0)*VLOOKUP('Données projet'!$B$11,Paramètres!$A$1:$I$89,5,0)</f>
        <v>192.9122325000003</v>
      </c>
      <c r="BF65" s="13">
        <f t="shared" si="37"/>
        <v>48.183235000694332</v>
      </c>
      <c r="BG65" s="20">
        <f t="shared" si="7"/>
        <v>419.90793923037648</v>
      </c>
      <c r="BH65" s="59">
        <f t="shared" si="8"/>
        <v>682.26694219002775</v>
      </c>
      <c r="BI65" s="59">
        <f ca="1">AVERAGE(OFFSET($BH$3,0,0,'Données projet'!$E$11+1,1))-AVERAGE(OFFSET($H$3,0,0,'Données projet'!$E$11+1,1))</f>
        <v>586.51533082410526</v>
      </c>
      <c r="BJ65" s="59">
        <f t="shared" si="38"/>
        <v>361.74671957013652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8.3857412601216055</v>
      </c>
      <c r="BQ65" s="21">
        <f>EXP(-LN(2)/25)*BQ64+(1-EXP(-LN(2)/25))/(LN(2)/25)*Calculateur!BL65*Calculateur!BN65*VLOOKUP('Données projet'!$B$11,Paramètres!$A$1:$I$89,3,0)*0.475*44/12</f>
        <v>36.348987151837711</v>
      </c>
      <c r="BR65" s="21">
        <f>EXP(-LN(2)/2)*BR64+(1-EXP(-LN(2)/2))/(LN(2)/2)*BL65*BO65*VLOOKUP('Données projet'!$B$11,Paramètres!$A$1:$I$89,3,0)*0.475*44/12</f>
        <v>2.0191749572391551</v>
      </c>
      <c r="BS65" s="22">
        <f t="shared" si="9"/>
        <v>46.753903369198468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11.997500000000002</v>
      </c>
      <c r="BY65" s="12">
        <f>IF('Données projet'!$A$114&gt;35,BY64+BX65-CG64,IF(A65&lt;'Données projet'!$A$114,$BV$205^A65,IF(A65='Données projet'!$A$114,'Données projet'!$B$114,BY64+BX65-CG64)))</f>
        <v>263.00749999999988</v>
      </c>
      <c r="BZ65" s="13">
        <f>BY65*VLOOKUP('Données projet'!$B$12,Paramètres!$A$1:$I$89,3,0)*VLOOKUP('Données projet'!$B$12,Paramètres!$A$1:$I$89,5,0)</f>
        <v>123.08750999999994</v>
      </c>
      <c r="CA65" s="13">
        <f t="shared" si="39"/>
        <v>32.394042160547578</v>
      </c>
      <c r="CB65" s="20">
        <f t="shared" si="10"/>
        <v>270.79703667962025</v>
      </c>
      <c r="CC65" s="59">
        <f t="shared" si="11"/>
        <v>533.15603963927151</v>
      </c>
      <c r="CD65" s="59">
        <f ca="1">AVERAGE(OFFSET($CC$3,0,0,'Données projet'!$E$12+1,1))-AVERAGE(OFFSET($H$3,0,0,'Données projet'!$E$12+1,1))</f>
        <v>374.38106339726073</v>
      </c>
      <c r="CE65" s="59">
        <f t="shared" si="40"/>
        <v>296.53283288925957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32.302661887599939</v>
      </c>
      <c r="CL65" s="21">
        <f>EXP(-LN(2)/25)*CL64+(1-EXP(-LN(2)/25))/(LN(2)/25)*Calculateur!CG65*Calculateur!CI65*VLOOKUP('Données projet'!$B$12,Paramètres!$A$1:$I$89,3,0)*0.475*44/12</f>
        <v>22.844115723160414</v>
      </c>
      <c r="CM65" s="21">
        <f>EXP(-LN(2)/2)*CM64+(1-EXP(-LN(2)/2))/(LN(2)/2)*CG65*CJ65*VLOOKUP('Données projet'!$B$12,Paramètres!$A$1:$I$89,3,0)*0.475*44/12</f>
        <v>8.3696754038841128</v>
      </c>
      <c r="CN65" s="22">
        <f t="shared" si="12"/>
        <v>63.516453014644469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167.55648000000002</v>
      </c>
      <c r="CV65" s="13">
        <f t="shared" si="41"/>
        <v>42.542296108660942</v>
      </c>
      <c r="CW65" s="20">
        <f t="shared" si="13"/>
        <v>365.92203505591783</v>
      </c>
      <c r="CX65" s="59">
        <f t="shared" si="14"/>
        <v>628.28103801556915</v>
      </c>
      <c r="CY65" s="59">
        <f ca="1">AVERAGE(OFFSET($CX$3,0,0,'Données projet'!$E$13+1,1))-AVERAGE(OFFSET($H$3,0,0,'Données projet'!$E$13+1,1))</f>
        <v>285.8437404763045</v>
      </c>
      <c r="CZ65" s="59">
        <f t="shared" si="42"/>
        <v>276.01618888357268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3.6438984664431997</v>
      </c>
      <c r="DG65" s="21">
        <f>EXP(-LN(2)/25)*DG64+(1-EXP(-LN(2)/25))/(LN(2)/25)*Calculateur!DB65*Calculateur!DD65*VLOOKUP('Données projet'!$B$13,Paramètres!$A$1:$I$89,3,0)*0.475*44/12</f>
        <v>10.477406359375442</v>
      </c>
      <c r="DH65" s="21">
        <f>EXP(-LN(2)/2)*DH64+(1-EXP(-LN(2)/2))/(LN(2)/2)*DB65*DE65*VLOOKUP('Données projet'!$B$13,Paramètres!$A$1:$I$89,3,0)*0.475*44/12</f>
        <v>1.1823194732010891</v>
      </c>
      <c r="DI65" s="22">
        <f t="shared" si="15"/>
        <v>15.303624299019729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13.520000000000003</v>
      </c>
      <c r="N66" s="13">
        <f>IF('Données projet'!$A$36&gt;35,N65+M66-V65,IF(A66&lt;'Données projet'!$A$36,$K$205^A66,IF(A66='Données projet'!$A$36,'Données projet'!$B$36,N65+M66-V65)))</f>
        <v>348.36000000000007</v>
      </c>
      <c r="O66" s="13">
        <f>N66*VLOOKUP('Données projet'!$B$9,Paramètres!$A$1:$I$89,3,0)*VLOOKUP('Données projet'!$B$9,Paramètres!$A$1:$I$89,5,0)</f>
        <v>315.19612800000004</v>
      </c>
      <c r="P66" s="13">
        <f t="shared" si="33"/>
        <v>74.352936449224345</v>
      </c>
      <c r="Q66" s="20">
        <f t="shared" si="53"/>
        <v>678.46462058239911</v>
      </c>
      <c r="R66" s="59">
        <f t="shared" si="0"/>
        <v>941.36095892580522</v>
      </c>
      <c r="S66" s="59">
        <f ca="1">AVERAGE(OFFSET($R$3,0,0,'Données projet'!$E$9+1,1))-AVERAGE(OFFSET($H$3,0,0,'Données projet'!$E$9+1,1))</f>
        <v>737.40414421611001</v>
      </c>
      <c r="T66" s="59">
        <f t="shared" si="34"/>
        <v>245.32893490531674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8.9740770728248069</v>
      </c>
      <c r="AA66" s="21">
        <f>EXP(-LN(2)/25)*AA65+(1-EXP(-LN(2)/25))/(LN(2)/25)*Calculateur!V66*Calculateur!X66*VLOOKUP('Données projet'!$B$9,Paramètres!$A$1:$I$89,3,0)*0.475*44/12</f>
        <v>38.564003667589425</v>
      </c>
      <c r="AB66" s="21">
        <f>EXP(-LN(2)/2)*AB65+(1-EXP(-LN(2)/2))/(LN(2)/2)*V66*Y66*VLOOKUP('Données projet'!$B$9,Paramètres!$A$1:$I$89,3,0)*0.475*44/12</f>
        <v>1.1338693345575048</v>
      </c>
      <c r="AC66" s="22">
        <f t="shared" si="3"/>
        <v>48.671950074971733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9.7525000000000013</v>
      </c>
      <c r="AI66" s="13">
        <f>IF('Données projet'!$A$62&gt;35,AI65+AH66-AQ65,IF(A66&lt;'Données projet'!$A$62,$AF$205^A66,IF(A66='Données projet'!$A$62,'Données projet'!$B$62,AI65+AH66-AQ65)))</f>
        <v>200.04999999999998</v>
      </c>
      <c r="AJ66" s="13">
        <f>AI66*VLOOKUP('Données projet'!$B$10,Paramètres!$A$1:$I$89,3,0)*VLOOKUP('Données projet'!$B$10,Paramètres!$A$1:$I$89,5,0)</f>
        <v>190.36758</v>
      </c>
      <c r="AK66" s="13">
        <f t="shared" si="35"/>
        <v>47.621210426557901</v>
      </c>
      <c r="AL66" s="20">
        <f t="shared" si="4"/>
        <v>414.49714332625496</v>
      </c>
      <c r="AM66" s="59">
        <f t="shared" si="5"/>
        <v>677.39348166966101</v>
      </c>
      <c r="AN66" s="59">
        <f ca="1">AVERAGE(OFFSET($AM$3,0,0,'Données projet'!$E$10+1,1))-AVERAGE(OFFSET($H$3,0,0,'Données projet'!$E$10+1,1))</f>
        <v>486.36097333679697</v>
      </c>
      <c r="AO66" s="59">
        <f t="shared" si="36"/>
        <v>308.47736602748159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8.4062016791755259</v>
      </c>
      <c r="AV66" s="21">
        <f>EXP(-LN(2)/25)*AV65+(1-EXP(-LN(2)/25))/(LN(2)/25)*Calculateur!AQ66*Calculateur!AS66*VLOOKUP('Données projet'!$B$10,Paramètres!$A$1:$I$89,3,0)*0.475*44/12</f>
        <v>14.78353574922235</v>
      </c>
      <c r="AW66" s="21">
        <f>EXP(-LN(2)/2)*AW65+(1-EXP(-LN(2)/2))/(LN(2)/2)*AQ66*AT66*VLOOKUP('Données projet'!$B$10,Paramètres!$A$1:$I$89,3,0)*0.475*44/12</f>
        <v>2.5874966154561938</v>
      </c>
      <c r="AX66" s="21">
        <f t="shared" si="6"/>
        <v>25.777234043854069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8.5662500000000001</v>
      </c>
      <c r="BD66" s="12">
        <f>IF('Données projet'!$A$88&gt;35,BD65+BC66-BL65,IF(A66&lt;'Données projet'!$A$88,$BA$205^A66,IF(A66='Données projet'!$A$88,'Données projet'!$B$88,BD65+BC66-BL65)))</f>
        <v>198.81500000000028</v>
      </c>
      <c r="BE66" s="13">
        <f>BD66*VLOOKUP('Données projet'!$B$11,Paramètres!$A$1:$I$89,3,0)*VLOOKUP('Données projet'!$B$11,Paramètres!$A$1:$I$89,5,0)</f>
        <v>201.59841000000031</v>
      </c>
      <c r="BF66" s="13">
        <f t="shared" si="37"/>
        <v>50.095286953803772</v>
      </c>
      <c r="BG66" s="20">
        <f t="shared" si="7"/>
        <v>438.36652219454209</v>
      </c>
      <c r="BH66" s="59">
        <f t="shared" si="8"/>
        <v>701.2628605379482</v>
      </c>
      <c r="BI66" s="59">
        <f ca="1">AVERAGE(OFFSET($BH$3,0,0,'Données projet'!$E$11+1,1))-AVERAGE(OFFSET($H$3,0,0,'Données projet'!$E$11+1,1))</f>
        <v>586.51533082410526</v>
      </c>
      <c r="BJ66" s="59">
        <f t="shared" si="38"/>
        <v>361.74671957013652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8.2213019888077454</v>
      </c>
      <c r="BQ66" s="21">
        <f>EXP(-LN(2)/25)*BQ65+(1-EXP(-LN(2)/25))/(LN(2)/25)*Calculateur!BL66*Calculateur!BN66*VLOOKUP('Données projet'!$B$11,Paramètres!$A$1:$I$89,3,0)*0.475*44/12</f>
        <v>35.355022186660548</v>
      </c>
      <c r="BR66" s="21">
        <f>EXP(-LN(2)/2)*BR65+(1-EXP(-LN(2)/2))/(LN(2)/2)*BL66*BO66*VLOOKUP('Données projet'!$B$11,Paramètres!$A$1:$I$89,3,0)*0.475*44/12</f>
        <v>1.4277723046658637</v>
      </c>
      <c r="BS66" s="22">
        <f t="shared" si="9"/>
        <v>45.004096480134159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11.997500000000002</v>
      </c>
      <c r="BY66" s="12">
        <f>IF('Données projet'!$A$114&gt;35,BY65+BX66-CG65,IF(A66&lt;'Données projet'!$A$114,$BV$205^A66,IF(A66='Données projet'!$A$114,'Données projet'!$B$114,BY65+BX66-CG65)))</f>
        <v>275.00499999999988</v>
      </c>
      <c r="BZ66" s="13">
        <f>BY66*VLOOKUP('Données projet'!$B$12,Paramètres!$A$1:$I$89,3,0)*VLOOKUP('Données projet'!$B$12,Paramètres!$A$1:$I$89,5,0)</f>
        <v>128.70233999999996</v>
      </c>
      <c r="CA66" s="13">
        <f t="shared" si="39"/>
        <v>33.69633335682834</v>
      </c>
      <c r="CB66" s="20">
        <f t="shared" si="10"/>
        <v>282.84435609647596</v>
      </c>
      <c r="CC66" s="59">
        <f t="shared" si="11"/>
        <v>545.74069443988208</v>
      </c>
      <c r="CD66" s="59">
        <f ca="1">AVERAGE(OFFSET($CC$3,0,0,'Données projet'!$E$12+1,1))-AVERAGE(OFFSET($H$3,0,0,'Données projet'!$E$12+1,1))</f>
        <v>374.38106339726073</v>
      </c>
      <c r="CE66" s="59">
        <f t="shared" si="40"/>
        <v>296.53283288925957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31.669226390662377</v>
      </c>
      <c r="CL66" s="21">
        <f>EXP(-LN(2)/25)*CL65+(1-EXP(-LN(2)/25))/(LN(2)/25)*Calculateur!CG66*Calculateur!CI66*VLOOKUP('Données projet'!$B$12,Paramètres!$A$1:$I$89,3,0)*0.475*44/12</f>
        <v>22.219442177390757</v>
      </c>
      <c r="CM66" s="21">
        <f>EXP(-LN(2)/2)*CM65+(1-EXP(-LN(2)/2))/(LN(2)/2)*CG66*CJ66*VLOOKUP('Données projet'!$B$12,Paramètres!$A$1:$I$89,3,0)*0.475*44/12</f>
        <v>5.9182542344167128</v>
      </c>
      <c r="CN66" s="22">
        <f t="shared" si="12"/>
        <v>59.806922802469849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170.52672000000004</v>
      </c>
      <c r="CV66" s="13">
        <f t="shared" si="41"/>
        <v>43.207970095682747</v>
      </c>
      <c r="CW66" s="20">
        <f t="shared" si="13"/>
        <v>372.25458524998089</v>
      </c>
      <c r="CX66" s="59">
        <f t="shared" si="14"/>
        <v>635.15092359338701</v>
      </c>
      <c r="CY66" s="59">
        <f ca="1">AVERAGE(OFFSET($CX$3,0,0,'Données projet'!$E$13+1,1))-AVERAGE(OFFSET($H$3,0,0,'Données projet'!$E$13+1,1))</f>
        <v>285.8437404763045</v>
      </c>
      <c r="CZ66" s="59">
        <f t="shared" si="42"/>
        <v>276.01618888357268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3.5724438400748535</v>
      </c>
      <c r="DG66" s="21">
        <f>EXP(-LN(2)/25)*DG65+(1-EXP(-LN(2)/25))/(LN(2)/25)*Calculateur!DB66*Calculateur!DD66*VLOOKUP('Données projet'!$B$13,Paramètres!$A$1:$I$89,3,0)*0.475*44/12</f>
        <v>10.190901131495465</v>
      </c>
      <c r="DH66" s="21">
        <f>EXP(-LN(2)/2)*DH65+(1-EXP(-LN(2)/2))/(LN(2)/2)*DB66*DE66*VLOOKUP('Données projet'!$B$13,Paramètres!$A$1:$I$89,3,0)*0.475*44/12</f>
        <v>0.83602611702939666</v>
      </c>
      <c r="DI66" s="22">
        <f t="shared" si="15"/>
        <v>14.599371088599716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13.520000000000003</v>
      </c>
      <c r="N67" s="13">
        <f>IF('Données projet'!$A$36&gt;35,N66+M67-V66,IF(A67&lt;'Données projet'!$A$36,$K$205^A67,IF(A67='Données projet'!$A$36,'Données projet'!$B$36,N66+M67-V66)))</f>
        <v>361.88000000000005</v>
      </c>
      <c r="O67" s="13">
        <f>N67*VLOOKUP('Données projet'!$B$9,Paramètres!$A$1:$I$89,3,0)*VLOOKUP('Données projet'!$B$9,Paramètres!$A$1:$I$89,5,0)</f>
        <v>327.42902400000003</v>
      </c>
      <c r="P67" s="13">
        <f t="shared" si="33"/>
        <v>76.897035859574302</v>
      </c>
      <c r="Q67" s="20">
        <f t="shared" ref="Q67:Q98" si="54">(O67+P67)*0.475*44/12</f>
        <v>704.20122092209192</v>
      </c>
      <c r="R67" s="59">
        <f t="shared" ref="R67:R130" si="55">Q67+(I67+J67)*44/12</f>
        <v>967.62557308164673</v>
      </c>
      <c r="S67" s="59">
        <f ca="1">AVERAGE(OFFSET($R$3,0,0,'Données projet'!$E$9+1,1))-AVERAGE(OFFSET($H$3,0,0,'Données projet'!$E$9+1,1))</f>
        <v>737.40414421611001</v>
      </c>
      <c r="T67" s="59">
        <f t="shared" si="34"/>
        <v>245.32893490531674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8.7981008950732491</v>
      </c>
      <c r="AA67" s="21">
        <f>EXP(-LN(2)/25)*AA66+(1-EXP(-LN(2)/25))/(LN(2)/25)*Calculateur!V67*Calculateur!X67*VLOOKUP('Données projet'!$B$9,Paramètres!$A$1:$I$89,3,0)*0.475*44/12</f>
        <v>37.509468959306382</v>
      </c>
      <c r="AB67" s="21">
        <f>EXP(-LN(2)/2)*AB66+(1-EXP(-LN(2)/2))/(LN(2)/2)*V67*Y67*VLOOKUP('Données projet'!$B$9,Paramètres!$A$1:$I$89,3,0)*0.475*44/12</f>
        <v>0.80176669544508983</v>
      </c>
      <c r="AC67" s="22">
        <f t="shared" si="3"/>
        <v>47.109336549824718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9.7525000000000013</v>
      </c>
      <c r="AI67" s="13">
        <f>IF('Données projet'!$A$62&gt;35,AI66+AH67-AQ66,IF(A67&lt;'Données projet'!$A$62,$AF$205^A67,IF(A67='Données projet'!$A$62,'Données projet'!$B$62,AI66+AH67-AQ66)))</f>
        <v>209.80249999999998</v>
      </c>
      <c r="AJ67" s="13">
        <f>AI67*VLOOKUP('Données projet'!$B$10,Paramètres!$A$1:$I$89,3,0)*VLOOKUP('Données projet'!$B$10,Paramètres!$A$1:$I$89,5,0)</f>
        <v>199.64805899999999</v>
      </c>
      <c r="AK67" s="13">
        <f t="shared" si="35"/>
        <v>49.666813819210098</v>
      </c>
      <c r="AL67" s="20">
        <f t="shared" si="4"/>
        <v>434.22340349345751</v>
      </c>
      <c r="AM67" s="59">
        <f t="shared" si="5"/>
        <v>697.64775565301227</v>
      </c>
      <c r="AN67" s="59">
        <f ca="1">AVERAGE(OFFSET($AM$3,0,0,'Données projet'!$E$10+1,1))-AVERAGE(OFFSET($H$3,0,0,'Données projet'!$E$10+1,1))</f>
        <v>486.36097333679697</v>
      </c>
      <c r="AO67" s="59">
        <f t="shared" si="36"/>
        <v>308.47736602748159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8.2413611915236409</v>
      </c>
      <c r="AV67" s="21">
        <f>EXP(-LN(2)/25)*AV66+(1-EXP(-LN(2)/25))/(LN(2)/25)*Calculateur!AQ67*Calculateur!AS67*VLOOKUP('Données projet'!$B$10,Paramètres!$A$1:$I$89,3,0)*0.475*44/12</f>
        <v>14.379279186727508</v>
      </c>
      <c r="AW67" s="21">
        <f>EXP(-LN(2)/2)*AW66+(1-EXP(-LN(2)/2))/(LN(2)/2)*AQ67*AT67*VLOOKUP('Données projet'!$B$10,Paramètres!$A$1:$I$89,3,0)*0.475*44/12</f>
        <v>1.8296364030863153</v>
      </c>
      <c r="AX67" s="21">
        <f t="shared" si="6"/>
        <v>24.450276781337465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8.5662500000000001</v>
      </c>
      <c r="BD67" s="12">
        <f>IF('Données projet'!$A$88&gt;35,BD66+BC67-BL66,IF(A67&lt;'Données projet'!$A$88,$BA$205^A67,IF(A67='Données projet'!$A$88,'Données projet'!$B$88,BD66+BC67-BL66)))</f>
        <v>207.38125000000028</v>
      </c>
      <c r="BE67" s="13">
        <f>BD67*VLOOKUP('Données projet'!$B$11,Paramètres!$A$1:$I$89,3,0)*VLOOKUP('Données projet'!$B$11,Paramètres!$A$1:$I$89,5,0)</f>
        <v>210.2845875000003</v>
      </c>
      <c r="BF67" s="13">
        <f t="shared" si="37"/>
        <v>51.997770324665282</v>
      </c>
      <c r="BG67" s="20">
        <f t="shared" si="7"/>
        <v>456.80843987795924</v>
      </c>
      <c r="BH67" s="59">
        <f t="shared" si="8"/>
        <v>720.23279203751395</v>
      </c>
      <c r="BI67" s="59">
        <f ca="1">AVERAGE(OFFSET($BH$3,0,0,'Données projet'!$E$11+1,1))-AVERAGE(OFFSET($H$3,0,0,'Données projet'!$E$11+1,1))</f>
        <v>586.51533082410526</v>
      </c>
      <c r="BJ67" s="59">
        <f t="shared" si="38"/>
        <v>361.74671957013652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8.0600872713062977</v>
      </c>
      <c r="BQ67" s="21">
        <f>EXP(-LN(2)/25)*BQ66+(1-EXP(-LN(2)/25))/(LN(2)/25)*Calculateur!BL67*Calculateur!BN67*VLOOKUP('Données projet'!$B$11,Paramètres!$A$1:$I$89,3,0)*0.475*44/12</f>
        <v>34.388237245726501</v>
      </c>
      <c r="BR67" s="21">
        <f>EXP(-LN(2)/2)*BR66+(1-EXP(-LN(2)/2))/(LN(2)/2)*BL67*BO67*VLOOKUP('Données projet'!$B$11,Paramètres!$A$1:$I$89,3,0)*0.475*44/12</f>
        <v>1.0095874786195775</v>
      </c>
      <c r="BS67" s="22">
        <f t="shared" si="9"/>
        <v>43.457911995652381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11.997500000000002</v>
      </c>
      <c r="BY67" s="12">
        <f>IF('Données projet'!$A$114&gt;35,BY66+BX67-CG66,IF(A67&lt;'Données projet'!$A$114,$BV$205^A67,IF(A67='Données projet'!$A$114,'Données projet'!$B$114,BY66+BX67-CG66)))</f>
        <v>287.00249999999988</v>
      </c>
      <c r="BZ67" s="13">
        <f>BY67*VLOOKUP('Données projet'!$B$12,Paramètres!$A$1:$I$89,3,0)*VLOOKUP('Données projet'!$B$12,Paramètres!$A$1:$I$89,5,0)</f>
        <v>134.31716999999995</v>
      </c>
      <c r="CA67" s="13">
        <f t="shared" si="39"/>
        <v>34.992025911781333</v>
      </c>
      <c r="CB67" s="20">
        <f t="shared" si="10"/>
        <v>294.88018287968566</v>
      </c>
      <c r="CC67" s="59">
        <f t="shared" si="11"/>
        <v>558.30453503924036</v>
      </c>
      <c r="CD67" s="59">
        <f ca="1">AVERAGE(OFFSET($CC$3,0,0,'Données projet'!$E$12+1,1))-AVERAGE(OFFSET($H$3,0,0,'Données projet'!$E$12+1,1))</f>
        <v>374.38106339726073</v>
      </c>
      <c r="CE67" s="59">
        <f t="shared" si="40"/>
        <v>296.53283288925957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31.048212177462258</v>
      </c>
      <c r="CL67" s="21">
        <f>EXP(-LN(2)/25)*CL66+(1-EXP(-LN(2)/25))/(LN(2)/25)*Calculateur!CG67*Calculateur!CI67*VLOOKUP('Données projet'!$B$12,Paramètres!$A$1:$I$89,3,0)*0.475*44/12</f>
        <v>21.611850362580327</v>
      </c>
      <c r="CM67" s="21">
        <f>EXP(-LN(2)/2)*CM66+(1-EXP(-LN(2)/2))/(LN(2)/2)*CG67*CJ67*VLOOKUP('Données projet'!$B$12,Paramètres!$A$1:$I$89,3,0)*0.475*44/12</f>
        <v>4.1848377019420573</v>
      </c>
      <c r="CN67" s="22">
        <f t="shared" si="12"/>
        <v>56.844900241984647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173.49696000000003</v>
      </c>
      <c r="CV67" s="13">
        <f t="shared" si="41"/>
        <v>43.872295751131787</v>
      </c>
      <c r="CW67" s="20">
        <f t="shared" si="13"/>
        <v>378.58478709988793</v>
      </c>
      <c r="CX67" s="59">
        <f t="shared" si="14"/>
        <v>642.00913925944269</v>
      </c>
      <c r="CY67" s="59">
        <f ca="1">AVERAGE(OFFSET($CX$3,0,0,'Données projet'!$E$13+1,1))-AVERAGE(OFFSET($H$3,0,0,'Données projet'!$E$13+1,1))</f>
        <v>285.8437404763045</v>
      </c>
      <c r="CZ67" s="59">
        <f t="shared" si="42"/>
        <v>276.01618888357268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3.502390395346572</v>
      </c>
      <c r="DG67" s="21">
        <f>EXP(-LN(2)/25)*DG66+(1-EXP(-LN(2)/25))/(LN(2)/25)*Calculateur!DB67*Calculateur!DD67*VLOOKUP('Données projet'!$B$13,Paramètres!$A$1:$I$89,3,0)*0.475*44/12</f>
        <v>9.9122304041385227</v>
      </c>
      <c r="DH67" s="21">
        <f>EXP(-LN(2)/2)*DH66+(1-EXP(-LN(2)/2))/(LN(2)/2)*DB67*DE67*VLOOKUP('Données projet'!$B$13,Paramètres!$A$1:$I$89,3,0)*0.475*44/12</f>
        <v>0.59115973660054455</v>
      </c>
      <c r="DI67" s="22">
        <f t="shared" si="15"/>
        <v>14.00578053608564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13.520000000000003</v>
      </c>
      <c r="N68" s="13">
        <f>IF('Données projet'!$A$36&gt;35,N67+M68-V67,IF(A68&lt;'Données projet'!$A$36,$K$205^A68,IF(A68='Données projet'!$A$36,'Données projet'!$B$36,N67+M68-V67)))</f>
        <v>375.40000000000003</v>
      </c>
      <c r="O68" s="13">
        <f>N68*VLOOKUP('Données projet'!$B$9,Paramètres!$A$1:$I$89,3,0)*VLOOKUP('Données projet'!$B$9,Paramètres!$A$1:$I$89,5,0)</f>
        <v>339.66192000000001</v>
      </c>
      <c r="P68" s="13">
        <f t="shared" si="33"/>
        <v>79.430092909514357</v>
      </c>
      <c r="Q68" s="20">
        <f t="shared" si="54"/>
        <v>729.91858915073738</v>
      </c>
      <c r="R68" s="59">
        <f t="shared" si="55"/>
        <v>993.86179526719252</v>
      </c>
      <c r="S68" s="59">
        <f ca="1">AVERAGE(OFFSET($R$3,0,0,'Données projet'!$E$9+1,1))-AVERAGE(OFFSET($H$3,0,0,'Données projet'!$E$9+1,1))</f>
        <v>737.40414421611001</v>
      </c>
      <c r="T68" s="59">
        <f t="shared" si="34"/>
        <v>245.32893490531674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8.6255755028325289</v>
      </c>
      <c r="AA68" s="21">
        <f>EXP(-LN(2)/25)*AA67+(1-EXP(-LN(2)/25))/(LN(2)/25)*Calculateur!V68*Calculateur!X68*VLOOKUP('Données projet'!$B$9,Paramètres!$A$1:$I$89,3,0)*0.475*44/12</f>
        <v>36.483770558076905</v>
      </c>
      <c r="AB68" s="21">
        <f>EXP(-LN(2)/2)*AB67+(1-EXP(-LN(2)/2))/(LN(2)/2)*V68*Y68*VLOOKUP('Données projet'!$B$9,Paramètres!$A$1:$I$89,3,0)*0.475*44/12</f>
        <v>0.56693466727875241</v>
      </c>
      <c r="AC68" s="22">
        <f t="shared" ref="AC68:AC131" si="57">SUM(Z68:AB68)</f>
        <v>45.676280728188182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9.7525000000000013</v>
      </c>
      <c r="AI68" s="13">
        <f>IF('Données projet'!$A$62&gt;35,AI67+AH68-AQ67,IF(A68&lt;'Données projet'!$A$62,$AF$205^A68,IF(A68='Données projet'!$A$62,'Données projet'!$B$62,AI67+AH68-AQ67)))</f>
        <v>219.55499999999998</v>
      </c>
      <c r="AJ68" s="13">
        <f>AI68*VLOOKUP('Données projet'!$B$10,Paramètres!$A$1:$I$89,3,0)*VLOOKUP('Données projet'!$B$10,Paramètres!$A$1:$I$89,5,0)</f>
        <v>208.92853799999997</v>
      </c>
      <c r="AK68" s="13">
        <f t="shared" si="35"/>
        <v>51.701374633508699</v>
      </c>
      <c r="AL68" s="20">
        <f t="shared" ref="AL68:AL131" si="58">(AJ68+AK68)*0.475*44/12</f>
        <v>453.93043117002759</v>
      </c>
      <c r="AM68" s="59">
        <f t="shared" ref="AM68:AM131" si="59">AL68+(AD68+AE68)*44/12</f>
        <v>717.87363728648279</v>
      </c>
      <c r="AN68" s="59">
        <f ca="1">AVERAGE(OFFSET($AM$3,0,0,'Données projet'!$E$10+1,1))-AVERAGE(OFFSET($H$3,0,0,'Données projet'!$E$10+1,1))</f>
        <v>486.36097333679697</v>
      </c>
      <c r="AO68" s="59">
        <f t="shared" si="36"/>
        <v>308.47736602748159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8.0797531252918411</v>
      </c>
      <c r="AV68" s="21">
        <f>EXP(-LN(2)/25)*AV67+(1-EXP(-LN(2)/25))/(LN(2)/25)*Calculateur!AQ68*Calculateur!AS68*VLOOKUP('Données projet'!$B$10,Paramètres!$A$1:$I$89,3,0)*0.475*44/12</f>
        <v>13.986077041193017</v>
      </c>
      <c r="AW68" s="21">
        <f>EXP(-LN(2)/2)*AW67+(1-EXP(-LN(2)/2))/(LN(2)/2)*AQ68*AT68*VLOOKUP('Données projet'!$B$10,Paramètres!$A$1:$I$89,3,0)*0.475*44/12</f>
        <v>1.2937483077280971</v>
      </c>
      <c r="AX68" s="21">
        <f t="shared" ref="AX68:AX131" si="60">SUM(AU68:AW68)</f>
        <v>23.359578474212956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8.5662500000000001</v>
      </c>
      <c r="BD68" s="12">
        <f>IF('Données projet'!$A$88&gt;35,BD67+BC68-BL67,IF(A68&lt;'Données projet'!$A$88,$BA$205^A68,IF(A68='Données projet'!$A$88,'Données projet'!$B$88,BD67+BC68-BL67)))</f>
        <v>215.94750000000028</v>
      </c>
      <c r="BE68" s="13">
        <f>BD68*VLOOKUP('Données projet'!$B$11,Paramètres!$A$1:$I$89,3,0)*VLOOKUP('Données projet'!$B$11,Paramètres!$A$1:$I$89,5,0)</f>
        <v>218.97076500000031</v>
      </c>
      <c r="BF68" s="13">
        <f t="shared" si="37"/>
        <v>53.89112556361583</v>
      </c>
      <c r="BG68" s="20">
        <f t="shared" ref="BG68:BG131" si="61">(BE68+BF68)*0.475*44/12</f>
        <v>475.23445939829816</v>
      </c>
      <c r="BH68" s="59">
        <f t="shared" ref="BH68:BH131" si="62">BG68+(AY68+AZ68)*44/12</f>
        <v>739.17766551475336</v>
      </c>
      <c r="BI68" s="59">
        <f ca="1">AVERAGE(OFFSET($BH$3,0,0,'Données projet'!$E$11+1,1))-AVERAGE(OFFSET($H$3,0,0,'Données projet'!$E$11+1,1))</f>
        <v>586.51533082410526</v>
      </c>
      <c r="BJ68" s="59">
        <f t="shared" si="38"/>
        <v>361.74671957013652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7.9020338760837854</v>
      </c>
      <c r="BQ68" s="21">
        <f>EXP(-LN(2)/25)*BQ67+(1-EXP(-LN(2)/25))/(LN(2)/25)*Calculateur!BL68*Calculateur!BN68*VLOOKUP('Données projet'!$B$11,Paramètres!$A$1:$I$89,3,0)*0.475*44/12</f>
        <v>33.447889089843308</v>
      </c>
      <c r="BR68" s="21">
        <f>EXP(-LN(2)/2)*BR67+(1-EXP(-LN(2)/2))/(LN(2)/2)*BL68*BO68*VLOOKUP('Données projet'!$B$11,Paramètres!$A$1:$I$89,3,0)*0.475*44/12</f>
        <v>0.71388615233293184</v>
      </c>
      <c r="BS68" s="22">
        <f t="shared" ref="BS68:BS131" si="63">SUM(BP68:BR68)</f>
        <v>42.063809118260025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11.997500000000002</v>
      </c>
      <c r="BY68" s="12">
        <f>IF('Données projet'!$A$114&gt;35,BY67+BX68-CG67,IF(A68&lt;'Données projet'!$A$114,$BV$205^A68,IF(A68='Données projet'!$A$114,'Données projet'!$B$114,BY67+BX68-CG67)))</f>
        <v>298.99999999999989</v>
      </c>
      <c r="BZ68" s="13">
        <f>BY68*VLOOKUP('Données projet'!$B$12,Paramètres!$A$1:$I$89,3,0)*VLOOKUP('Données projet'!$B$12,Paramètres!$A$1:$I$89,5,0)</f>
        <v>139.93199999999996</v>
      </c>
      <c r="CA68" s="13">
        <f t="shared" si="39"/>
        <v>36.281427209452353</v>
      </c>
      <c r="CB68" s="20">
        <f t="shared" ref="CB68:CB131" si="64">(BZ68+CA68)*0.475*44/12</f>
        <v>306.90505238979614</v>
      </c>
      <c r="CC68" s="59">
        <f t="shared" ref="CC68:CC131" si="65">CB68+(BT68+BU68)*44/12</f>
        <v>570.84825850625134</v>
      </c>
      <c r="CD68" s="59">
        <f ca="1">AVERAGE(OFFSET($CC$3,0,0,'Données projet'!$E$12+1,1))-AVERAGE(OFFSET($H$3,0,0,'Données projet'!$E$12+1,1))</f>
        <v>374.38106339726073</v>
      </c>
      <c r="CE68" s="59">
        <f t="shared" si="40"/>
        <v>296.53283288925957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30.439375674201724</v>
      </c>
      <c r="CL68" s="21">
        <f>EXP(-LN(2)/25)*CL67+(1-EXP(-LN(2)/25))/(LN(2)/25)*Calculateur!CG68*Calculateur!CI68*VLOOKUP('Données projet'!$B$12,Paramètres!$A$1:$I$89,3,0)*0.475*44/12</f>
        <v>21.020873177897752</v>
      </c>
      <c r="CM68" s="21">
        <f>EXP(-LN(2)/2)*CM67+(1-EXP(-LN(2)/2))/(LN(2)/2)*CG68*CJ68*VLOOKUP('Données projet'!$B$12,Paramètres!$A$1:$I$89,3,0)*0.475*44/12</f>
        <v>2.9591271172083569</v>
      </c>
      <c r="CN68" s="22">
        <f t="shared" ref="CN68:CN131" si="66">SUM(CK68:CM68)</f>
        <v>54.419375969307829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176.46720000000005</v>
      </c>
      <c r="CV68" s="13">
        <f t="shared" si="41"/>
        <v>44.535298821989393</v>
      </c>
      <c r="CW68" s="20">
        <f t="shared" ref="CW68:CW131" si="67">(CU68+CV68)*0.475*44/12</f>
        <v>384.91268544829819</v>
      </c>
      <c r="CX68" s="59">
        <f t="shared" ref="CX68:CX131" si="68">CW68+(CO68+CP68)*44/12</f>
        <v>648.85589156475339</v>
      </c>
      <c r="CY68" s="59">
        <f ca="1">AVERAGE(OFFSET($CX$3,0,0,'Données projet'!$E$13+1,1))-AVERAGE(OFFSET($H$3,0,0,'Données projet'!$E$13+1,1))</f>
        <v>285.8437404763045</v>
      </c>
      <c r="CZ68" s="59">
        <f t="shared" si="42"/>
        <v>276.01618888357268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4.457393914914614</v>
      </c>
      <c r="DG68" s="21">
        <f>EXP(-LN(2)/25)*DG67+(1-EXP(-LN(2)/25))/(LN(2)/25)*Calculateur!DB68*Calculateur!DD68*VLOOKUP('Données projet'!$B$13,Paramètres!$A$1:$I$89,3,0)*0.475*44/12</f>
        <v>10.660832570404917</v>
      </c>
      <c r="DH68" s="21">
        <f>EXP(-LN(2)/2)*DH67+(1-EXP(-LN(2)/2))/(LN(2)/2)*DB68*DE68*VLOOKUP('Données projet'!$B$13,Paramètres!$A$1:$I$89,3,0)*0.475*44/12</f>
        <v>2.0665432837132327</v>
      </c>
      <c r="DI68" s="22">
        <f t="shared" ref="DI68:DI131" si="69">SUM(DF68:DH68)</f>
        <v>17.184769769032766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13.520000000000003</v>
      </c>
      <c r="M69" s="12">
        <f t="array" ref="M69">INDEX(L:L,MIN(IF(ISNUMBER(L69:L265),ROW(L69:L265),"")))</f>
        <v>13.520000000000003</v>
      </c>
      <c r="N69" s="13">
        <f>IF('Données projet'!$A$36&gt;35,N68+M69-V68,IF(A69&lt;'Données projet'!$A$36,$K$205^A69,IF(A69='Données projet'!$A$36,'Données projet'!$B$36,N68+M69-V68)))</f>
        <v>388.92</v>
      </c>
      <c r="O69" s="13">
        <f>N69*VLOOKUP('Données projet'!$B$9,Paramètres!$A$1:$I$89,3,0)*VLOOKUP('Données projet'!$B$9,Paramètres!$A$1:$I$89,5,0)</f>
        <v>351.89481599999999</v>
      </c>
      <c r="P69" s="13">
        <f t="shared" ref="P69:P132" si="87">EXP(-1.0587+0.8836*LN(O69)+0.284)</f>
        <v>81.952550845391471</v>
      </c>
      <c r="Q69" s="20">
        <f t="shared" si="54"/>
        <v>755.61749725572326</v>
      </c>
      <c r="R69" s="59">
        <f t="shared" si="55"/>
        <v>1020.0705563729103</v>
      </c>
      <c r="S69" s="59">
        <f ca="1">AVERAGE(OFFSET($R$3,0,0,'Données projet'!$E$9+1,1))-AVERAGE(OFFSET($H$3,0,0,'Données projet'!$E$9+1,1))</f>
        <v>737.40414421611001</v>
      </c>
      <c r="T69" s="59">
        <f t="shared" ref="T69:T132" si="88">$T$3</f>
        <v>245.32893490531674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76.480000000000018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19.969315972517677</v>
      </c>
      <c r="AA69" s="21">
        <f>EXP(-LN(2)/25)*AA68+(1-EXP(-LN(2)/25))/(LN(2)/25)*Calculateur!V69*Calculateur!X69*VLOOKUP('Données projet'!$B$9,Paramètres!$A$1:$I$89,3,0)*0.475*44/12</f>
        <v>42.039006869624131</v>
      </c>
      <c r="AB69" s="21">
        <f>EXP(-LN(2)/2)*AB68+(1-EXP(-LN(2)/2))/(LN(2)/2)*V69*Y69*VLOOKUP('Données projet'!$B$9,Paramètres!$A$1:$I$89,3,0)*0.475*44/12</f>
        <v>6.9300050567802831</v>
      </c>
      <c r="AC69" s="22">
        <f t="shared" si="57"/>
        <v>68.938327898922097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9.7525000000000013</v>
      </c>
      <c r="AI69" s="13">
        <f>IF('Données projet'!$A$62&gt;35,AI68+AH69-AQ68,IF(A69&lt;'Données projet'!$A$62,$AF$205^A69,IF(A69='Données projet'!$A$62,'Données projet'!$B$62,AI68+AH69-AQ68)))</f>
        <v>229.30749999999998</v>
      </c>
      <c r="AJ69" s="13">
        <f>AI69*VLOOKUP('Données projet'!$B$10,Paramètres!$A$1:$I$89,3,0)*VLOOKUP('Données projet'!$B$10,Paramètres!$A$1:$I$89,5,0)</f>
        <v>218.20901699999999</v>
      </c>
      <c r="AK69" s="13">
        <f t="shared" ref="AK69:AK132" si="89">EXP(-1.0587+0.8836*LN(AJ69)+0.284)</f>
        <v>53.725439422688339</v>
      </c>
      <c r="AL69" s="20">
        <f t="shared" si="58"/>
        <v>473.61917826951543</v>
      </c>
      <c r="AM69" s="59">
        <f t="shared" si="59"/>
        <v>738.07223738670245</v>
      </c>
      <c r="AN69" s="59">
        <f ca="1">AVERAGE(OFFSET($AM$3,0,0,'Données projet'!$E$10+1,1))-AVERAGE(OFFSET($H$3,0,0,'Données projet'!$E$10+1,1))</f>
        <v>486.36097333679697</v>
      </c>
      <c r="AO69" s="59">
        <f t="shared" ref="AO69:AO132" si="90">$AO$3</f>
        <v>308.47736602748159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7.9213140946676592</v>
      </c>
      <c r="AV69" s="21">
        <f>EXP(-LN(2)/25)*AV68+(1-EXP(-LN(2)/25))/(LN(2)/25)*Calculateur!AQ69*Calculateur!AS69*VLOOKUP('Données projet'!$B$10,Paramètres!$A$1:$I$89,3,0)*0.475*44/12</f>
        <v>13.603627029005768</v>
      </c>
      <c r="AW69" s="21">
        <f>EXP(-LN(2)/2)*AW68+(1-EXP(-LN(2)/2))/(LN(2)/2)*AQ69*AT69*VLOOKUP('Données projet'!$B$10,Paramètres!$A$1:$I$89,3,0)*0.475*44/12</f>
        <v>0.91481820154315774</v>
      </c>
      <c r="AX69" s="21">
        <f t="shared" si="60"/>
        <v>22.439759325216588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8.5662500000000001</v>
      </c>
      <c r="BD69" s="12">
        <f>IF('Données projet'!$A$88&gt;35,BD68+BC69-BL68,IF(A69&lt;'Données projet'!$A$88,$BA$205^A69,IF(A69='Données projet'!$A$88,'Données projet'!$B$88,BD68+BC69-BL68)))</f>
        <v>224.51375000000027</v>
      </c>
      <c r="BE69" s="13">
        <f>BD69*VLOOKUP('Données projet'!$B$11,Paramètres!$A$1:$I$89,3,0)*VLOOKUP('Données projet'!$B$11,Paramètres!$A$1:$I$89,5,0)</f>
        <v>227.6569425000003</v>
      </c>
      <c r="BF69" s="13">
        <f t="shared" ref="BF69:BF132" si="91">EXP(-1.0587+0.8836*LN(BE69)+0.284)</f>
        <v>55.775756199111569</v>
      </c>
      <c r="BG69" s="20">
        <f t="shared" si="61"/>
        <v>493.64528356761986</v>
      </c>
      <c r="BH69" s="59">
        <f t="shared" si="62"/>
        <v>758.09834268480699</v>
      </c>
      <c r="BI69" s="59">
        <f ca="1">AVERAGE(OFFSET($BH$3,0,0,'Données projet'!$E$11+1,1))-AVERAGE(OFFSET($H$3,0,0,'Données projet'!$E$11+1,1))</f>
        <v>586.51533082410526</v>
      </c>
      <c r="BJ69" s="59">
        <f t="shared" ref="BJ69:BJ132" si="92">$BJ$3</f>
        <v>361.74671957013652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7.7470798115385344</v>
      </c>
      <c r="BQ69" s="21">
        <f>EXP(-LN(2)/25)*BQ68+(1-EXP(-LN(2)/25))/(LN(2)/25)*Calculateur!BL69*Calculateur!BN69*VLOOKUP('Données projet'!$B$11,Paramètres!$A$1:$I$89,3,0)*0.475*44/12</f>
        <v>32.533254803733499</v>
      </c>
      <c r="BR69" s="21">
        <f>EXP(-LN(2)/2)*BR68+(1-EXP(-LN(2)/2))/(LN(2)/2)*BL69*BO69*VLOOKUP('Données projet'!$B$11,Paramètres!$A$1:$I$89,3,0)*0.475*44/12</f>
        <v>0.50479373930978877</v>
      </c>
      <c r="BS69" s="22">
        <f t="shared" si="63"/>
        <v>40.785128354581822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11.997500000000002</v>
      </c>
      <c r="BY69" s="12">
        <f>IF('Données projet'!$A$114&gt;35,BY68+BX69-CG68,IF(A69&lt;'Données projet'!$A$114,$BV$205^A69,IF(A69='Données projet'!$A$114,'Données projet'!$B$114,BY68+BX69-CG68)))</f>
        <v>310.99749999999989</v>
      </c>
      <c r="BZ69" s="13">
        <f>BY69*VLOOKUP('Données projet'!$B$12,Paramètres!$A$1:$I$89,3,0)*VLOOKUP('Données projet'!$B$12,Paramètres!$A$1:$I$89,5,0)</f>
        <v>145.54682999999994</v>
      </c>
      <c r="CA69" s="13">
        <f t="shared" ref="CA69:CA132" si="93">EXP(-1.0587+0.8836*LN(BZ69)+0.284)</f>
        <v>37.564818569836</v>
      </c>
      <c r="CB69" s="20">
        <f t="shared" si="64"/>
        <v>318.91945459246426</v>
      </c>
      <c r="CC69" s="59">
        <f t="shared" si="65"/>
        <v>583.37251370965134</v>
      </c>
      <c r="CD69" s="59">
        <f ca="1">AVERAGE(OFFSET($CC$3,0,0,'Données projet'!$E$12+1,1))-AVERAGE(OFFSET($H$3,0,0,'Données projet'!$E$12+1,1))</f>
        <v>374.38106339726073</v>
      </c>
      <c r="CE69" s="59">
        <f t="shared" ref="CE69:CE132" si="94">$CE$3</f>
        <v>296.53283288925957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29.84247808341653</v>
      </c>
      <c r="CL69" s="21">
        <f>EXP(-LN(2)/25)*CL68+(1-EXP(-LN(2)/25))/(LN(2)/25)*Calculateur!CG69*Calculateur!CI69*VLOOKUP('Données projet'!$B$12,Paramètres!$A$1:$I$89,3,0)*0.475*44/12</f>
        <v>20.446056295408461</v>
      </c>
      <c r="CM69" s="21">
        <f>EXP(-LN(2)/2)*CM68+(1-EXP(-LN(2)/2))/(LN(2)/2)*CG69*CJ69*VLOOKUP('Données projet'!$B$12,Paramètres!$A$1:$I$89,3,0)*0.475*44/12</f>
        <v>2.0924188509710291</v>
      </c>
      <c r="CN69" s="22">
        <f t="shared" si="66"/>
        <v>52.38095322979602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172.09920000000005</v>
      </c>
      <c r="CV69" s="13">
        <f t="shared" ref="CV69:CV132" si="95">EXP(-1.0587+0.8836*LN(CU69)+0.284)</f>
        <v>43.559838214506989</v>
      </c>
      <c r="CW69" s="20">
        <f t="shared" si="67"/>
        <v>375.60615822359978</v>
      </c>
      <c r="CX69" s="59">
        <f t="shared" si="68"/>
        <v>640.05921734078686</v>
      </c>
      <c r="CY69" s="59">
        <f ca="1">AVERAGE(OFFSET($CX$3,0,0,'Données projet'!$E$13+1,1))-AVERAGE(OFFSET($H$3,0,0,'Données projet'!$E$13+1,1))</f>
        <v>285.8437404763045</v>
      </c>
      <c r="CZ69" s="59">
        <f t="shared" ref="CZ69:CZ132" si="96">$CZ$3</f>
        <v>276.01618888357268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4.3699871389849729</v>
      </c>
      <c r="DG69" s="21">
        <f>EXP(-LN(2)/25)*DG68+(1-EXP(-LN(2)/25))/(LN(2)/25)*Calculateur!DB69*Calculateur!DD69*VLOOKUP('Données projet'!$B$13,Paramètres!$A$1:$I$89,3,0)*0.475*44/12</f>
        <v>10.369311543138375</v>
      </c>
      <c r="DH69" s="21">
        <f>EXP(-LN(2)/2)*DH68+(1-EXP(-LN(2)/2))/(LN(2)/2)*DB69*DE69*VLOOKUP('Données projet'!$B$13,Paramètres!$A$1:$I$89,3,0)*0.475*44/12</f>
        <v>1.4612667695291424</v>
      </c>
      <c r="DI69" s="22">
        <f t="shared" si="69"/>
        <v>16.200565451652491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12.795000000000002</v>
      </c>
      <c r="N70" s="13">
        <f>IF('Données projet'!$A$36&gt;35,N69+M70-V69,IF(A70&lt;'Données projet'!$A$36,$K$205^A70,IF(A70='Données projet'!$A$36,'Données projet'!$B$36,N69+M70-V69)))</f>
        <v>325.23500000000001</v>
      </c>
      <c r="O70" s="13">
        <f>N70*VLOOKUP('Données projet'!$B$9,Paramètres!$A$1:$I$89,3,0)*VLOOKUP('Données projet'!$B$9,Paramètres!$A$1:$I$89,5,0)</f>
        <v>294.272628</v>
      </c>
      <c r="P70" s="13">
        <f t="shared" si="87"/>
        <v>69.974442654220198</v>
      </c>
      <c r="Q70" s="20">
        <f t="shared" si="54"/>
        <v>634.39698138943356</v>
      </c>
      <c r="R70" s="59">
        <f t="shared" si="55"/>
        <v>899.35104869765041</v>
      </c>
      <c r="S70" s="59">
        <f ca="1">AVERAGE(OFFSET($R$3,0,0,'Données projet'!$E$9+1,1))-AVERAGE(OFFSET($H$3,0,0,'Données projet'!$E$9+1,1))</f>
        <v>737.40414421611001</v>
      </c>
      <c r="T70" s="59">
        <f t="shared" si="88"/>
        <v>245.32893490531674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19.577729866376664</v>
      </c>
      <c r="AA70" s="21">
        <f>EXP(-LN(2)/25)*AA69+(1-EXP(-LN(2)/25))/(LN(2)/25)*Calculateur!V70*Calculateur!X70*VLOOKUP('Données projet'!$B$9,Paramètres!$A$1:$I$89,3,0)*0.475*44/12</f>
        <v>40.889448016038969</v>
      </c>
      <c r="AB70" s="21">
        <f>EXP(-LN(2)/2)*AB69+(1-EXP(-LN(2)/2))/(LN(2)/2)*V70*Y70*VLOOKUP('Données projet'!$B$9,Paramètres!$A$1:$I$89,3,0)*0.475*44/12</f>
        <v>4.900253569306404</v>
      </c>
      <c r="AC70" s="22">
        <f t="shared" si="57"/>
        <v>65.367431451722041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239.06</v>
      </c>
      <c r="AG70" s="12">
        <f>VLOOKUP(A70,'Données projet'!$A$61:$I$81,9,0)</f>
        <v>9.7525000000000013</v>
      </c>
      <c r="AH70" s="12">
        <f t="array" ref="AH70">INDEX(AG:AG,MIN(IF(ISNUMBER(AG70:AG266),ROW(AG70:AG266),"")))</f>
        <v>9.7525000000000013</v>
      </c>
      <c r="AI70" s="13">
        <f>IF('Données projet'!$A$62&gt;35,AI69+AH70-AQ69,IF(A70&lt;'Données projet'!$A$62,$AF$205^A70,IF(A70='Données projet'!$A$62,'Données projet'!$B$62,AI69+AH70-AQ69)))</f>
        <v>239.05999999999997</v>
      </c>
      <c r="AJ70" s="13">
        <f>AI70*VLOOKUP('Données projet'!$B$10,Paramètres!$A$1:$I$89,3,0)*VLOOKUP('Données projet'!$B$10,Paramètres!$A$1:$I$89,5,0)</f>
        <v>227.48949599999997</v>
      </c>
      <c r="AK70" s="13">
        <f t="shared" si="89"/>
        <v>55.739505620294999</v>
      </c>
      <c r="AL70" s="20">
        <f t="shared" si="58"/>
        <v>493.29051115534702</v>
      </c>
      <c r="AM70" s="59">
        <f t="shared" si="59"/>
        <v>758.24457846356393</v>
      </c>
      <c r="AN70" s="59">
        <f ca="1">AVERAGE(OFFSET($AM$3,0,0,'Données projet'!$E$10+1,1))-AVERAGE(OFFSET($H$3,0,0,'Données projet'!$E$10+1,1))</f>
        <v>486.36097333679697</v>
      </c>
      <c r="AO70" s="59">
        <f t="shared" si="90"/>
        <v>308.47736602748159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42.550000000000011</v>
      </c>
      <c r="AR70" s="16">
        <f>IF(ISNA(VLOOKUP(A70,'Données projet'!$A$61:$I$81,5,0)),0%,VLOOKUP(A70,'Données projet'!$A$61:$I$81,5,0)*VLOOKUP('Données projet'!$B$10,Paramètres!$A$1:$I$89,7,0))</f>
        <v>0.1075</v>
      </c>
      <c r="AS70" s="16">
        <f>IF(ISNA(VLOOKUP(A70,'Données projet'!$A$61:$I$81,6,0)),0%,VLOOKUP(A70,'Données projet'!$A$61:$I$81,6,0)*VLOOKUP('Données projet'!$B$10,Paramètres!$A$1:$I$89,7,0))</f>
        <v>0.1075</v>
      </c>
      <c r="AT70" s="16">
        <f>IF(ISNA(VLOOKUP(A70,'Données projet'!$A$61:$I$81,7,0)),0%,VLOOKUP(A70,'Données projet'!$A$61:$I$81,7,0))</f>
        <v>0.25</v>
      </c>
      <c r="AU70" s="21">
        <f>EXP(-LN(2)/35)*AU69+(1-EXP(-LN(2)/35))/(LN(2)/35)*AQ70*AR70*VLOOKUP('Données projet'!$B$10,Paramètres!$A$1:$I$89,3,0)*0.475*44/12</f>
        <v>12.5778041671075</v>
      </c>
      <c r="AV70" s="21">
        <f>EXP(-LN(2)/25)*AV69+(1-EXP(-LN(2)/25))/(LN(2)/25)*Calculateur!AQ70*Calculateur!AS70*VLOOKUP('Données projet'!$B$10,Paramètres!$A$1:$I$89,3,0)*0.475*44/12</f>
        <v>18.024511365335702</v>
      </c>
      <c r="AW70" s="21">
        <f>EXP(-LN(2)/2)*AW69+(1-EXP(-LN(2)/2))/(LN(2)/2)*AQ70*AT70*VLOOKUP('Données projet'!$B$10,Paramètres!$A$1:$I$89,3,0)*0.475*44/12</f>
        <v>10.197862158359712</v>
      </c>
      <c r="AX70" s="21">
        <f t="shared" si="60"/>
        <v>40.800177690802911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8.5662500000000001</v>
      </c>
      <c r="BC70" s="12">
        <f t="array" ref="BC70">INDEX(BB:BB,MIN(IF(ISNUMBER(BB70:BB266),ROW(BB70:BB266),"")))</f>
        <v>8.5662500000000001</v>
      </c>
      <c r="BD70" s="12">
        <f>IF('Données projet'!$A$88&gt;35,BD69+BC70-BL69,IF(A70&lt;'Données projet'!$A$88,$BA$205^A70,IF(A70='Données projet'!$A$88,'Données projet'!$B$88,BD69+BC70-BL69)))</f>
        <v>233.08000000000027</v>
      </c>
      <c r="BE70" s="13">
        <f>BD70*VLOOKUP('Données projet'!$B$11,Paramètres!$A$1:$I$89,3,0)*VLOOKUP('Données projet'!$B$11,Paramètres!$A$1:$I$89,5,0)</f>
        <v>236.34312000000028</v>
      </c>
      <c r="BF70" s="13">
        <f t="shared" si="91"/>
        <v>57.652033222582432</v>
      </c>
      <c r="BG70" s="20">
        <f t="shared" si="61"/>
        <v>512.04155852933161</v>
      </c>
      <c r="BH70" s="59">
        <f t="shared" si="62"/>
        <v>776.99562583754846</v>
      </c>
      <c r="BI70" s="59">
        <f ca="1">AVERAGE(OFFSET($BH$3,0,0,'Données projet'!$E$11+1,1))-AVERAGE(OFFSET($H$3,0,0,'Données projet'!$E$11+1,1))</f>
        <v>586.51533082410526</v>
      </c>
      <c r="BJ70" s="59">
        <f t="shared" si="92"/>
        <v>361.74671957013652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44.170000000000016</v>
      </c>
      <c r="BM70" s="16">
        <f>IF(ISNA(VLOOKUP(A70,'Données projet'!$A$87:$I$107,5,0)),0%,VLOOKUP(A70,'Données projet'!$A$87:$I$107,5,0)*VLOOKUP('Données projet'!$B$11,Paramètres!$A$1:$I$89,7,0))</f>
        <v>0.15049999999999999</v>
      </c>
      <c r="BN70" s="16">
        <f>IF(ISNA(VLOOKUP(A70,'Données projet'!$A$87:$I$107,6,0)),0%,VLOOKUP(A70,'Données projet'!$A$87:$I$107,6,0)*VLOOKUP('Données projet'!$B$11,Paramètres!$A$1:$I$89,7,0))</f>
        <v>8.6000000000000007E-2</v>
      </c>
      <c r="BO70" s="16">
        <f>IF(ISNA(VLOOKUP(A70,'Données projet'!$A$87:$I$107,7,0)),0%,VLOOKUP(A70,'Données projet'!$A$87:$I$107,7,0))</f>
        <v>0.1</v>
      </c>
      <c r="BP70" s="21">
        <f>EXP(-LN(2)/35)*BP69+(1-EXP(-LN(2)/35))/(LN(2)/35)*BL70*BM70*VLOOKUP('Données projet'!$B$11,Paramètres!$A$1:$I$89,3,0)*0.475*44/12</f>
        <v>15.046754530994901</v>
      </c>
      <c r="BQ70" s="21">
        <f>EXP(-LN(2)/25)*BQ69+(1-EXP(-LN(2)/25))/(LN(2)/25)*Calculateur!BL70*Calculateur!BN70*VLOOKUP('Données projet'!$B$11,Paramètres!$A$1:$I$89,3,0)*0.475*44/12</f>
        <v>35.884917228445758</v>
      </c>
      <c r="BR70" s="21">
        <f>EXP(-LN(2)/2)*BR69+(1-EXP(-LN(2)/2))/(LN(2)/2)*BL70*BO70*VLOOKUP('Données projet'!$B$11,Paramètres!$A$1:$I$89,3,0)*0.475*44/12</f>
        <v>4.582847275323835</v>
      </c>
      <c r="BS70" s="22">
        <f t="shared" si="63"/>
        <v>55.514519034764497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11.997500000000002</v>
      </c>
      <c r="BY70" s="12">
        <f>IF('Données projet'!$A$114&gt;35,BY69+BX70-CG69,IF(A70&lt;'Données projet'!$A$114,$BV$205^A70,IF(A70='Données projet'!$A$114,'Données projet'!$B$114,BY69+BX70-CG69)))</f>
        <v>322.99499999999989</v>
      </c>
      <c r="BZ70" s="13">
        <f>BY70*VLOOKUP('Données projet'!$B$12,Paramètres!$A$1:$I$89,3,0)*VLOOKUP('Données projet'!$B$12,Paramètres!$A$1:$I$89,5,0)</f>
        <v>151.16165999999996</v>
      </c>
      <c r="CA70" s="13">
        <f t="shared" si="93"/>
        <v>38.842458378546986</v>
      </c>
      <c r="CB70" s="20">
        <f t="shared" si="64"/>
        <v>330.92383950930258</v>
      </c>
      <c r="CC70" s="59">
        <f t="shared" si="65"/>
        <v>595.87790681751949</v>
      </c>
      <c r="CD70" s="59">
        <f ca="1">AVERAGE(OFFSET($CC$3,0,0,'Données projet'!$E$12+1,1))-AVERAGE(OFFSET($H$3,0,0,'Données projet'!$E$12+1,1))</f>
        <v>374.38106339726073</v>
      </c>
      <c r="CE70" s="59">
        <f t="shared" si="94"/>
        <v>296.53283288925957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29.257285290315053</v>
      </c>
      <c r="CL70" s="21">
        <f>EXP(-LN(2)/25)*CL69+(1-EXP(-LN(2)/25))/(LN(2)/25)*Calculateur!CG70*Calculateur!CI70*VLOOKUP('Données projet'!$B$12,Paramètres!$A$1:$I$89,3,0)*0.475*44/12</f>
        <v>19.886957810799146</v>
      </c>
      <c r="CM70" s="21">
        <f>EXP(-LN(2)/2)*CM69+(1-EXP(-LN(2)/2))/(LN(2)/2)*CG70*CJ70*VLOOKUP('Données projet'!$B$12,Paramètres!$A$1:$I$89,3,0)*0.475*44/12</f>
        <v>1.4795635586041787</v>
      </c>
      <c r="CN70" s="22">
        <f t="shared" si="66"/>
        <v>50.623806659718376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174.72000000000006</v>
      </c>
      <c r="CV70" s="13">
        <f t="shared" si="95"/>
        <v>44.145455754865246</v>
      </c>
      <c r="CW70" s="20">
        <f t="shared" si="67"/>
        <v>381.19066877305704</v>
      </c>
      <c r="CX70" s="59">
        <f t="shared" si="68"/>
        <v>646.144736081274</v>
      </c>
      <c r="CY70" s="59">
        <f ca="1">AVERAGE(OFFSET($CX$3,0,0,'Données projet'!$E$13+1,1))-AVERAGE(OFFSET($H$3,0,0,'Données projet'!$E$13+1,1))</f>
        <v>285.8437404763045</v>
      </c>
      <c r="CZ70" s="59">
        <f t="shared" si="96"/>
        <v>276.01618888357268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4.2842943566184433</v>
      </c>
      <c r="DG70" s="21">
        <f>EXP(-LN(2)/25)*DG69+(1-EXP(-LN(2)/25))/(LN(2)/25)*Calculateur!DB70*Calculateur!DD70*VLOOKUP('Données projet'!$B$13,Paramètres!$A$1:$I$89,3,0)*0.475*44/12</f>
        <v>10.085762173692862</v>
      </c>
      <c r="DH70" s="21">
        <f>EXP(-LN(2)/2)*DH69+(1-EXP(-LN(2)/2))/(LN(2)/2)*DB70*DE70*VLOOKUP('Données projet'!$B$13,Paramètres!$A$1:$I$89,3,0)*0.475*44/12</f>
        <v>1.0332716418566166</v>
      </c>
      <c r="DI70" s="22">
        <f t="shared" si="69"/>
        <v>15.403328172167923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12.795000000000002</v>
      </c>
      <c r="N71" s="13">
        <f>IF('Données projet'!$A$36&gt;35,N70+M71-V70,IF(A71&lt;'Données projet'!$A$36,$K$205^A71,IF(A71='Données projet'!$A$36,'Données projet'!$B$36,N70+M71-V70)))</f>
        <v>338.03000000000003</v>
      </c>
      <c r="O71" s="13">
        <f>N71*VLOOKUP('Données projet'!$B$9,Paramètres!$A$1:$I$89,3,0)*VLOOKUP('Données projet'!$B$9,Paramètres!$A$1:$I$89,5,0)</f>
        <v>305.84954400000004</v>
      </c>
      <c r="P71" s="13">
        <f t="shared" si="87"/>
        <v>72.401370969152978</v>
      </c>
      <c r="Q71" s="20">
        <f t="shared" si="54"/>
        <v>658.78701023794144</v>
      </c>
      <c r="R71" s="59">
        <f t="shared" si="55"/>
        <v>924.23339436516028</v>
      </c>
      <c r="S71" s="59">
        <f ca="1">AVERAGE(OFFSET($R$3,0,0,'Données projet'!$E$9+1,1))-AVERAGE(OFFSET($H$3,0,0,'Données projet'!$E$9+1,1))</f>
        <v>737.40414421611001</v>
      </c>
      <c r="T71" s="59">
        <f t="shared" si="88"/>
        <v>245.32893490531674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19.193822524933136</v>
      </c>
      <c r="AA71" s="21">
        <f>EXP(-LN(2)/25)*AA70+(1-EXP(-LN(2)/25))/(LN(2)/25)*Calculateur!V71*Calculateur!X71*VLOOKUP('Données projet'!$B$9,Paramètres!$A$1:$I$89,3,0)*0.475*44/12</f>
        <v>39.771323909757768</v>
      </c>
      <c r="AB71" s="21">
        <f>EXP(-LN(2)/2)*AB70+(1-EXP(-LN(2)/2))/(LN(2)/2)*V71*Y71*VLOOKUP('Données projet'!$B$9,Paramètres!$A$1:$I$89,3,0)*0.475*44/12</f>
        <v>3.465002528390142</v>
      </c>
      <c r="AC71" s="22">
        <f t="shared" si="57"/>
        <v>62.430148963081052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9.65625</v>
      </c>
      <c r="AI71" s="13">
        <f>IF('Données projet'!$A$62&gt;35,AI70+AH71-AQ70,IF(A71&lt;'Données projet'!$A$62,$AF$205^A71,IF(A71='Données projet'!$A$62,'Données projet'!$B$62,AI70+AH71-AQ70)))</f>
        <v>206.16624999999996</v>
      </c>
      <c r="AJ71" s="13">
        <f>AI71*VLOOKUP('Données projet'!$B$10,Paramètres!$A$1:$I$89,3,0)*VLOOKUP('Données projet'!$B$10,Paramètres!$A$1:$I$89,5,0)</f>
        <v>196.18780349999997</v>
      </c>
      <c r="AK71" s="13">
        <f t="shared" si="89"/>
        <v>48.905426239785484</v>
      </c>
      <c r="AL71" s="20">
        <f t="shared" si="58"/>
        <v>426.87070846345961</v>
      </c>
      <c r="AM71" s="59">
        <f t="shared" si="59"/>
        <v>692.31709259067839</v>
      </c>
      <c r="AN71" s="59">
        <f ca="1">AVERAGE(OFFSET($AM$3,0,0,'Données projet'!$E$10+1,1))-AVERAGE(OFFSET($H$3,0,0,'Données projet'!$E$10+1,1))</f>
        <v>486.36097333679697</v>
      </c>
      <c r="AO71" s="59">
        <f t="shared" si="90"/>
        <v>308.47736602748159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12.331161099093546</v>
      </c>
      <c r="AV71" s="21">
        <f>EXP(-LN(2)/25)*AV70+(1-EXP(-LN(2)/25))/(LN(2)/25)*Calculateur!AQ71*Calculateur!AS71*VLOOKUP('Données projet'!$B$10,Paramètres!$A$1:$I$89,3,0)*0.475*44/12</f>
        <v>17.531630154182739</v>
      </c>
      <c r="AW71" s="21">
        <f>EXP(-LN(2)/2)*AW70+(1-EXP(-LN(2)/2))/(LN(2)/2)*AQ71*AT71*VLOOKUP('Données projet'!$B$10,Paramètres!$A$1:$I$89,3,0)*0.475*44/12</f>
        <v>7.2109774857818341</v>
      </c>
      <c r="AX71" s="21">
        <f t="shared" si="60"/>
        <v>37.073768739058117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8.2474999999999987</v>
      </c>
      <c r="BD71" s="12">
        <f>IF('Données projet'!$A$88&gt;35,BD70+BC71-BL70,IF(A71&lt;'Données projet'!$A$88,$BA$205^A71,IF(A71='Données projet'!$A$88,'Données projet'!$B$88,BD70+BC71-BL70)))</f>
        <v>197.15750000000025</v>
      </c>
      <c r="BE71" s="13">
        <f>BD71*VLOOKUP('Données projet'!$B$11,Paramètres!$A$1:$I$89,3,0)*VLOOKUP('Données projet'!$B$11,Paramètres!$A$1:$I$89,5,0)</f>
        <v>199.9177050000003</v>
      </c>
      <c r="BF71" s="13">
        <f t="shared" si="91"/>
        <v>49.726081342019263</v>
      </c>
      <c r="BG71" s="20">
        <f t="shared" si="61"/>
        <v>434.79626121235066</v>
      </c>
      <c r="BH71" s="59">
        <f t="shared" si="62"/>
        <v>700.24264533956944</v>
      </c>
      <c r="BI71" s="59">
        <f ca="1">AVERAGE(OFFSET($BH$3,0,0,'Données projet'!$E$11+1,1))-AVERAGE(OFFSET($H$3,0,0,'Données projet'!$E$11+1,1))</f>
        <v>586.51533082410526</v>
      </c>
      <c r="BJ71" s="59">
        <f t="shared" si="92"/>
        <v>361.74671957013652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14.75169685225614</v>
      </c>
      <c r="BQ71" s="21">
        <f>EXP(-LN(2)/25)*BQ70+(1-EXP(-LN(2)/25))/(LN(2)/25)*Calculateur!BL71*Calculateur!BN71*VLOOKUP('Données projet'!$B$11,Paramètres!$A$1:$I$89,3,0)*0.475*44/12</f>
        <v>34.903642279728125</v>
      </c>
      <c r="BR71" s="21">
        <f>EXP(-LN(2)/2)*BR70+(1-EXP(-LN(2)/2))/(LN(2)/2)*BL71*BO71*VLOOKUP('Données projet'!$B$11,Paramètres!$A$1:$I$89,3,0)*0.475*44/12</f>
        <v>3.2405623855237766</v>
      </c>
      <c r="BS71" s="22">
        <f t="shared" si="63"/>
        <v>52.895901517508037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11.997500000000002</v>
      </c>
      <c r="BY71" s="12">
        <f>IF('Données projet'!$A$114&gt;35,BY70+BX71-CG70,IF(A71&lt;'Données projet'!$A$114,$BV$205^A71,IF(A71='Données projet'!$A$114,'Données projet'!$B$114,BY70+BX71-CG70)))</f>
        <v>334.99249999999989</v>
      </c>
      <c r="BZ71" s="13">
        <f>BY71*VLOOKUP('Données projet'!$B$12,Paramètres!$A$1:$I$89,3,0)*VLOOKUP('Données projet'!$B$12,Paramètres!$A$1:$I$89,5,0)</f>
        <v>156.77648999999997</v>
      </c>
      <c r="CA71" s="13">
        <f t="shared" si="93"/>
        <v>40.114584738417847</v>
      </c>
      <c r="CB71" s="20">
        <f t="shared" si="64"/>
        <v>342.91862183607765</v>
      </c>
      <c r="CC71" s="59">
        <f t="shared" si="65"/>
        <v>608.36500596329643</v>
      </c>
      <c r="CD71" s="59">
        <f ca="1">AVERAGE(OFFSET($CC$3,0,0,'Données projet'!$E$12+1,1))-AVERAGE(OFFSET($H$3,0,0,'Données projet'!$E$12+1,1))</f>
        <v>374.38106339726073</v>
      </c>
      <c r="CE71" s="59">
        <f t="shared" si="94"/>
        <v>296.53283288925957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28.683567770953935</v>
      </c>
      <c r="CL71" s="21">
        <f>EXP(-LN(2)/25)*CL70+(1-EXP(-LN(2)/25))/(LN(2)/25)*Calculateur!CG71*Calculateur!CI71*VLOOKUP('Données projet'!$B$12,Paramètres!$A$1:$I$89,3,0)*0.475*44/12</f>
        <v>19.343147903653183</v>
      </c>
      <c r="CM71" s="21">
        <f>EXP(-LN(2)/2)*CM70+(1-EXP(-LN(2)/2))/(LN(2)/2)*CG71*CJ71*VLOOKUP('Données projet'!$B$12,Paramètres!$A$1:$I$89,3,0)*0.475*44/12</f>
        <v>1.0462094254855145</v>
      </c>
      <c r="CN71" s="22">
        <f t="shared" si="66"/>
        <v>49.072925100092633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177.34080000000003</v>
      </c>
      <c r="CV71" s="13">
        <f t="shared" si="95"/>
        <v>44.730051658603102</v>
      </c>
      <c r="CW71" s="20">
        <f t="shared" si="67"/>
        <v>386.77339997206712</v>
      </c>
      <c r="CX71" s="59">
        <f t="shared" si="68"/>
        <v>652.21978409928602</v>
      </c>
      <c r="CY71" s="59">
        <f ca="1">AVERAGE(OFFSET($CX$3,0,0,'Données projet'!$E$13+1,1))-AVERAGE(OFFSET($H$3,0,0,'Données projet'!$E$13+1,1))</f>
        <v>285.8437404763045</v>
      </c>
      <c r="CZ71" s="59">
        <f t="shared" si="96"/>
        <v>276.01618888357268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4.200281957446685</v>
      </c>
      <c r="DG71" s="21">
        <f>EXP(-LN(2)/25)*DG70+(1-EXP(-LN(2)/25))/(LN(2)/25)*Calculateur!DB71*Calculateur!DD71*VLOOKUP('Données projet'!$B$13,Paramètres!$A$1:$I$89,3,0)*0.475*44/12</f>
        <v>9.8099664766660499</v>
      </c>
      <c r="DH71" s="21">
        <f>EXP(-LN(2)/2)*DH70+(1-EXP(-LN(2)/2))/(LN(2)/2)*DB71*DE71*VLOOKUP('Données projet'!$B$13,Paramètres!$A$1:$I$89,3,0)*0.475*44/12</f>
        <v>0.73063338476457129</v>
      </c>
      <c r="DI71" s="22">
        <f t="shared" si="69"/>
        <v>14.740881818877307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12.795000000000002</v>
      </c>
      <c r="N72" s="13">
        <f>IF('Données projet'!$A$36&gt;35,N71+M72-V71,IF(A72&lt;'Données projet'!$A$36,$K$205^A72,IF(A72='Données projet'!$A$36,'Données projet'!$B$36,N71+M72-V71)))</f>
        <v>350.82500000000005</v>
      </c>
      <c r="O72" s="13">
        <f>N72*VLOOKUP('Données projet'!$B$9,Paramètres!$A$1:$I$89,3,0)*VLOOKUP('Données projet'!$B$9,Paramètres!$A$1:$I$89,5,0)</f>
        <v>317.42646000000008</v>
      </c>
      <c r="P72" s="13">
        <f t="shared" si="87"/>
        <v>74.817627226984229</v>
      </c>
      <c r="Q72" s="20">
        <f t="shared" si="54"/>
        <v>683.158451920331</v>
      </c>
      <c r="R72" s="59">
        <f t="shared" si="55"/>
        <v>949.08861227039756</v>
      </c>
      <c r="S72" s="59">
        <f ca="1">AVERAGE(OFFSET($R$3,0,0,'Données projet'!$E$9+1,1))-AVERAGE(OFFSET($H$3,0,0,'Données projet'!$E$9+1,1))</f>
        <v>737.40414421611001</v>
      </c>
      <c r="T72" s="59">
        <f t="shared" si="88"/>
        <v>245.32893490531674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18.81744337229496</v>
      </c>
      <c r="AA72" s="21">
        <f>EXP(-LN(2)/25)*AA71+(1-EXP(-LN(2)/25))/(LN(2)/25)*Calculateur!V72*Calculateur!X72*VLOOKUP('Données projet'!$B$9,Paramètres!$A$1:$I$89,3,0)*0.475*44/12</f>
        <v>38.683774965962414</v>
      </c>
      <c r="AB72" s="21">
        <f>EXP(-LN(2)/2)*AB71+(1-EXP(-LN(2)/2))/(LN(2)/2)*V72*Y72*VLOOKUP('Données projet'!$B$9,Paramètres!$A$1:$I$89,3,0)*0.475*44/12</f>
        <v>2.4501267846532024</v>
      </c>
      <c r="AC72" s="22">
        <f t="shared" si="57"/>
        <v>59.951345122910574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9.65625</v>
      </c>
      <c r="AI72" s="13">
        <f>IF('Données projet'!$A$62&gt;35,AI71+AH72-AQ71,IF(A72&lt;'Données projet'!$A$62,$AF$205^A72,IF(A72='Données projet'!$A$62,'Données projet'!$B$62,AI71+AH72-AQ71)))</f>
        <v>215.82249999999996</v>
      </c>
      <c r="AJ72" s="13">
        <f>AI72*VLOOKUP('Données projet'!$B$10,Paramètres!$A$1:$I$89,3,0)*VLOOKUP('Données projet'!$B$10,Paramètres!$A$1:$I$89,5,0)</f>
        <v>205.37669099999997</v>
      </c>
      <c r="AK72" s="13">
        <f t="shared" si="89"/>
        <v>50.923971103388858</v>
      </c>
      <c r="AL72" s="20">
        <f t="shared" si="58"/>
        <v>446.3903198300689</v>
      </c>
      <c r="AM72" s="59">
        <f t="shared" si="59"/>
        <v>712.32048018013552</v>
      </c>
      <c r="AN72" s="59">
        <f ca="1">AVERAGE(OFFSET($AM$3,0,0,'Données projet'!$E$10+1,1))-AVERAGE(OFFSET($H$3,0,0,'Données projet'!$E$10+1,1))</f>
        <v>486.36097333679697</v>
      </c>
      <c r="AO72" s="59">
        <f t="shared" si="90"/>
        <v>308.47736602748159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12.089354551205929</v>
      </c>
      <c r="AV72" s="21">
        <f>EXP(-LN(2)/25)*AV71+(1-EXP(-LN(2)/25))/(LN(2)/25)*Calculateur!AQ72*Calculateur!AS72*VLOOKUP('Données projet'!$B$10,Paramètres!$A$1:$I$89,3,0)*0.475*44/12</f>
        <v>17.052226805668251</v>
      </c>
      <c r="AW72" s="21">
        <f>EXP(-LN(2)/2)*AW71+(1-EXP(-LN(2)/2))/(LN(2)/2)*AQ72*AT72*VLOOKUP('Données projet'!$B$10,Paramètres!$A$1:$I$89,3,0)*0.475*44/12</f>
        <v>5.0989310791798559</v>
      </c>
      <c r="AX72" s="21">
        <f t="shared" si="60"/>
        <v>34.240512436054033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8.2474999999999987</v>
      </c>
      <c r="BD72" s="12">
        <f>IF('Données projet'!$A$88&gt;35,BD71+BC72-BL71,IF(A72&lt;'Données projet'!$A$88,$BA$205^A72,IF(A72='Données projet'!$A$88,'Données projet'!$B$88,BD71+BC72-BL71)))</f>
        <v>205.40500000000026</v>
      </c>
      <c r="BE72" s="13">
        <f>BD72*VLOOKUP('Données projet'!$B$11,Paramètres!$A$1:$I$89,3,0)*VLOOKUP('Données projet'!$B$11,Paramètres!$A$1:$I$89,5,0)</f>
        <v>208.28067000000027</v>
      </c>
      <c r="BF72" s="13">
        <f t="shared" si="91"/>
        <v>51.559689258658622</v>
      </c>
      <c r="BG72" s="20">
        <f t="shared" si="61"/>
        <v>452.55529237549763</v>
      </c>
      <c r="BH72" s="59">
        <f t="shared" si="62"/>
        <v>718.48545272556419</v>
      </c>
      <c r="BI72" s="59">
        <f ca="1">AVERAGE(OFFSET($BH$3,0,0,'Données projet'!$E$11+1,1))-AVERAGE(OFFSET($H$3,0,0,'Données projet'!$E$11+1,1))</f>
        <v>586.51533082410526</v>
      </c>
      <c r="BJ72" s="59">
        <f t="shared" si="92"/>
        <v>361.74671957013652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14.462425074630033</v>
      </c>
      <c r="BQ72" s="21">
        <f>EXP(-LN(2)/25)*BQ71+(1-EXP(-LN(2)/25))/(LN(2)/25)*Calculateur!BL72*Calculateur!BN72*VLOOKUP('Données projet'!$B$11,Paramètres!$A$1:$I$89,3,0)*0.475*44/12</f>
        <v>33.949200346086187</v>
      </c>
      <c r="BR72" s="21">
        <f>EXP(-LN(2)/2)*BR71+(1-EXP(-LN(2)/2))/(LN(2)/2)*BL72*BO72*VLOOKUP('Données projet'!$B$11,Paramètres!$A$1:$I$89,3,0)*0.475*44/12</f>
        <v>2.2914236376619179</v>
      </c>
      <c r="BS72" s="22">
        <f t="shared" si="63"/>
        <v>50.703049058378141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11.997500000000002</v>
      </c>
      <c r="BY72" s="12">
        <f>IF('Données projet'!$A$114&gt;35,BY71+BX72-CG71,IF(A72&lt;'Données projet'!$A$114,$BV$205^A72,IF(A72='Données projet'!$A$114,'Données projet'!$B$114,BY71+BX72-CG71)))</f>
        <v>346.9899999999999</v>
      </c>
      <c r="BZ72" s="13">
        <f>BY72*VLOOKUP('Données projet'!$B$12,Paramètres!$A$1:$I$89,3,0)*VLOOKUP('Données projet'!$B$12,Paramètres!$A$1:$I$89,5,0)</f>
        <v>162.39131999999995</v>
      </c>
      <c r="CA72" s="13">
        <f t="shared" si="93"/>
        <v>41.381417730562205</v>
      </c>
      <c r="CB72" s="20">
        <f t="shared" si="64"/>
        <v>354.90418488072902</v>
      </c>
      <c r="CC72" s="59">
        <f t="shared" si="65"/>
        <v>620.83434523079563</v>
      </c>
      <c r="CD72" s="59">
        <f ca="1">AVERAGE(OFFSET($CC$3,0,0,'Données projet'!$E$12+1,1))-AVERAGE(OFFSET($H$3,0,0,'Données projet'!$E$12+1,1))</f>
        <v>374.38106339726073</v>
      </c>
      <c r="CE72" s="59">
        <f t="shared" si="94"/>
        <v>296.53283288925957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28.121100502214357</v>
      </c>
      <c r="CL72" s="21">
        <f>EXP(-LN(2)/25)*CL71+(1-EXP(-LN(2)/25))/(LN(2)/25)*Calculateur!CG72*Calculateur!CI72*VLOOKUP('Données projet'!$B$12,Paramètres!$A$1:$I$89,3,0)*0.475*44/12</f>
        <v>18.814208507015849</v>
      </c>
      <c r="CM72" s="21">
        <f>EXP(-LN(2)/2)*CM71+(1-EXP(-LN(2)/2))/(LN(2)/2)*CG72*CJ72*VLOOKUP('Données projet'!$B$12,Paramètres!$A$1:$I$89,3,0)*0.475*44/12</f>
        <v>0.73978177930208933</v>
      </c>
      <c r="CN72" s="22">
        <f t="shared" si="66"/>
        <v>47.675090788532302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179.96160000000006</v>
      </c>
      <c r="CV72" s="13">
        <f t="shared" si="95"/>
        <v>45.313642767960104</v>
      </c>
      <c r="CW72" s="20">
        <f t="shared" si="67"/>
        <v>392.3543811541972</v>
      </c>
      <c r="CX72" s="59">
        <f t="shared" si="68"/>
        <v>658.28454150426376</v>
      </c>
      <c r="CY72" s="59">
        <f ca="1">AVERAGE(OFFSET($CX$3,0,0,'Données projet'!$E$13+1,1))-AVERAGE(OFFSET($H$3,0,0,'Données projet'!$E$13+1,1))</f>
        <v>285.8437404763045</v>
      </c>
      <c r="CZ72" s="59">
        <f t="shared" si="96"/>
        <v>276.01618888357268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4.1179169901801806</v>
      </c>
      <c r="DG72" s="21">
        <f>EXP(-LN(2)/25)*DG71+(1-EXP(-LN(2)/25))/(LN(2)/25)*Calculateur!DB72*Calculateur!DD72*VLOOKUP('Données projet'!$B$13,Paramètres!$A$1:$I$89,3,0)*0.475*44/12</f>
        <v>9.5417124274779006</v>
      </c>
      <c r="DH72" s="21">
        <f>EXP(-LN(2)/2)*DH71+(1-EXP(-LN(2)/2))/(LN(2)/2)*DB72*DE72*VLOOKUP('Données projet'!$B$13,Paramètres!$A$1:$I$89,3,0)*0.475*44/12</f>
        <v>0.51663582092830829</v>
      </c>
      <c r="DI72" s="22">
        <f t="shared" si="69"/>
        <v>14.176265238586389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12.795000000000002</v>
      </c>
      <c r="N73" s="13">
        <f>IF('Données projet'!$A$36&gt;35,N72+M73-V72,IF(A73&lt;'Données projet'!$A$36,$K$205^A73,IF(A73='Données projet'!$A$36,'Données projet'!$B$36,N72+M73-V72)))</f>
        <v>363.62000000000006</v>
      </c>
      <c r="O73" s="13">
        <f>N73*VLOOKUP('Données projet'!$B$9,Paramètres!$A$1:$I$89,3,0)*VLOOKUP('Données projet'!$B$9,Paramètres!$A$1:$I$89,5,0)</f>
        <v>329.00337600000006</v>
      </c>
      <c r="P73" s="13">
        <f t="shared" si="87"/>
        <v>77.2236452302744</v>
      </c>
      <c r="Q73" s="20">
        <f t="shared" si="54"/>
        <v>707.51206197606132</v>
      </c>
      <c r="R73" s="59">
        <f t="shared" si="55"/>
        <v>973.91760611307086</v>
      </c>
      <c r="S73" s="59">
        <f ca="1">AVERAGE(OFFSET($R$3,0,0,'Données projet'!$E$9+1,1))-AVERAGE(OFFSET($H$3,0,0,'Données projet'!$E$9+1,1))</f>
        <v>737.40414421611001</v>
      </c>
      <c r="T73" s="59">
        <f t="shared" si="88"/>
        <v>245.32893490531674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18.448444785271402</v>
      </c>
      <c r="AA73" s="21">
        <f>EXP(-LN(2)/25)*AA72+(1-EXP(-LN(2)/25))/(LN(2)/25)*Calculateur!V73*Calculateur!X73*VLOOKUP('Données projet'!$B$9,Paramètres!$A$1:$I$89,3,0)*0.475*44/12</f>
        <v>37.625965105226861</v>
      </c>
      <c r="AB73" s="21">
        <f>EXP(-LN(2)/2)*AB72+(1-EXP(-LN(2)/2))/(LN(2)/2)*V73*Y73*VLOOKUP('Données projet'!$B$9,Paramètres!$A$1:$I$89,3,0)*0.475*44/12</f>
        <v>1.7325012641950714</v>
      </c>
      <c r="AC73" s="22">
        <f t="shared" si="57"/>
        <v>57.806911154693331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9.65625</v>
      </c>
      <c r="AI73" s="13">
        <f>IF('Données projet'!$A$62&gt;35,AI72+AH73-AQ72,IF(A73&lt;'Données projet'!$A$62,$AF$205^A73,IF(A73='Données projet'!$A$62,'Données projet'!$B$62,AI72+AH73-AQ72)))</f>
        <v>225.47874999999996</v>
      </c>
      <c r="AJ73" s="13">
        <f>AI73*VLOOKUP('Données projet'!$B$10,Paramètres!$A$1:$I$89,3,0)*VLOOKUP('Données projet'!$B$10,Paramètres!$A$1:$I$89,5,0)</f>
        <v>214.56557849999996</v>
      </c>
      <c r="AK73" s="13">
        <f t="shared" si="89"/>
        <v>52.932027166993123</v>
      </c>
      <c r="AL73" s="20">
        <f t="shared" si="58"/>
        <v>465.8916632033463</v>
      </c>
      <c r="AM73" s="59">
        <f t="shared" si="59"/>
        <v>732.29720734035573</v>
      </c>
      <c r="AN73" s="59">
        <f ca="1">AVERAGE(OFFSET($AM$3,0,0,'Données projet'!$E$10+1,1))-AVERAGE(OFFSET($H$3,0,0,'Données projet'!$E$10+1,1))</f>
        <v>486.36097333679697</v>
      </c>
      <c r="AO73" s="59">
        <f t="shared" si="90"/>
        <v>308.47736602748159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11.852289682234957</v>
      </c>
      <c r="AV73" s="21">
        <f>EXP(-LN(2)/25)*AV72+(1-EXP(-LN(2)/25))/(LN(2)/25)*Calculateur!AQ73*Calculateur!AS73*VLOOKUP('Données projet'!$B$10,Paramètres!$A$1:$I$89,3,0)*0.475*44/12</f>
        <v>16.58593276692962</v>
      </c>
      <c r="AW73" s="21">
        <f>EXP(-LN(2)/2)*AW72+(1-EXP(-LN(2)/2))/(LN(2)/2)*AQ73*AT73*VLOOKUP('Données projet'!$B$10,Paramètres!$A$1:$I$89,3,0)*0.475*44/12</f>
        <v>3.605488742890917</v>
      </c>
      <c r="AX73" s="21">
        <f t="shared" si="60"/>
        <v>32.043711192055497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8.2474999999999987</v>
      </c>
      <c r="BD73" s="12">
        <f>IF('Données projet'!$A$88&gt;35,BD72+BC73-BL72,IF(A73&lt;'Données projet'!$A$88,$BA$205^A73,IF(A73='Données projet'!$A$88,'Données projet'!$B$88,BD72+BC73-BL72)))</f>
        <v>213.65250000000026</v>
      </c>
      <c r="BE73" s="13">
        <f>BD73*VLOOKUP('Données projet'!$B$11,Paramètres!$A$1:$I$89,3,0)*VLOOKUP('Données projet'!$B$11,Paramètres!$A$1:$I$89,5,0)</f>
        <v>216.64363500000027</v>
      </c>
      <c r="BF73" s="13">
        <f t="shared" si="91"/>
        <v>53.384744941992992</v>
      </c>
      <c r="BG73" s="20">
        <f t="shared" si="61"/>
        <v>470.29942839897154</v>
      </c>
      <c r="BH73" s="59">
        <f t="shared" si="62"/>
        <v>736.70497253598103</v>
      </c>
      <c r="BI73" s="59">
        <f ca="1">AVERAGE(OFFSET($BH$3,0,0,'Données projet'!$E$11+1,1))-AVERAGE(OFFSET($H$3,0,0,'Données projet'!$E$11+1,1))</f>
        <v>586.51533082410526</v>
      </c>
      <c r="BJ73" s="59">
        <f t="shared" si="92"/>
        <v>361.74671957013652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14.178825740124813</v>
      </c>
      <c r="BQ73" s="21">
        <f>EXP(-LN(2)/25)*BQ72+(1-EXP(-LN(2)/25))/(LN(2)/25)*Calculateur!BL73*Calculateur!BN73*VLOOKUP('Données projet'!$B$11,Paramètres!$A$1:$I$89,3,0)*0.475*44/12</f>
        <v>33.020857677311604</v>
      </c>
      <c r="BR73" s="21">
        <f>EXP(-LN(2)/2)*BR72+(1-EXP(-LN(2)/2))/(LN(2)/2)*BL73*BO73*VLOOKUP('Données projet'!$B$11,Paramètres!$A$1:$I$89,3,0)*0.475*44/12</f>
        <v>1.6202811927618888</v>
      </c>
      <c r="BS73" s="22">
        <f t="shared" si="63"/>
        <v>48.819964610198305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11.997500000000002</v>
      </c>
      <c r="BY73" s="12">
        <f>IF('Données projet'!$A$114&gt;35,BY72+BX73-CG72,IF(A73&lt;'Données projet'!$A$114,$BV$205^A73,IF(A73='Données projet'!$A$114,'Données projet'!$B$114,BY72+BX73-CG72)))</f>
        <v>358.9874999999999</v>
      </c>
      <c r="BZ73" s="13">
        <f>BY73*VLOOKUP('Données projet'!$B$12,Paramètres!$A$1:$I$89,3,0)*VLOOKUP('Données projet'!$B$12,Paramètres!$A$1:$I$89,5,0)</f>
        <v>168.00614999999993</v>
      </c>
      <c r="CA73" s="13">
        <f t="shared" si="93"/>
        <v>42.643161353938929</v>
      </c>
      <c r="CB73" s="20">
        <f t="shared" si="64"/>
        <v>366.88088394144347</v>
      </c>
      <c r="CC73" s="59">
        <f t="shared" si="65"/>
        <v>633.2864280784529</v>
      </c>
      <c r="CD73" s="59">
        <f ca="1">AVERAGE(OFFSET($CC$3,0,0,'Données projet'!$E$12+1,1))-AVERAGE(OFFSET($H$3,0,0,'Données projet'!$E$12+1,1))</f>
        <v>374.38106339726073</v>
      </c>
      <c r="CE73" s="59">
        <f t="shared" si="94"/>
        <v>296.53283288925957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27.569662873543603</v>
      </c>
      <c r="CL73" s="21">
        <f>EXP(-LN(2)/25)*CL72+(1-EXP(-LN(2)/25))/(LN(2)/25)*Calculateur!CG73*Calculateur!CI73*VLOOKUP('Données projet'!$B$12,Paramètres!$A$1:$I$89,3,0)*0.475*44/12</f>
        <v>18.299732985995277</v>
      </c>
      <c r="CM73" s="21">
        <f>EXP(-LN(2)/2)*CM72+(1-EXP(-LN(2)/2))/(LN(2)/2)*CG73*CJ73*VLOOKUP('Données projet'!$B$12,Paramètres!$A$1:$I$89,3,0)*0.475*44/12</f>
        <v>0.52310471274275727</v>
      </c>
      <c r="CN73" s="22">
        <f t="shared" si="66"/>
        <v>46.392500572281641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182.58240000000004</v>
      </c>
      <c r="CV73" s="13">
        <f t="shared" si="95"/>
        <v>45.896245406460288</v>
      </c>
      <c r="CW73" s="20">
        <f t="shared" si="67"/>
        <v>397.93364074958504</v>
      </c>
      <c r="CX73" s="59">
        <f t="shared" si="68"/>
        <v>664.33918488659447</v>
      </c>
      <c r="CY73" s="59">
        <f ca="1">AVERAGE(OFFSET($CX$3,0,0,'Données projet'!$E$13+1,1))-AVERAGE(OFFSET($H$3,0,0,'Données projet'!$E$13+1,1))</f>
        <v>285.8437404763045</v>
      </c>
      <c r="CZ73" s="59">
        <f t="shared" si="96"/>
        <v>276.01618888357268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5.0608504086576875</v>
      </c>
      <c r="DG73" s="21">
        <f>EXP(-LN(2)/25)*DG72+(1-EXP(-LN(2)/25))/(LN(2)/25)*Calculateur!DB73*Calculateur!DD73*VLOOKUP('Données projet'!$B$13,Paramètres!$A$1:$I$89,3,0)*0.475*44/12</f>
        <v>10.300446427300773</v>
      </c>
      <c r="DH73" s="21">
        <f>EXP(-LN(2)/2)*DH72+(1-EXP(-LN(2)/2))/(LN(2)/2)*DB73*DE73*VLOOKUP('Données projet'!$B$13,Paramètres!$A$1:$I$89,3,0)*0.475*44/12</f>
        <v>2.0138469175808202</v>
      </c>
      <c r="DI73" s="22">
        <f t="shared" si="69"/>
        <v>17.37514375353928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12.795000000000002</v>
      </c>
      <c r="N74" s="13">
        <f>IF('Données projet'!$A$36&gt;35,N73+M74-V73,IF(A74&lt;'Données projet'!$A$36,$K$205^A74,IF(A74='Données projet'!$A$36,'Données projet'!$B$36,N73+M74-V73)))</f>
        <v>376.41500000000008</v>
      </c>
      <c r="O74" s="13">
        <f>N74*VLOOKUP('Données projet'!$B$9,Paramètres!$A$1:$I$89,3,0)*VLOOKUP('Données projet'!$B$9,Paramètres!$A$1:$I$89,5,0)</f>
        <v>340.58029200000004</v>
      </c>
      <c r="P74" s="13">
        <f t="shared" si="87"/>
        <v>79.619826521430525</v>
      </c>
      <c r="Q74" s="20">
        <f t="shared" si="54"/>
        <v>731.84853975815815</v>
      </c>
      <c r="R74" s="59">
        <f t="shared" si="55"/>
        <v>998.72122083620616</v>
      </c>
      <c r="S74" s="59">
        <f ca="1">AVERAGE(OFFSET($R$3,0,0,'Données projet'!$E$9+1,1))-AVERAGE(OFFSET($H$3,0,0,'Données projet'!$E$9+1,1))</f>
        <v>737.40414421611001</v>
      </c>
      <c r="T74" s="59">
        <f t="shared" si="88"/>
        <v>245.32893490531674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18.086682035472464</v>
      </c>
      <c r="AA74" s="21">
        <f>EXP(-LN(2)/25)*AA73+(1-EXP(-LN(2)/25))/(LN(2)/25)*Calculateur!V74*Calculateur!X74*VLOOKUP('Données projet'!$B$9,Paramètres!$A$1:$I$89,3,0)*0.475*44/12</f>
        <v>36.597081110760925</v>
      </c>
      <c r="AB74" s="21">
        <f>EXP(-LN(2)/2)*AB73+(1-EXP(-LN(2)/2))/(LN(2)/2)*V74*Y74*VLOOKUP('Données projet'!$B$9,Paramètres!$A$1:$I$89,3,0)*0.475*44/12</f>
        <v>1.2250633923266014</v>
      </c>
      <c r="AC74" s="22">
        <f t="shared" si="57"/>
        <v>55.908826538559993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9.65625</v>
      </c>
      <c r="AI74" s="13">
        <f>IF('Données projet'!$A$62&gt;35,AI73+AH74-AQ73,IF(A74&lt;'Données projet'!$A$62,$AF$205^A74,IF(A74='Données projet'!$A$62,'Données projet'!$B$62,AI73+AH74-AQ73)))</f>
        <v>235.13499999999996</v>
      </c>
      <c r="AJ74" s="13">
        <f>AI74*VLOOKUP('Données projet'!$B$10,Paramètres!$A$1:$I$89,3,0)*VLOOKUP('Données projet'!$B$10,Paramètres!$A$1:$I$89,5,0)</f>
        <v>223.75446599999998</v>
      </c>
      <c r="AK74" s="13">
        <f t="shared" si="89"/>
        <v>54.930094969115991</v>
      </c>
      <c r="AL74" s="20">
        <f t="shared" si="58"/>
        <v>485.37561035454365</v>
      </c>
      <c r="AM74" s="59">
        <f t="shared" si="59"/>
        <v>752.2482914325916</v>
      </c>
      <c r="AN74" s="59">
        <f ca="1">AVERAGE(OFFSET($AM$3,0,0,'Données projet'!$E$10+1,1))-AVERAGE(OFFSET($H$3,0,0,'Données projet'!$E$10+1,1))</f>
        <v>486.36097333679697</v>
      </c>
      <c r="AO74" s="59">
        <f t="shared" si="90"/>
        <v>308.47736602748159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11.619873510749214</v>
      </c>
      <c r="AV74" s="21">
        <f>EXP(-LN(2)/25)*AV73+(1-EXP(-LN(2)/25))/(LN(2)/25)*Calculateur!AQ74*Calculateur!AS74*VLOOKUP('Données projet'!$B$10,Paramètres!$A$1:$I$89,3,0)*0.475*44/12</f>
        <v>16.132389563201635</v>
      </c>
      <c r="AW74" s="21">
        <f>EXP(-LN(2)/2)*AW73+(1-EXP(-LN(2)/2))/(LN(2)/2)*AQ74*AT74*VLOOKUP('Données projet'!$B$10,Paramètres!$A$1:$I$89,3,0)*0.475*44/12</f>
        <v>2.5494655395899279</v>
      </c>
      <c r="AX74" s="21">
        <f t="shared" si="60"/>
        <v>30.301728613540778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8.2474999999999987</v>
      </c>
      <c r="BD74" s="12">
        <f>IF('Données projet'!$A$88&gt;35,BD73+BC74-BL73,IF(A74&lt;'Données projet'!$A$88,$BA$205^A74,IF(A74='Données projet'!$A$88,'Données projet'!$B$88,BD73+BC74-BL73)))</f>
        <v>221.90000000000026</v>
      </c>
      <c r="BE74" s="13">
        <f>BD74*VLOOKUP('Données projet'!$B$11,Paramètres!$A$1:$I$89,3,0)*VLOOKUP('Données projet'!$B$11,Paramètres!$A$1:$I$89,5,0)</f>
        <v>225.0066000000003</v>
      </c>
      <c r="BF74" s="13">
        <f t="shared" si="91"/>
        <v>55.201616315983408</v>
      </c>
      <c r="BG74" s="20">
        <f t="shared" si="61"/>
        <v>488.02931008367153</v>
      </c>
      <c r="BH74" s="59">
        <f t="shared" si="62"/>
        <v>754.90199116171948</v>
      </c>
      <c r="BI74" s="59">
        <f ca="1">AVERAGE(OFFSET($BH$3,0,0,'Données projet'!$E$11+1,1))-AVERAGE(OFFSET($H$3,0,0,'Données projet'!$E$11+1,1))</f>
        <v>586.51533082410526</v>
      </c>
      <c r="BJ74" s="59">
        <f t="shared" si="92"/>
        <v>361.74671957013652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13.900787615590724</v>
      </c>
      <c r="BQ74" s="21">
        <f>EXP(-LN(2)/25)*BQ73+(1-EXP(-LN(2)/25))/(LN(2)/25)*Calculateur!BL74*Calculateur!BN74*VLOOKUP('Données projet'!$B$11,Paramètres!$A$1:$I$89,3,0)*0.475*44/12</f>
        <v>32.117900587634082</v>
      </c>
      <c r="BR74" s="21">
        <f>EXP(-LN(2)/2)*BR73+(1-EXP(-LN(2)/2))/(LN(2)/2)*BL74*BO74*VLOOKUP('Données projet'!$B$11,Paramètres!$A$1:$I$89,3,0)*0.475*44/12</f>
        <v>1.1457118188309592</v>
      </c>
      <c r="BS74" s="22">
        <f t="shared" si="63"/>
        <v>47.164400022055766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11.997500000000002</v>
      </c>
      <c r="BY74" s="12">
        <f>IF('Données projet'!$A$114&gt;35,BY73+BX74-CG73,IF(A74&lt;'Données projet'!$A$114,$BV$205^A74,IF(A74='Données projet'!$A$114,'Données projet'!$B$114,BY73+BX74-CG73)))</f>
        <v>370.9849999999999</v>
      </c>
      <c r="BZ74" s="13">
        <f>BY74*VLOOKUP('Données projet'!$B$12,Paramètres!$A$1:$I$89,3,0)*VLOOKUP('Données projet'!$B$12,Paramètres!$A$1:$I$89,5,0)</f>
        <v>173.62097999999997</v>
      </c>
      <c r="CA74" s="13">
        <f t="shared" si="93"/>
        <v>43.900005198349035</v>
      </c>
      <c r="CB74" s="20">
        <f t="shared" si="64"/>
        <v>378.84904922045786</v>
      </c>
      <c r="CC74" s="59">
        <f t="shared" si="65"/>
        <v>645.7217302985058</v>
      </c>
      <c r="CD74" s="59">
        <f ca="1">AVERAGE(OFFSET($CC$3,0,0,'Données projet'!$E$12+1,1))-AVERAGE(OFFSET($H$3,0,0,'Données projet'!$E$12+1,1))</f>
        <v>374.38106339726073</v>
      </c>
      <c r="CE74" s="59">
        <f t="shared" si="94"/>
        <v>296.53283288925957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27.029038600427342</v>
      </c>
      <c r="CL74" s="21">
        <f>EXP(-LN(2)/25)*CL73+(1-EXP(-LN(2)/25))/(LN(2)/25)*Calculateur!CG74*Calculateur!CI74*VLOOKUP('Données projet'!$B$12,Paramètres!$A$1:$I$89,3,0)*0.475*44/12</f>
        <v>17.799325825152103</v>
      </c>
      <c r="CM74" s="21">
        <f>EXP(-LN(2)/2)*CM73+(1-EXP(-LN(2)/2))/(LN(2)/2)*CG74*CJ74*VLOOKUP('Données projet'!$B$12,Paramètres!$A$1:$I$89,3,0)*0.475*44/12</f>
        <v>0.36989088965104466</v>
      </c>
      <c r="CN74" s="22">
        <f t="shared" si="66"/>
        <v>45.19825531523049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177.86496000000002</v>
      </c>
      <c r="CV74" s="13">
        <f t="shared" si="95"/>
        <v>44.846849734353761</v>
      </c>
      <c r="CW74" s="20">
        <f t="shared" si="67"/>
        <v>387.88973528733283</v>
      </c>
      <c r="CX74" s="59">
        <f t="shared" si="68"/>
        <v>654.76241636538077</v>
      </c>
      <c r="CY74" s="59">
        <f ca="1">AVERAGE(OFFSET($CX$3,0,0,'Données projet'!$E$13+1,1))-AVERAGE(OFFSET($H$3,0,0,'Données projet'!$E$13+1,1))</f>
        <v>285.8437404763045</v>
      </c>
      <c r="CZ74" s="59">
        <f t="shared" si="96"/>
        <v>276.01618888357268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4.9616102189578619</v>
      </c>
      <c r="DG74" s="21">
        <f>EXP(-LN(2)/25)*DG73+(1-EXP(-LN(2)/25))/(LN(2)/25)*Calculateur!DB74*Calculateur!DD74*VLOOKUP('Données projet'!$B$13,Paramètres!$A$1:$I$89,3,0)*0.475*44/12</f>
        <v>10.018780178069298</v>
      </c>
      <c r="DH74" s="21">
        <f>EXP(-LN(2)/2)*DH73+(1-EXP(-LN(2)/2))/(LN(2)/2)*DB74*DE74*VLOOKUP('Données projet'!$B$13,Paramètres!$A$1:$I$89,3,0)*0.475*44/12</f>
        <v>1.4240048116930244</v>
      </c>
      <c r="DI74" s="22">
        <f t="shared" si="69"/>
        <v>16.404395208720185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12.795000000000002</v>
      </c>
      <c r="N75" s="13">
        <f>IF('Données projet'!$A$36&gt;35,N74+M75-V74,IF(A75&lt;'Données projet'!$A$36,$K$205^A75,IF(A75='Données projet'!$A$36,'Données projet'!$B$36,N74+M75-V74)))</f>
        <v>389.21000000000009</v>
      </c>
      <c r="O75" s="13">
        <f>N75*VLOOKUP('Données projet'!$B$9,Paramètres!$A$1:$I$89,3,0)*VLOOKUP('Données projet'!$B$9,Paramètres!$A$1:$I$89,5,0)</f>
        <v>352.15720800000008</v>
      </c>
      <c r="P75" s="13">
        <f t="shared" si="87"/>
        <v>82.006543796021603</v>
      </c>
      <c r="Q75" s="20">
        <f t="shared" si="54"/>
        <v>756.16853437807106</v>
      </c>
      <c r="R75" s="59">
        <f t="shared" si="55"/>
        <v>1023.5002486155922</v>
      </c>
      <c r="S75" s="59">
        <f ca="1">AVERAGE(OFFSET($R$3,0,0,'Données projet'!$E$9+1,1))-AVERAGE(OFFSET($H$3,0,0,'Données projet'!$E$9+1,1))</f>
        <v>737.40414421611001</v>
      </c>
      <c r="T75" s="59">
        <f t="shared" si="88"/>
        <v>245.32893490531674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17.732013232543594</v>
      </c>
      <c r="AA75" s="21">
        <f>EXP(-LN(2)/25)*AA74+(1-EXP(-LN(2)/25))/(LN(2)/25)*Calculateur!V75*Calculateur!X75*VLOOKUP('Données projet'!$B$9,Paramètres!$A$1:$I$89,3,0)*0.475*44/12</f>
        <v>35.596332003230316</v>
      </c>
      <c r="AB75" s="21">
        <f>EXP(-LN(2)/2)*AB74+(1-EXP(-LN(2)/2))/(LN(2)/2)*V75*Y75*VLOOKUP('Données projet'!$B$9,Paramètres!$A$1:$I$89,3,0)*0.475*44/12</f>
        <v>0.86625063209753583</v>
      </c>
      <c r="AC75" s="22">
        <f t="shared" si="57"/>
        <v>54.194595867871442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9.65625</v>
      </c>
      <c r="AI75" s="13">
        <f>IF('Données projet'!$A$62&gt;35,AI74+AH75-AQ74,IF(A75&lt;'Données projet'!$A$62,$AF$205^A75,IF(A75='Données projet'!$A$62,'Données projet'!$B$62,AI74+AH75-AQ74)))</f>
        <v>244.79124999999996</v>
      </c>
      <c r="AJ75" s="13">
        <f>AI75*VLOOKUP('Données projet'!$B$10,Paramètres!$A$1:$I$89,3,0)*VLOOKUP('Données projet'!$B$10,Paramètres!$A$1:$I$89,5,0)</f>
        <v>232.94335349999997</v>
      </c>
      <c r="AK75" s="13">
        <f t="shared" si="89"/>
        <v>56.918631610926248</v>
      </c>
      <c r="AL75" s="20">
        <f t="shared" si="58"/>
        <v>504.84295740152987</v>
      </c>
      <c r="AM75" s="59">
        <f t="shared" si="59"/>
        <v>772.17467163905098</v>
      </c>
      <c r="AN75" s="59">
        <f ca="1">AVERAGE(OFFSET($AM$3,0,0,'Données projet'!$E$10+1,1))-AVERAGE(OFFSET($H$3,0,0,'Données projet'!$E$10+1,1))</f>
        <v>486.36097333679697</v>
      </c>
      <c r="AO75" s="59">
        <f t="shared" si="90"/>
        <v>308.47736602748159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11.392014878626439</v>
      </c>
      <c r="AV75" s="21">
        <f>EXP(-LN(2)/25)*AV74+(1-EXP(-LN(2)/25))/(LN(2)/25)*Calculateur!AQ75*Calculateur!AS75*VLOOKUP('Données projet'!$B$10,Paramètres!$A$1:$I$89,3,0)*0.475*44/12</f>
        <v>15.69124852223039</v>
      </c>
      <c r="AW75" s="21">
        <f>EXP(-LN(2)/2)*AW74+(1-EXP(-LN(2)/2))/(LN(2)/2)*AQ75*AT75*VLOOKUP('Données projet'!$B$10,Paramètres!$A$1:$I$89,3,0)*0.475*44/12</f>
        <v>1.8027443714454585</v>
      </c>
      <c r="AX75" s="21">
        <f t="shared" si="60"/>
        <v>28.886007772302289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8.2474999999999987</v>
      </c>
      <c r="BD75" s="12">
        <f>IF('Données projet'!$A$88&gt;35,BD74+BC75-BL74,IF(A75&lt;'Données projet'!$A$88,$BA$205^A75,IF(A75='Données projet'!$A$88,'Données projet'!$B$88,BD74+BC75-BL74)))</f>
        <v>230.14750000000026</v>
      </c>
      <c r="BE75" s="13">
        <f>BD75*VLOOKUP('Données projet'!$B$11,Paramètres!$A$1:$I$89,3,0)*VLOOKUP('Données projet'!$B$11,Paramètres!$A$1:$I$89,5,0)</f>
        <v>233.36956500000028</v>
      </c>
      <c r="BF75" s="13">
        <f t="shared" si="91"/>
        <v>57.01064240530372</v>
      </c>
      <c r="BG75" s="20">
        <f t="shared" si="61"/>
        <v>505.74552789757109</v>
      </c>
      <c r="BH75" s="59">
        <f t="shared" si="62"/>
        <v>773.07724213509221</v>
      </c>
      <c r="BI75" s="59">
        <f ca="1">AVERAGE(OFFSET($BH$3,0,0,'Données projet'!$E$11+1,1))-AVERAGE(OFFSET($H$3,0,0,'Données projet'!$E$11+1,1))</f>
        <v>586.51533082410526</v>
      </c>
      <c r="BJ75" s="59">
        <f t="shared" si="92"/>
        <v>361.74671957013652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13.62820164909224</v>
      </c>
      <c r="BQ75" s="21">
        <f>EXP(-LN(2)/25)*BQ74+(1-EXP(-LN(2)/25))/(LN(2)/25)*Calculateur!BL75*Calculateur!BN75*VLOOKUP('Données projet'!$B$11,Paramètres!$A$1:$I$89,3,0)*0.475*44/12</f>
        <v>31.239634907058242</v>
      </c>
      <c r="BR75" s="21">
        <f>EXP(-LN(2)/2)*BR74+(1-EXP(-LN(2)/2))/(LN(2)/2)*BL75*BO75*VLOOKUP('Données projet'!$B$11,Paramètres!$A$1:$I$89,3,0)*0.475*44/12</f>
        <v>0.81014059638094449</v>
      </c>
      <c r="BS75" s="22">
        <f t="shared" si="63"/>
        <v>45.677977152531426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11.997500000000002</v>
      </c>
      <c r="BY75" s="12">
        <f>IF('Données projet'!$A$114&gt;35,BY74+BX75-CG74,IF(A75&lt;'Données projet'!$A$114,$BV$205^A75,IF(A75='Données projet'!$A$114,'Données projet'!$B$114,BY74+BX75-CG74)))</f>
        <v>382.9824999999999</v>
      </c>
      <c r="BZ75" s="13">
        <f>BY75*VLOOKUP('Données projet'!$B$12,Paramètres!$A$1:$I$89,3,0)*VLOOKUP('Données projet'!$B$12,Paramètres!$A$1:$I$89,5,0)</f>
        <v>179.23580999999996</v>
      </c>
      <c r="CA75" s="13">
        <f t="shared" si="93"/>
        <v>45.152125894936496</v>
      </c>
      <c r="CB75" s="20">
        <f t="shared" si="64"/>
        <v>390.80898835034759</v>
      </c>
      <c r="CC75" s="59">
        <f t="shared" si="65"/>
        <v>658.14070258786865</v>
      </c>
      <c r="CD75" s="59">
        <f ca="1">AVERAGE(OFFSET($CC$3,0,0,'Données projet'!$E$12+1,1))-AVERAGE(OFFSET($H$3,0,0,'Données projet'!$E$12+1,1))</f>
        <v>374.38106339726073</v>
      </c>
      <c r="CE75" s="59">
        <f t="shared" si="94"/>
        <v>296.53283288925957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26.499015639558642</v>
      </c>
      <c r="CL75" s="21">
        <f>EXP(-LN(2)/25)*CL74+(1-EXP(-LN(2)/25))/(LN(2)/25)*Calculateur!CG75*Calculateur!CI75*VLOOKUP('Données projet'!$B$12,Paramètres!$A$1:$I$89,3,0)*0.475*44/12</f>
        <v>17.312602324437453</v>
      </c>
      <c r="CM75" s="21">
        <f>EXP(-LN(2)/2)*CM74+(1-EXP(-LN(2)/2))/(LN(2)/2)*CG75*CJ75*VLOOKUP('Données projet'!$B$12,Paramètres!$A$1:$I$89,3,0)*0.475*44/12</f>
        <v>0.26155235637137864</v>
      </c>
      <c r="CN75" s="22">
        <f t="shared" si="66"/>
        <v>44.073170320367481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180.13632000000004</v>
      </c>
      <c r="CV75" s="13">
        <f t="shared" si="95"/>
        <v>45.352513518602144</v>
      </c>
      <c r="CW75" s="20">
        <f t="shared" si="67"/>
        <v>392.72638504489879</v>
      </c>
      <c r="CX75" s="59">
        <f t="shared" si="68"/>
        <v>660.0580992824199</v>
      </c>
      <c r="CY75" s="59">
        <f ca="1">AVERAGE(OFFSET($CX$3,0,0,'Données projet'!$E$13+1,1))-AVERAGE(OFFSET($H$3,0,0,'Données projet'!$E$13+1,1))</f>
        <v>285.8437404763045</v>
      </c>
      <c r="CZ75" s="59">
        <f t="shared" si="96"/>
        <v>276.01618888357268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4.8643160688475113</v>
      </c>
      <c r="DG75" s="21">
        <f>EXP(-LN(2)/25)*DG74+(1-EXP(-LN(2)/25))/(LN(2)/25)*Calculateur!DB75*Calculateur!DD75*VLOOKUP('Données projet'!$B$13,Paramètres!$A$1:$I$89,3,0)*0.475*44/12</f>
        <v>9.7448161072352413</v>
      </c>
      <c r="DH75" s="21">
        <f>EXP(-LN(2)/2)*DH74+(1-EXP(-LN(2)/2))/(LN(2)/2)*DB75*DE75*VLOOKUP('Données projet'!$B$13,Paramètres!$A$1:$I$89,3,0)*0.475*44/12</f>
        <v>1.0069234587904103</v>
      </c>
      <c r="DI75" s="22">
        <f t="shared" si="69"/>
        <v>15.616055634873163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12.795000000000002</v>
      </c>
      <c r="N76" s="13">
        <f>IF('Données projet'!$A$36&gt;35,N75+M76-V75,IF(A76&lt;'Données projet'!$A$36,$K$205^A76,IF(A76='Données projet'!$A$36,'Données projet'!$B$36,N75+M76-V75)))</f>
        <v>402.00500000000011</v>
      </c>
      <c r="O76" s="13">
        <f>N76*VLOOKUP('Données projet'!$B$9,Paramètres!$A$1:$I$89,3,0)*VLOOKUP('Données projet'!$B$9,Paramètres!$A$1:$I$89,5,0)</f>
        <v>363.73412400000007</v>
      </c>
      <c r="P76" s="13">
        <f t="shared" si="87"/>
        <v>84.384143854645217</v>
      </c>
      <c r="Q76" s="20">
        <f t="shared" si="54"/>
        <v>780.47264984684045</v>
      </c>
      <c r="R76" s="59">
        <f t="shared" si="55"/>
        <v>1048.2554340447623</v>
      </c>
      <c r="S76" s="59">
        <f ca="1">AVERAGE(OFFSET($R$3,0,0,'Données projet'!$E$9+1,1))-AVERAGE(OFFSET($H$3,0,0,'Données projet'!$E$9+1,1))</f>
        <v>737.40414421611001</v>
      </c>
      <c r="T76" s="59">
        <f t="shared" si="88"/>
        <v>245.32893490531674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17.384299268513548</v>
      </c>
      <c r="AA76" s="21">
        <f>EXP(-LN(2)/25)*AA75+(1-EXP(-LN(2)/25))/(LN(2)/25)*Calculateur!V76*Calculateur!X76*VLOOKUP('Données projet'!$B$9,Paramètres!$A$1:$I$89,3,0)*0.475*44/12</f>
        <v>34.622948432672239</v>
      </c>
      <c r="AB76" s="21">
        <f>EXP(-LN(2)/2)*AB75+(1-EXP(-LN(2)/2))/(LN(2)/2)*V76*Y76*VLOOKUP('Données projet'!$B$9,Paramètres!$A$1:$I$89,3,0)*0.475*44/12</f>
        <v>0.61253169616330083</v>
      </c>
      <c r="AC76" s="22">
        <f t="shared" si="57"/>
        <v>52.619779397349092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9.65625</v>
      </c>
      <c r="AI76" s="13">
        <f>IF('Données projet'!$A$62&gt;35,AI75+AH76-AQ75,IF(A76&lt;'Données projet'!$A$62,$AF$205^A76,IF(A76='Données projet'!$A$62,'Données projet'!$B$62,AI75+AH76-AQ75)))</f>
        <v>254.44749999999996</v>
      </c>
      <c r="AJ76" s="13">
        <f>AI76*VLOOKUP('Données projet'!$B$10,Paramètres!$A$1:$I$89,3,0)*VLOOKUP('Données projet'!$B$10,Paramètres!$A$1:$I$89,5,0)</f>
        <v>242.13224099999996</v>
      </c>
      <c r="AK76" s="13">
        <f t="shared" si="89"/>
        <v>58.898056089565813</v>
      </c>
      <c r="AL76" s="20">
        <f t="shared" si="58"/>
        <v>524.29443409766043</v>
      </c>
      <c r="AM76" s="59">
        <f t="shared" si="59"/>
        <v>792.07721829558227</v>
      </c>
      <c r="AN76" s="59">
        <f ca="1">AVERAGE(OFFSET($AM$3,0,0,'Données projet'!$E$10+1,1))-AVERAGE(OFFSET($H$3,0,0,'Données projet'!$E$10+1,1))</f>
        <v>486.36097333679697</v>
      </c>
      <c r="AO76" s="59">
        <f t="shared" si="90"/>
        <v>308.47736602748159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11.168624415299549</v>
      </c>
      <c r="AV76" s="21">
        <f>EXP(-LN(2)/25)*AV75+(1-EXP(-LN(2)/25))/(LN(2)/25)*Calculateur!AQ76*Calculateur!AS76*VLOOKUP('Données projet'!$B$10,Paramètres!$A$1:$I$89,3,0)*0.475*44/12</f>
        <v>15.262170506223104</v>
      </c>
      <c r="AW76" s="21">
        <f>EXP(-LN(2)/2)*AW75+(1-EXP(-LN(2)/2))/(LN(2)/2)*AQ76*AT76*VLOOKUP('Données projet'!$B$10,Paramètres!$A$1:$I$89,3,0)*0.475*44/12</f>
        <v>1.274732769794964</v>
      </c>
      <c r="AX76" s="21">
        <f t="shared" si="60"/>
        <v>27.70552769131762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8.2474999999999987</v>
      </c>
      <c r="BD76" s="12">
        <f>IF('Données projet'!$A$88&gt;35,BD75+BC76-BL75,IF(A76&lt;'Données projet'!$A$88,$BA$205^A76,IF(A76='Données projet'!$A$88,'Données projet'!$B$88,BD75+BC76-BL75)))</f>
        <v>238.39500000000027</v>
      </c>
      <c r="BE76" s="13">
        <f>BD76*VLOOKUP('Données projet'!$B$11,Paramètres!$A$1:$I$89,3,0)*VLOOKUP('Données projet'!$B$11,Paramètres!$A$1:$I$89,5,0)</f>
        <v>241.73253000000028</v>
      </c>
      <c r="BF76" s="13">
        <f t="shared" si="91"/>
        <v>58.812136558877029</v>
      </c>
      <c r="BG76" s="20">
        <f t="shared" si="61"/>
        <v>523.44862759004468</v>
      </c>
      <c r="BH76" s="59">
        <f t="shared" si="62"/>
        <v>791.23141178796641</v>
      </c>
      <c r="BI76" s="59">
        <f ca="1">AVERAGE(OFFSET($BH$3,0,0,'Données projet'!$E$11+1,1))-AVERAGE(OFFSET($H$3,0,0,'Données projet'!$E$11+1,1))</f>
        <v>586.51533082410526</v>
      </c>
      <c r="BJ76" s="59">
        <f t="shared" si="92"/>
        <v>361.74671957013652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13.360960927135768</v>
      </c>
      <c r="BQ76" s="21">
        <f>EXP(-LN(2)/25)*BQ75+(1-EXP(-LN(2)/25))/(LN(2)/25)*Calculateur!BL76*Calculateur!BN76*VLOOKUP('Données projet'!$B$11,Paramètres!$A$1:$I$89,3,0)*0.475*44/12</f>
        <v>30.385385447703733</v>
      </c>
      <c r="BR76" s="21">
        <f>EXP(-LN(2)/2)*BR75+(1-EXP(-LN(2)/2))/(LN(2)/2)*BL76*BO76*VLOOKUP('Données projet'!$B$11,Paramètres!$A$1:$I$89,3,0)*0.475*44/12</f>
        <v>0.5728559094154797</v>
      </c>
      <c r="BS76" s="22">
        <f t="shared" si="63"/>
        <v>44.319202284254985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>
        <f>VLOOKUP(A76,'Données projet'!$A$113:$I$133,2,0)</f>
        <v>394.98</v>
      </c>
      <c r="BW76" s="12">
        <f>VLOOKUP(A76,'Données projet'!$A$113:$I$133,9,0)</f>
        <v>11.997500000000002</v>
      </c>
      <c r="BX76" s="12">
        <f t="array" ref="BX76">INDEX(BW:BW,MIN(IF(ISNUMBER(BW76:BW272),ROW(BW76:BW272),"")))</f>
        <v>11.997500000000002</v>
      </c>
      <c r="BY76" s="12">
        <f>IF('Données projet'!$A$114&gt;35,BY75+BX76-CG75,IF(A76&lt;'Données projet'!$A$114,$BV$205^A76,IF(A76='Données projet'!$A$114,'Données projet'!$B$114,BY75+BX76-CG75)))</f>
        <v>394.9799999999999</v>
      </c>
      <c r="BZ76" s="13">
        <f>BY76*VLOOKUP('Données projet'!$B$12,Paramètres!$A$1:$I$89,3,0)*VLOOKUP('Données projet'!$B$12,Paramètres!$A$1:$I$89,5,0)</f>
        <v>184.85063999999994</v>
      </c>
      <c r="CA76" s="13">
        <f t="shared" si="93"/>
        <v>46.399688379827502</v>
      </c>
      <c r="CB76" s="20">
        <f t="shared" si="64"/>
        <v>402.76098859486609</v>
      </c>
      <c r="CC76" s="59">
        <f t="shared" si="65"/>
        <v>670.54377279278788</v>
      </c>
      <c r="CD76" s="59">
        <f ca="1">AVERAGE(OFFSET($CC$3,0,0,'Données projet'!$E$12+1,1))-AVERAGE(OFFSET($H$3,0,0,'Données projet'!$E$12+1,1))</f>
        <v>374.38106339726073</v>
      </c>
      <c r="CE76" s="59">
        <f t="shared" si="94"/>
        <v>296.53283288925957</v>
      </c>
      <c r="CF76" s="15">
        <f>IF(ISNA(VLOOKUP(A76,'Données projet'!$A$113:$I$133,3,0)),0,VLOOKUP(A76,'Données projet'!$A$113:$I$133,3,0))</f>
        <v>3</v>
      </c>
      <c r="CG76" s="15">
        <f>IF(ISNA(VLOOKUP(A76,'Données projet'!$A$113:$I$133,4,0)),0,VLOOKUP(A76,'Données projet'!$A$113:$I$133,4,0))</f>
        <v>103.23000000000002</v>
      </c>
      <c r="CH76" s="16">
        <f>IF(ISNA(VLOOKUP(A76,'Données projet'!$A$113:$I$133,5,0)),0%,VLOOKUP(A76,'Données projet'!$A$113:$I$133,5,0)*VLOOKUP('Données projet'!$B$12,Paramètres!$A$1:$I$89,7,0))</f>
        <v>0.33</v>
      </c>
      <c r="CI76" s="16">
        <f>IF(ISNA(VLOOKUP(A76,'Données projet'!$A$113:$I$133,6,0)),0%,VLOOKUP(A76,'Données projet'!$A$113:$I$133,6,0)*VLOOKUP('Données projet'!$B$12,Paramètres!$A$1:$I$89,7,0))</f>
        <v>0.11000000000000001</v>
      </c>
      <c r="CJ76" s="16">
        <f>IF(ISNA(VLOOKUP(A76,'Données projet'!$A$113:$I$133,7,0)),0%,VLOOKUP(A76,'Données projet'!$A$113:$I$133,7,0))</f>
        <v>0.2</v>
      </c>
      <c r="CK76" s="21">
        <f>EXP(-LN(2)/35)*CK75+(1-EXP(-LN(2)/35))/(LN(2)/35)*CG76*CH76*VLOOKUP('Données projet'!$B$12,Paramètres!$A$1:$I$89,3,0)*0.475*44/12</f>
        <v>47.128592560307567</v>
      </c>
      <c r="CL76" s="21">
        <f>EXP(-LN(2)/25)*CL75+(1-EXP(-LN(2)/25))/(LN(2)/25)*Calculateur!CG76*Calculateur!CI76*VLOOKUP('Données projet'!$B$12,Paramètres!$A$1:$I$89,3,0)*0.475*44/12</f>
        <v>23.861166293560768</v>
      </c>
      <c r="CM76" s="21">
        <f>EXP(-LN(2)/2)*CM75+(1-EXP(-LN(2)/2))/(LN(2)/2)*CG76*CJ76*VLOOKUP('Données projet'!$B$12,Paramètres!$A$1:$I$89,3,0)*0.475*44/12</f>
        <v>11.124945275719824</v>
      </c>
      <c r="CN76" s="22">
        <f t="shared" si="66"/>
        <v>82.114704129588162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182.40768000000003</v>
      </c>
      <c r="CV76" s="13">
        <f t="shared" si="95"/>
        <v>45.857435663065921</v>
      </c>
      <c r="CW76" s="20">
        <f t="shared" si="67"/>
        <v>397.56174311317318</v>
      </c>
      <c r="CX76" s="59">
        <f t="shared" si="68"/>
        <v>665.34452731109491</v>
      </c>
      <c r="CY76" s="59">
        <f ca="1">AVERAGE(OFFSET($CX$3,0,0,'Données projet'!$E$13+1,1))-AVERAGE(OFFSET($H$3,0,0,'Données projet'!$E$13+1,1))</f>
        <v>285.8437404763045</v>
      </c>
      <c r="CZ76" s="59">
        <f t="shared" si="96"/>
        <v>276.01618888357268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4.7689297976772522</v>
      </c>
      <c r="DG76" s="21">
        <f>EXP(-LN(2)/25)*DG75+(1-EXP(-LN(2)/25))/(LN(2)/25)*Calculateur!DB76*Calculateur!DD76*VLOOKUP('Données projet'!$B$13,Paramètres!$A$1:$I$89,3,0)*0.475*44/12</f>
        <v>9.4783435983252868</v>
      </c>
      <c r="DH76" s="21">
        <f>EXP(-LN(2)/2)*DH75+(1-EXP(-LN(2)/2))/(LN(2)/2)*DB76*DE76*VLOOKUP('Données projet'!$B$13,Paramètres!$A$1:$I$89,3,0)*0.475*44/12</f>
        <v>0.71200240584651231</v>
      </c>
      <c r="DI76" s="22">
        <f t="shared" si="69"/>
        <v>14.959275801849051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12.795000000000002</v>
      </c>
      <c r="M77" s="12">
        <f t="array" ref="M77">INDEX(L:L,MIN(IF(ISNUMBER(L77:L273),ROW(L77:L273),"")))</f>
        <v>12.795000000000002</v>
      </c>
      <c r="N77" s="13">
        <f>IF('Données projet'!$A$36&gt;35,N76+M77-V76,IF(A77&lt;'Données projet'!$A$36,$K$205^A77,IF(A77='Données projet'!$A$36,'Données projet'!$B$36,N76+M77-V76)))</f>
        <v>414.80000000000013</v>
      </c>
      <c r="O77" s="13">
        <f>N77*VLOOKUP('Données projet'!$B$9,Paramètres!$A$1:$I$89,3,0)*VLOOKUP('Données projet'!$B$9,Paramètres!$A$1:$I$89,5,0)</f>
        <v>375.31104000000011</v>
      </c>
      <c r="P77" s="13">
        <f t="shared" si="87"/>
        <v>86.752950168429535</v>
      </c>
      <c r="Q77" s="20">
        <f t="shared" si="54"/>
        <v>804.76144954334825</v>
      </c>
      <c r="R77" s="59">
        <f t="shared" si="55"/>
        <v>1072.9874786462992</v>
      </c>
      <c r="S77" s="59">
        <f ca="1">AVERAGE(OFFSET($R$3,0,0,'Données projet'!$E$9+1,1))-AVERAGE(OFFSET($H$3,0,0,'Données projet'!$E$9+1,1))</f>
        <v>737.40414421611001</v>
      </c>
      <c r="T77" s="59">
        <f t="shared" si="88"/>
        <v>245.32893490531674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75.29000000000002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28.377150387342887</v>
      </c>
      <c r="AA77" s="21">
        <f>EXP(-LN(2)/25)*AA76+(1-EXP(-LN(2)/25))/(LN(2)/25)*Calculateur!V77*Calculateur!X77*VLOOKUP('Données projet'!$B$9,Paramètres!$A$1:$I$89,3,0)*0.475*44/12</f>
        <v>40.127108569984337</v>
      </c>
      <c r="AB77" s="21">
        <f>EXP(-LN(2)/2)*AB76+(1-EXP(-LN(2)/2))/(LN(2)/2)*V77*Y77*VLOOKUP('Données projet'!$B$9,Paramètres!$A$1:$I$89,3,0)*0.475*44/12</f>
        <v>6.8606563499786484</v>
      </c>
      <c r="AC77" s="22">
        <f t="shared" si="57"/>
        <v>75.364915307305878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9.65625</v>
      </c>
      <c r="AI77" s="13">
        <f>IF('Données projet'!$A$62&gt;35,AI76+AH77-AQ76,IF(A77&lt;'Données projet'!$A$62,$AF$205^A77,IF(A77='Données projet'!$A$62,'Données projet'!$B$62,AI76+AH77-AQ76)))</f>
        <v>264.10374999999999</v>
      </c>
      <c r="AJ77" s="13">
        <f>AI77*VLOOKUP('Données projet'!$B$10,Paramètres!$A$1:$I$89,3,0)*VLOOKUP('Données projet'!$B$10,Paramètres!$A$1:$I$89,5,0)</f>
        <v>251.32112849999999</v>
      </c>
      <c r="AK77" s="13">
        <f t="shared" si="89"/>
        <v>60.868753799109797</v>
      </c>
      <c r="AL77" s="20">
        <f t="shared" si="58"/>
        <v>543.73071167094952</v>
      </c>
      <c r="AM77" s="59">
        <f t="shared" si="59"/>
        <v>811.95674077390038</v>
      </c>
      <c r="AN77" s="59">
        <f ca="1">AVERAGE(OFFSET($AM$3,0,0,'Données projet'!$E$10+1,1))-AVERAGE(OFFSET($H$3,0,0,'Données projet'!$E$10+1,1))</f>
        <v>486.36097333679697</v>
      </c>
      <c r="AO77" s="59">
        <f t="shared" si="90"/>
        <v>308.47736602748159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10.949614502703771</v>
      </c>
      <c r="AV77" s="21">
        <f>EXP(-LN(2)/25)*AV76+(1-EXP(-LN(2)/25))/(LN(2)/25)*Calculateur!AQ77*Calculateur!AS77*VLOOKUP('Données projet'!$B$10,Paramètres!$A$1:$I$89,3,0)*0.475*44/12</f>
        <v>14.844825651127769</v>
      </c>
      <c r="AW77" s="21">
        <f>EXP(-LN(2)/2)*AW76+(1-EXP(-LN(2)/2))/(LN(2)/2)*AQ77*AT77*VLOOKUP('Données projet'!$B$10,Paramètres!$A$1:$I$89,3,0)*0.475*44/12</f>
        <v>0.90137218572272926</v>
      </c>
      <c r="AX77" s="21">
        <f t="shared" si="60"/>
        <v>26.695812339554266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8.2474999999999987</v>
      </c>
      <c r="BD77" s="12">
        <f>IF('Données projet'!$A$88&gt;35,BD76+BC77-BL76,IF(A77&lt;'Données projet'!$A$88,$BA$205^A77,IF(A77='Données projet'!$A$88,'Données projet'!$B$88,BD76+BC77-BL76)))</f>
        <v>246.64250000000027</v>
      </c>
      <c r="BE77" s="13">
        <f>BD77*VLOOKUP('Données projet'!$B$11,Paramètres!$A$1:$I$89,3,0)*VLOOKUP('Données projet'!$B$11,Paramètres!$A$1:$I$89,5,0)</f>
        <v>250.09549500000031</v>
      </c>
      <c r="BF77" s="13">
        <f t="shared" si="91"/>
        <v>60.606389214794966</v>
      </c>
      <c r="BG77" s="20">
        <f t="shared" si="61"/>
        <v>541.13911500743507</v>
      </c>
      <c r="BH77" s="59">
        <f t="shared" si="62"/>
        <v>809.36514411038593</v>
      </c>
      <c r="BI77" s="59">
        <f ca="1">AVERAGE(OFFSET($BH$3,0,0,'Données projet'!$E$11+1,1))-AVERAGE(OFFSET($H$3,0,0,'Données projet'!$E$11+1,1))</f>
        <v>586.51533082410526</v>
      </c>
      <c r="BJ77" s="59">
        <f t="shared" si="92"/>
        <v>361.74671957013652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13.098960632736116</v>
      </c>
      <c r="BQ77" s="21">
        <f>EXP(-LN(2)/25)*BQ76+(1-EXP(-LN(2)/25))/(LN(2)/25)*Calculateur!BL77*Calculateur!BN77*VLOOKUP('Données projet'!$B$11,Paramètres!$A$1:$I$89,3,0)*0.475*44/12</f>
        <v>29.5544954847383</v>
      </c>
      <c r="BR77" s="21">
        <f>EXP(-LN(2)/2)*BR76+(1-EXP(-LN(2)/2))/(LN(2)/2)*BL77*BO77*VLOOKUP('Données projet'!$B$11,Paramètres!$A$1:$I$89,3,0)*0.475*44/12</f>
        <v>0.4050702981904723</v>
      </c>
      <c r="BS77" s="22">
        <f t="shared" si="63"/>
        <v>43.058526415664893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11.117500000000001</v>
      </c>
      <c r="BY77" s="12">
        <f>IF('Données projet'!$A$114&gt;35,BY76+BX77-CG76,IF(A77&lt;'Données projet'!$A$114,$BV$205^A77,IF(A77='Données projet'!$A$114,'Données projet'!$B$114,BY76+BX77-CG76)))</f>
        <v>302.86749999999989</v>
      </c>
      <c r="BZ77" s="13">
        <f>BY77*VLOOKUP('Données projet'!$B$12,Paramètres!$A$1:$I$89,3,0)*VLOOKUP('Données projet'!$B$12,Paramètres!$A$1:$I$89,5,0)</f>
        <v>141.74198999999996</v>
      </c>
      <c r="CA77" s="13">
        <f t="shared" si="93"/>
        <v>36.695783280300503</v>
      </c>
      <c r="CB77" s="20">
        <f t="shared" si="64"/>
        <v>310.77912179652327</v>
      </c>
      <c r="CC77" s="59">
        <f t="shared" si="65"/>
        <v>579.00515089947407</v>
      </c>
      <c r="CD77" s="59">
        <f ca="1">AVERAGE(OFFSET($CC$3,0,0,'Données projet'!$E$12+1,1))-AVERAGE(OFFSET($H$3,0,0,'Données projet'!$E$12+1,1))</f>
        <v>374.38106339726073</v>
      </c>
      <c r="CE77" s="59">
        <f t="shared" si="94"/>
        <v>296.53283288925957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46.204429605803007</v>
      </c>
      <c r="CL77" s="21">
        <f>EXP(-LN(2)/25)*CL76+(1-EXP(-LN(2)/25))/(LN(2)/25)*Calculateur!CG77*Calculateur!CI77*VLOOKUP('Données projet'!$B$12,Paramètres!$A$1:$I$89,3,0)*0.475*44/12</f>
        <v>23.208681446459149</v>
      </c>
      <c r="CM77" s="21">
        <f>EXP(-LN(2)/2)*CM76+(1-EXP(-LN(2)/2))/(LN(2)/2)*CG77*CJ77*VLOOKUP('Données projet'!$B$12,Paramètres!$A$1:$I$89,3,0)*0.475*44/12</f>
        <v>7.8665242447907335</v>
      </c>
      <c r="CN77" s="22">
        <f t="shared" si="66"/>
        <v>77.279635297052891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184.67904000000004</v>
      </c>
      <c r="CV77" s="13">
        <f t="shared" si="95"/>
        <v>46.361626470742223</v>
      </c>
      <c r="CW77" s="20">
        <f t="shared" si="67"/>
        <v>402.39582743654279</v>
      </c>
      <c r="CX77" s="59">
        <f t="shared" si="68"/>
        <v>670.62185653949359</v>
      </c>
      <c r="CY77" s="59">
        <f ca="1">AVERAGE(OFFSET($CX$3,0,0,'Données projet'!$E$13+1,1))-AVERAGE(OFFSET($H$3,0,0,'Données projet'!$E$13+1,1))</f>
        <v>285.8437404763045</v>
      </c>
      <c r="CZ77" s="59">
        <f t="shared" si="96"/>
        <v>276.01618888357268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4.6754139931047618</v>
      </c>
      <c r="DG77" s="21">
        <f>EXP(-LN(2)/25)*DG76+(1-EXP(-LN(2)/25))/(LN(2)/25)*Calculateur!DB77*Calculateur!DD77*VLOOKUP('Données projet'!$B$13,Paramètres!$A$1:$I$89,3,0)*0.475*44/12</f>
        <v>9.219157794184655</v>
      </c>
      <c r="DH77" s="21">
        <f>EXP(-LN(2)/2)*DH76+(1-EXP(-LN(2)/2))/(LN(2)/2)*DB77*DE77*VLOOKUP('Données projet'!$B$13,Paramètres!$A$1:$I$89,3,0)*0.475*44/12</f>
        <v>0.50346172939520517</v>
      </c>
      <c r="DI77" s="22">
        <f t="shared" si="69"/>
        <v>14.398033516684622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12.082500000000003</v>
      </c>
      <c r="N78" s="13">
        <f>IF('Données projet'!$A$36&gt;35,N77+M78-V77,IF(A78&lt;'Données projet'!$A$36,$K$205^A78,IF(A78='Données projet'!$A$36,'Données projet'!$B$36,N77+M78-V77)))</f>
        <v>351.59250000000009</v>
      </c>
      <c r="O78" s="13">
        <f>N78*VLOOKUP('Données projet'!$B$9,Paramètres!$A$1:$I$89,3,0)*VLOOKUP('Données projet'!$B$9,Paramètres!$A$1:$I$89,5,0)</f>
        <v>318.12089400000008</v>
      </c>
      <c r="P78" s="13">
        <f t="shared" si="87"/>
        <v>74.962235198318652</v>
      </c>
      <c r="Q78" s="20">
        <f t="shared" si="54"/>
        <v>684.6197833537384</v>
      </c>
      <c r="R78" s="59">
        <f t="shared" si="55"/>
        <v>953.28136805356326</v>
      </c>
      <c r="S78" s="59">
        <f ca="1">AVERAGE(OFFSET($R$3,0,0,'Données projet'!$E$9+1,1))-AVERAGE(OFFSET($H$3,0,0,'Données projet'!$E$9+1,1))</f>
        <v>737.40414421611001</v>
      </c>
      <c r="T78" s="59">
        <f t="shared" si="88"/>
        <v>245.32893490531674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27.820691776599773</v>
      </c>
      <c r="AA78" s="21">
        <f>EXP(-LN(2)/25)*AA77+(1-EXP(-LN(2)/25))/(LN(2)/25)*Calculateur!V78*Calculateur!X78*VLOOKUP('Données projet'!$B$9,Paramètres!$A$1:$I$89,3,0)*0.475*44/12</f>
        <v>39.029830675945185</v>
      </c>
      <c r="AB78" s="21">
        <f>EXP(-LN(2)/2)*AB77+(1-EXP(-LN(2)/2))/(LN(2)/2)*V78*Y78*VLOOKUP('Données projet'!$B$9,Paramètres!$A$1:$I$89,3,0)*0.475*44/12</f>
        <v>4.8512166284604499</v>
      </c>
      <c r="AC78" s="22">
        <f t="shared" si="57"/>
        <v>71.701739081005414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273.76</v>
      </c>
      <c r="AG78" s="12">
        <f>VLOOKUP(A78,'Données projet'!$A$61:$I$81,9,0)</f>
        <v>9.65625</v>
      </c>
      <c r="AH78" s="12">
        <f t="array" ref="AH78">INDEX(AG:AG,MIN(IF(ISNUMBER(AG78:AG274),ROW(AG78:AG274),"")))</f>
        <v>9.65625</v>
      </c>
      <c r="AI78" s="13">
        <f>IF('Données projet'!$A$62&gt;35,AI77+AH78-AQ77,IF(A78&lt;'Données projet'!$A$62,$AF$205^A78,IF(A78='Données projet'!$A$62,'Données projet'!$B$62,AI77+AH78-AQ77)))</f>
        <v>273.76</v>
      </c>
      <c r="AJ78" s="13">
        <f>AI78*VLOOKUP('Données projet'!$B$10,Paramètres!$A$1:$I$89,3,0)*VLOOKUP('Données projet'!$B$10,Paramètres!$A$1:$I$89,5,0)</f>
        <v>260.51001600000001</v>
      </c>
      <c r="AK78" s="13">
        <f t="shared" si="89"/>
        <v>62.831080354761788</v>
      </c>
      <c r="AL78" s="20">
        <f t="shared" si="58"/>
        <v>563.15240948454345</v>
      </c>
      <c r="AM78" s="59">
        <f t="shared" si="59"/>
        <v>831.81399418436831</v>
      </c>
      <c r="AN78" s="59">
        <f ca="1">AVERAGE(OFFSET($AM$3,0,0,'Données projet'!$E$10+1,1))-AVERAGE(OFFSET($H$3,0,0,'Données projet'!$E$10+1,1))</f>
        <v>486.36097333679697</v>
      </c>
      <c r="AO78" s="59">
        <f t="shared" si="90"/>
        <v>308.47736602748159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43.519999999999982</v>
      </c>
      <c r="AR78" s="16">
        <f>IF(ISNA(VLOOKUP(A78,'Données projet'!$A$61:$I$81,5,0)),0%,VLOOKUP(A78,'Données projet'!$A$61:$I$81,5,0)*VLOOKUP('Données projet'!$B$10,Paramètres!$A$1:$I$89,7,0))</f>
        <v>0.1075</v>
      </c>
      <c r="AS78" s="16">
        <f>IF(ISNA(VLOOKUP(A78,'Données projet'!$A$61:$I$81,6,0)),0%,VLOOKUP(A78,'Données projet'!$A$61:$I$81,6,0)*VLOOKUP('Données projet'!$B$10,Paramètres!$A$1:$I$89,7,0))</f>
        <v>0.1075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15.656415165535513</v>
      </c>
      <c r="AV78" s="21">
        <f>EXP(-LN(2)/25)*AV77+(1-EXP(-LN(2)/25))/(LN(2)/25)*Calculateur!AQ78*Calculateur!AS78*VLOOKUP('Données projet'!$B$10,Paramètres!$A$1:$I$89,3,0)*0.475*44/12</f>
        <v>19.341031154226773</v>
      </c>
      <c r="AW78" s="21">
        <f>EXP(-LN(2)/2)*AW77+(1-EXP(-LN(2)/2))/(LN(2)/2)*AQ78*AT78*VLOOKUP('Données projet'!$B$10,Paramètres!$A$1:$I$89,3,0)*0.475*44/12</f>
        <v>10.406085490788222</v>
      </c>
      <c r="AX78" s="21">
        <f t="shared" si="60"/>
        <v>45.403531810550511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8.2474999999999987</v>
      </c>
      <c r="BC78" s="12">
        <f t="array" ref="BC78">INDEX(BB:BB,MIN(IF(ISNUMBER(BB78:BB274),ROW(BB78:BB274),"")))</f>
        <v>8.2474999999999987</v>
      </c>
      <c r="BD78" s="12">
        <f>IF('Données projet'!$A$88&gt;35,BD77+BC78-BL77,IF(A78&lt;'Données projet'!$A$88,$BA$205^A78,IF(A78='Données projet'!$A$88,'Données projet'!$B$88,BD77+BC78-BL77)))</f>
        <v>254.89000000000027</v>
      </c>
      <c r="BE78" s="13">
        <f>BD78*VLOOKUP('Données projet'!$B$11,Paramètres!$A$1:$I$89,3,0)*VLOOKUP('Données projet'!$B$11,Paramètres!$A$1:$I$89,5,0)</f>
        <v>258.45846000000029</v>
      </c>
      <c r="BF78" s="13">
        <f t="shared" si="91"/>
        <v>62.393670285021976</v>
      </c>
      <c r="BG78" s="20">
        <f t="shared" si="61"/>
        <v>558.81746024641382</v>
      </c>
      <c r="BH78" s="59">
        <f t="shared" si="62"/>
        <v>827.47904494623867</v>
      </c>
      <c r="BI78" s="59">
        <f ca="1">AVERAGE(OFFSET($BH$3,0,0,'Données projet'!$E$11+1,1))-AVERAGE(OFFSET($H$3,0,0,'Données projet'!$E$11+1,1))</f>
        <v>586.51533082410526</v>
      </c>
      <c r="BJ78" s="59">
        <f t="shared" si="92"/>
        <v>361.74671957013652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43.289999999999992</v>
      </c>
      <c r="BM78" s="16">
        <f>IF(ISNA(VLOOKUP(A78,'Données projet'!$A$87:$I$107,5,0)),0%,VLOOKUP(A78,'Données projet'!$A$87:$I$107,5,0)*VLOOKUP('Données projet'!$B$11,Paramètres!$A$1:$I$89,7,0))</f>
        <v>0.15049999999999999</v>
      </c>
      <c r="BN78" s="16">
        <f>IF(ISNA(VLOOKUP(A78,'Données projet'!$A$87:$I$107,6,0)),0%,VLOOKUP(A78,'Données projet'!$A$87:$I$107,6,0)*VLOOKUP('Données projet'!$B$11,Paramètres!$A$1:$I$89,7,0))</f>
        <v>8.6000000000000007E-2</v>
      </c>
      <c r="BO78" s="16">
        <f>IF(ISNA(VLOOKUP(A78,'Données projet'!$A$87:$I$107,7,0)),0%,VLOOKUP(A78,'Données projet'!$A$87:$I$107,7,0))</f>
        <v>0.1</v>
      </c>
      <c r="BP78" s="21">
        <f>EXP(-LN(2)/35)*BP77+(1-EXP(-LN(2)/35))/(LN(2)/35)*BL78*BM78*VLOOKUP('Données projet'!$B$11,Paramètres!$A$1:$I$89,3,0)*0.475*44/12</f>
        <v>20.145230017589512</v>
      </c>
      <c r="BQ78" s="21">
        <f>EXP(-LN(2)/25)*BQ77+(1-EXP(-LN(2)/25))/(LN(2)/25)*Calculateur!BL78*Calculateur!BN78*VLOOKUP('Données projet'!$B$11,Paramètres!$A$1:$I$89,3,0)*0.475*44/12</f>
        <v>32.903112994268483</v>
      </c>
      <c r="BR78" s="21">
        <f>EXP(-LN(2)/2)*BR77+(1-EXP(-LN(2)/2))/(LN(2)/2)*BL78*BO78*VLOOKUP('Données projet'!$B$11,Paramètres!$A$1:$I$89,3,0)*0.475*44/12</f>
        <v>4.4281393602210395</v>
      </c>
      <c r="BS78" s="22">
        <f t="shared" si="63"/>
        <v>57.476482372079033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11.117500000000001</v>
      </c>
      <c r="BY78" s="12">
        <f>IF('Données projet'!$A$114&gt;35,BY77+BX78-CG77,IF(A78&lt;'Données projet'!$A$114,$BV$205^A78,IF(A78='Données projet'!$A$114,'Données projet'!$B$114,BY77+BX78-CG77)))</f>
        <v>313.9849999999999</v>
      </c>
      <c r="BZ78" s="13">
        <f>BY78*VLOOKUP('Données projet'!$B$12,Paramètres!$A$1:$I$89,3,0)*VLOOKUP('Données projet'!$B$12,Paramètres!$A$1:$I$89,5,0)</f>
        <v>146.94497999999996</v>
      </c>
      <c r="CA78" s="13">
        <f t="shared" si="93"/>
        <v>37.883492113436546</v>
      </c>
      <c r="CB78" s="20">
        <f t="shared" si="64"/>
        <v>321.90958893090192</v>
      </c>
      <c r="CC78" s="59">
        <f t="shared" si="65"/>
        <v>590.57117363072666</v>
      </c>
      <c r="CD78" s="59">
        <f ca="1">AVERAGE(OFFSET($CC$3,0,0,'Données projet'!$E$12+1,1))-AVERAGE(OFFSET($H$3,0,0,'Données projet'!$E$12+1,1))</f>
        <v>374.38106339726073</v>
      </c>
      <c r="CE78" s="59">
        <f t="shared" si="94"/>
        <v>296.53283288925957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45.298388923152537</v>
      </c>
      <c r="CL78" s="21">
        <f>EXP(-LN(2)/25)*CL77+(1-EXP(-LN(2)/25))/(LN(2)/25)*Calculateur!CG78*Calculateur!CI78*VLOOKUP('Données projet'!$B$12,Paramètres!$A$1:$I$89,3,0)*0.475*44/12</f>
        <v>22.57403883181421</v>
      </c>
      <c r="CM78" s="21">
        <f>EXP(-LN(2)/2)*CM77+(1-EXP(-LN(2)/2))/(LN(2)/2)*CG78*CJ78*VLOOKUP('Données projet'!$B$12,Paramètres!$A$1:$I$89,3,0)*0.475*44/12</f>
        <v>5.562472637859913</v>
      </c>
      <c r="CN78" s="22">
        <f t="shared" si="66"/>
        <v>73.434900392826663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186.95040000000003</v>
      </c>
      <c r="CV78" s="13">
        <f t="shared" si="95"/>
        <v>46.865095976617653</v>
      </c>
      <c r="CW78" s="20">
        <f t="shared" si="67"/>
        <v>407.22865549260911</v>
      </c>
      <c r="CX78" s="59">
        <f t="shared" si="68"/>
        <v>675.89024019243391</v>
      </c>
      <c r="CY78" s="59">
        <f ca="1">AVERAGE(OFFSET($CX$3,0,0,'Données projet'!$E$13+1,1))-AVERAGE(OFFSET($H$3,0,0,'Données projet'!$E$13+1,1))</f>
        <v>285.8437404763045</v>
      </c>
      <c r="CZ78" s="59">
        <f t="shared" si="96"/>
        <v>276.01618888357268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5.4794548280228152</v>
      </c>
      <c r="DG78" s="21">
        <f>EXP(-LN(2)/25)*DG77+(1-EXP(-LN(2)/25))/(LN(2)/25)*Calculateur!DB78*Calculateur!DD78*VLOOKUP('Données projet'!$B$13,Paramètres!$A$1:$I$89,3,0)*0.475*44/12</f>
        <v>9.8592554889262054</v>
      </c>
      <c r="DH78" s="21">
        <f>EXP(-LN(2)/2)*DH77+(1-EXP(-LN(2)/2))/(LN(2)/2)*DB78*DE78*VLOOKUP('Données projet'!$B$13,Paramètres!$A$1:$I$89,3,0)*0.475*44/12</f>
        <v>1.7984651499719739</v>
      </c>
      <c r="DI78" s="22">
        <f t="shared" si="69"/>
        <v>17.137175466920993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12.082500000000003</v>
      </c>
      <c r="N79" s="13">
        <f>IF('Données projet'!$A$36&gt;35,N78+M79-V78,IF(A79&lt;'Données projet'!$A$36,$K$205^A79,IF(A79='Données projet'!$A$36,'Données projet'!$B$36,N78+M79-V78)))</f>
        <v>363.67500000000007</v>
      </c>
      <c r="O79" s="13">
        <f>N79*VLOOKUP('Données projet'!$B$9,Paramètres!$A$1:$I$89,3,0)*VLOOKUP('Données projet'!$B$9,Paramètres!$A$1:$I$89,5,0)</f>
        <v>329.05314000000004</v>
      </c>
      <c r="P79" s="13">
        <f t="shared" si="87"/>
        <v>77.233966119321479</v>
      </c>
      <c r="Q79" s="20">
        <f t="shared" si="54"/>
        <v>707.61670982448493</v>
      </c>
      <c r="R79" s="59">
        <f t="shared" si="55"/>
        <v>976.70629420533442</v>
      </c>
      <c r="S79" s="59">
        <f ca="1">AVERAGE(OFFSET($R$3,0,0,'Données projet'!$E$9+1,1))-AVERAGE(OFFSET($H$3,0,0,'Données projet'!$E$9+1,1))</f>
        <v>737.40414421611001</v>
      </c>
      <c r="T79" s="59">
        <f t="shared" si="88"/>
        <v>245.32893490531674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27.275144979807092</v>
      </c>
      <c r="AA79" s="21">
        <f>EXP(-LN(2)/25)*AA78+(1-EXP(-LN(2)/25))/(LN(2)/25)*Calculateur!V79*Calculateur!X79*VLOOKUP('Données projet'!$B$9,Paramètres!$A$1:$I$89,3,0)*0.475*44/12</f>
        <v>37.962557903621871</v>
      </c>
      <c r="AB79" s="21">
        <f>EXP(-LN(2)/2)*AB78+(1-EXP(-LN(2)/2))/(LN(2)/2)*V79*Y79*VLOOKUP('Données projet'!$B$9,Paramètres!$A$1:$I$89,3,0)*0.475*44/12</f>
        <v>3.4303281749893242</v>
      </c>
      <c r="AC79" s="22">
        <f t="shared" si="57"/>
        <v>68.668031058418293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9.4837500000000006</v>
      </c>
      <c r="AI79" s="13">
        <f>IF('Données projet'!$A$62&gt;35,AI78+AH79-AQ78,IF(A79&lt;'Données projet'!$A$62,$AF$205^A79,IF(A79='Données projet'!$A$62,'Données projet'!$B$62,AI78+AH79-AQ78)))</f>
        <v>239.72375</v>
      </c>
      <c r="AJ79" s="13">
        <f>AI79*VLOOKUP('Données projet'!$B$10,Paramètres!$A$1:$I$89,3,0)*VLOOKUP('Données projet'!$B$10,Paramètres!$A$1:$I$89,5,0)</f>
        <v>228.12112049999999</v>
      </c>
      <c r="AK79" s="13">
        <f t="shared" si="89"/>
        <v>55.876230114888095</v>
      </c>
      <c r="AL79" s="20">
        <f t="shared" si="58"/>
        <v>494.62871898759676</v>
      </c>
      <c r="AM79" s="59">
        <f t="shared" si="59"/>
        <v>763.71830336844619</v>
      </c>
      <c r="AN79" s="59">
        <f ca="1">AVERAGE(OFFSET($AM$3,0,0,'Données projet'!$E$10+1,1))-AVERAGE(OFFSET($H$3,0,0,'Données projet'!$E$10+1,1))</f>
        <v>486.36097333679697</v>
      </c>
      <c r="AO79" s="59">
        <f t="shared" si="90"/>
        <v>308.47736602748159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15.349402413609681</v>
      </c>
      <c r="AV79" s="21">
        <f>EXP(-LN(2)/25)*AV78+(1-EXP(-LN(2)/25))/(LN(2)/25)*Calculateur!AQ79*Calculateur!AS79*VLOOKUP('Données projet'!$B$10,Paramètres!$A$1:$I$89,3,0)*0.475*44/12</f>
        <v>18.812149640213818</v>
      </c>
      <c r="AW79" s="21">
        <f>EXP(-LN(2)/2)*AW78+(1-EXP(-LN(2)/2))/(LN(2)/2)*AQ79*AT79*VLOOKUP('Données projet'!$B$10,Paramètres!$A$1:$I$89,3,0)*0.475*44/12</f>
        <v>7.3582136161432947</v>
      </c>
      <c r="AX79" s="21">
        <f t="shared" si="60"/>
        <v>41.519765669966795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8.0188888888888883</v>
      </c>
      <c r="BD79" s="12">
        <f>IF('Données projet'!$A$88&gt;35,BD78+BC79-BL78,IF(A79&lt;'Données projet'!$A$88,$BA$205^A79,IF(A79='Données projet'!$A$88,'Données projet'!$B$88,BD78+BC79-BL78)))</f>
        <v>219.61888888888919</v>
      </c>
      <c r="BE79" s="13">
        <f>BD79*VLOOKUP('Données projet'!$B$11,Paramètres!$A$1:$I$89,3,0)*VLOOKUP('Données projet'!$B$11,Paramètres!$A$1:$I$89,5,0)</f>
        <v>222.69355333333365</v>
      </c>
      <c r="BF79" s="13">
        <f t="shared" si="91"/>
        <v>54.699900959073688</v>
      </c>
      <c r="BG79" s="20">
        <f t="shared" si="61"/>
        <v>483.12693289260943</v>
      </c>
      <c r="BH79" s="59">
        <f t="shared" si="62"/>
        <v>752.21651727345886</v>
      </c>
      <c r="BI79" s="59">
        <f ca="1">AVERAGE(OFFSET($BH$3,0,0,'Données projet'!$E$11+1,1))-AVERAGE(OFFSET($H$3,0,0,'Données projet'!$E$11+1,1))</f>
        <v>586.51533082410526</v>
      </c>
      <c r="BJ79" s="59">
        <f t="shared" si="92"/>
        <v>361.74671957013652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19.750194344321613</v>
      </c>
      <c r="BQ79" s="21">
        <f>EXP(-LN(2)/25)*BQ78+(1-EXP(-LN(2)/25))/(LN(2)/25)*Calculateur!BL79*Calculateur!BN79*VLOOKUP('Données projet'!$B$11,Paramètres!$A$1:$I$89,3,0)*0.475*44/12</f>
        <v>32.0033756391407</v>
      </c>
      <c r="BR79" s="21">
        <f>EXP(-LN(2)/2)*BR78+(1-EXP(-LN(2)/2))/(LN(2)/2)*BL79*BO79*VLOOKUP('Données projet'!$B$11,Paramètres!$A$1:$I$89,3,0)*0.475*44/12</f>
        <v>3.1311673696513571</v>
      </c>
      <c r="BS79" s="22">
        <f t="shared" si="63"/>
        <v>54.884737353113671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11.117500000000001</v>
      </c>
      <c r="BY79" s="12">
        <f>IF('Données projet'!$A$114&gt;35,BY78+BX79-CG78,IF(A79&lt;'Données projet'!$A$114,$BV$205^A79,IF(A79='Données projet'!$A$114,'Données projet'!$B$114,BY78+BX79-CG78)))</f>
        <v>325.10249999999991</v>
      </c>
      <c r="BZ79" s="13">
        <f>BY79*VLOOKUP('Données projet'!$B$12,Paramètres!$A$1:$I$89,3,0)*VLOOKUP('Données projet'!$B$12,Paramètres!$A$1:$I$89,5,0)</f>
        <v>152.14796999999996</v>
      </c>
      <c r="CA79" s="13">
        <f t="shared" si="93"/>
        <v>39.066314845830235</v>
      </c>
      <c r="CB79" s="20">
        <f t="shared" si="64"/>
        <v>333.03154610648761</v>
      </c>
      <c r="CC79" s="59">
        <f t="shared" si="65"/>
        <v>602.12113048733704</v>
      </c>
      <c r="CD79" s="59">
        <f ca="1">AVERAGE(OFFSET($CC$3,0,0,'Données projet'!$E$12+1,1))-AVERAGE(OFFSET($H$3,0,0,'Données projet'!$E$12+1,1))</f>
        <v>374.38106339726073</v>
      </c>
      <c r="CE79" s="59">
        <f t="shared" si="94"/>
        <v>296.53283288925957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44.410115145658594</v>
      </c>
      <c r="CL79" s="21">
        <f>EXP(-LN(2)/25)*CL78+(1-EXP(-LN(2)/25))/(LN(2)/25)*Calculateur!CG79*Calculateur!CI79*VLOOKUP('Données projet'!$B$12,Paramètres!$A$1:$I$89,3,0)*0.475*44/12</f>
        <v>21.956750552841143</v>
      </c>
      <c r="CM79" s="21">
        <f>EXP(-LN(2)/2)*CM78+(1-EXP(-LN(2)/2))/(LN(2)/2)*CG79*CJ79*VLOOKUP('Données projet'!$B$12,Paramètres!$A$1:$I$89,3,0)*0.475*44/12</f>
        <v>3.9332621223953677</v>
      </c>
      <c r="CN79" s="22">
        <f t="shared" si="66"/>
        <v>70.300127820895099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182.93184000000002</v>
      </c>
      <c r="CV79" s="13">
        <f t="shared" si="95"/>
        <v>45.973851929814685</v>
      </c>
      <c r="CW79" s="20">
        <f t="shared" si="67"/>
        <v>398.67741344442726</v>
      </c>
      <c r="CX79" s="59">
        <f t="shared" si="68"/>
        <v>667.76699782527669</v>
      </c>
      <c r="CY79" s="59">
        <f ca="1">AVERAGE(OFFSET($CX$3,0,0,'Données projet'!$E$13+1,1))-AVERAGE(OFFSET($H$3,0,0,'Données projet'!$E$13+1,1))</f>
        <v>285.8437404763045</v>
      </c>
      <c r="CZ79" s="59">
        <f t="shared" si="96"/>
        <v>276.01618888357268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5.3720060609827245</v>
      </c>
      <c r="DG79" s="21">
        <f>EXP(-LN(2)/25)*DG78+(1-EXP(-LN(2)/25))/(LN(2)/25)*Calculateur!DB79*Calculateur!DD79*VLOOKUP('Données projet'!$B$13,Paramètres!$A$1:$I$89,3,0)*0.475*44/12</f>
        <v>9.5896536291058059</v>
      </c>
      <c r="DH79" s="21">
        <f>EXP(-LN(2)/2)*DH78+(1-EXP(-LN(2)/2))/(LN(2)/2)*DB79*DE79*VLOOKUP('Données projet'!$B$13,Paramètres!$A$1:$I$89,3,0)*0.475*44/12</f>
        <v>1.2717069032728641</v>
      </c>
      <c r="DI79" s="22">
        <f t="shared" si="69"/>
        <v>16.233366593361396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12.082500000000003</v>
      </c>
      <c r="N80" s="13">
        <f>IF('Données projet'!$A$36&gt;35,N79+M80-V79,IF(A80&lt;'Données projet'!$A$36,$K$205^A80,IF(A80='Données projet'!$A$36,'Données projet'!$B$36,N79+M80-V79)))</f>
        <v>375.75750000000005</v>
      </c>
      <c r="O80" s="13">
        <f>N80*VLOOKUP('Données projet'!$B$9,Paramètres!$A$1:$I$89,3,0)*VLOOKUP('Données projet'!$B$9,Paramètres!$A$1:$I$89,5,0)</f>
        <v>339.98538600000006</v>
      </c>
      <c r="P80" s="13">
        <f t="shared" si="87"/>
        <v>79.496927069315888</v>
      </c>
      <c r="Q80" s="20">
        <f t="shared" si="54"/>
        <v>730.59836192905857</v>
      </c>
      <c r="R80" s="59">
        <f t="shared" si="55"/>
        <v>1000.1085211533309</v>
      </c>
      <c r="S80" s="59">
        <f ca="1">AVERAGE(OFFSET($R$3,0,0,'Données projet'!$E$9+1,1))-AVERAGE(OFFSET($H$3,0,0,'Données projet'!$E$9+1,1))</f>
        <v>737.40414421611001</v>
      </c>
      <c r="T80" s="59">
        <f t="shared" si="88"/>
        <v>245.32893490531674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26.740296022948826</v>
      </c>
      <c r="AA80" s="21">
        <f>EXP(-LN(2)/25)*AA79+(1-EXP(-LN(2)/25))/(LN(2)/25)*Calculateur!V80*Calculateur!X80*VLOOKUP('Données projet'!$B$9,Paramètres!$A$1:$I$89,3,0)*0.475*44/12</f>
        <v>36.924469761383179</v>
      </c>
      <c r="AB80" s="21">
        <f>EXP(-LN(2)/2)*AB79+(1-EXP(-LN(2)/2))/(LN(2)/2)*V80*Y80*VLOOKUP('Données projet'!$B$9,Paramètres!$A$1:$I$89,3,0)*0.475*44/12</f>
        <v>2.4256083142302249</v>
      </c>
      <c r="AC80" s="22">
        <f t="shared" si="57"/>
        <v>66.090374098562236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9.4837500000000006</v>
      </c>
      <c r="AI80" s="13">
        <f>IF('Données projet'!$A$62&gt;35,AI79+AH80-AQ79,IF(A80&lt;'Données projet'!$A$62,$AF$205^A80,IF(A80='Données projet'!$A$62,'Données projet'!$B$62,AI79+AH80-AQ79)))</f>
        <v>249.20749999999998</v>
      </c>
      <c r="AJ80" s="13">
        <f>AI80*VLOOKUP('Données projet'!$B$10,Paramètres!$A$1:$I$89,3,0)*VLOOKUP('Données projet'!$B$10,Paramètres!$A$1:$I$89,5,0)</f>
        <v>237.14585699999998</v>
      </c>
      <c r="AK80" s="13">
        <f t="shared" si="89"/>
        <v>57.825020794330889</v>
      </c>
      <c r="AL80" s="20">
        <f t="shared" si="58"/>
        <v>513.74094549179301</v>
      </c>
      <c r="AM80" s="59">
        <f t="shared" si="59"/>
        <v>783.25110471606536</v>
      </c>
      <c r="AN80" s="59">
        <f ca="1">AVERAGE(OFFSET($AM$3,0,0,'Données projet'!$E$10+1,1))-AVERAGE(OFFSET($H$3,0,0,'Données projet'!$E$10+1,1))</f>
        <v>486.36097333679697</v>
      </c>
      <c r="AO80" s="59">
        <f t="shared" si="90"/>
        <v>308.47736602748159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15.048409994489827</v>
      </c>
      <c r="AV80" s="21">
        <f>EXP(-LN(2)/25)*AV79+(1-EXP(-LN(2)/25))/(LN(2)/25)*Calculateur!AQ80*Calculateur!AS80*VLOOKUP('Données projet'!$B$10,Paramètres!$A$1:$I$89,3,0)*0.475*44/12</f>
        <v>18.297730419014218</v>
      </c>
      <c r="AW80" s="21">
        <f>EXP(-LN(2)/2)*AW79+(1-EXP(-LN(2)/2))/(LN(2)/2)*AQ80*AT80*VLOOKUP('Données projet'!$B$10,Paramètres!$A$1:$I$89,3,0)*0.475*44/12</f>
        <v>5.2030427453941117</v>
      </c>
      <c r="AX80" s="21">
        <f t="shared" si="60"/>
        <v>38.54918315889816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8.0188888888888883</v>
      </c>
      <c r="BD80" s="12">
        <f>IF('Données projet'!$A$88&gt;35,BD79+BC80-BL79,IF(A80&lt;'Données projet'!$A$88,$BA$205^A80,IF(A80='Données projet'!$A$88,'Données projet'!$B$88,BD79+BC80-BL79)))</f>
        <v>227.63777777777807</v>
      </c>
      <c r="BE80" s="13">
        <f>BD80*VLOOKUP('Données projet'!$B$11,Paramètres!$A$1:$I$89,3,0)*VLOOKUP('Données projet'!$B$11,Paramètres!$A$1:$I$89,5,0)</f>
        <v>230.824706666667</v>
      </c>
      <c r="BF80" s="13">
        <f t="shared" si="91"/>
        <v>56.460965230498672</v>
      </c>
      <c r="BG80" s="20">
        <f t="shared" si="61"/>
        <v>500.35587855423017</v>
      </c>
      <c r="BH80" s="59">
        <f t="shared" si="62"/>
        <v>769.86603777850246</v>
      </c>
      <c r="BI80" s="59">
        <f ca="1">AVERAGE(OFFSET($BH$3,0,0,'Données projet'!$E$11+1,1))-AVERAGE(OFFSET($H$3,0,0,'Données projet'!$E$11+1,1))</f>
        <v>586.51533082410526</v>
      </c>
      <c r="BJ80" s="59">
        <f t="shared" si="92"/>
        <v>361.74671957013652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19.362905079658532</v>
      </c>
      <c r="BQ80" s="21">
        <f>EXP(-LN(2)/25)*BQ79+(1-EXP(-LN(2)/25))/(LN(2)/25)*Calculateur!BL80*Calculateur!BN80*VLOOKUP('Données projet'!$B$11,Paramètres!$A$1:$I$89,3,0)*0.475*44/12</f>
        <v>31.128241649304016</v>
      </c>
      <c r="BR80" s="21">
        <f>EXP(-LN(2)/2)*BR79+(1-EXP(-LN(2)/2))/(LN(2)/2)*BL80*BO80*VLOOKUP('Données projet'!$B$11,Paramètres!$A$1:$I$89,3,0)*0.475*44/12</f>
        <v>2.2140696801105197</v>
      </c>
      <c r="BS80" s="22">
        <f t="shared" si="63"/>
        <v>52.705216409073067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11.117500000000001</v>
      </c>
      <c r="BY80" s="12">
        <f>IF('Données projet'!$A$114&gt;35,BY79+BX80-CG79,IF(A80&lt;'Données projet'!$A$114,$BV$205^A80,IF(A80='Données projet'!$A$114,'Données projet'!$B$114,BY79+BX80-CG79)))</f>
        <v>336.21999999999991</v>
      </c>
      <c r="BZ80" s="13">
        <f>BY80*VLOOKUP('Données projet'!$B$12,Paramètres!$A$1:$I$89,3,0)*VLOOKUP('Données projet'!$B$12,Paramètres!$A$1:$I$89,5,0)</f>
        <v>157.35095999999996</v>
      </c>
      <c r="CA80" s="13">
        <f t="shared" si="93"/>
        <v>40.24443771922904</v>
      </c>
      <c r="CB80" s="20">
        <f t="shared" si="64"/>
        <v>344.14531769432386</v>
      </c>
      <c r="CC80" s="59">
        <f t="shared" si="65"/>
        <v>613.65547691859615</v>
      </c>
      <c r="CD80" s="59">
        <f ca="1">AVERAGE(OFFSET($CC$3,0,0,'Données projet'!$E$12+1,1))-AVERAGE(OFFSET($H$3,0,0,'Données projet'!$E$12+1,1))</f>
        <v>374.38106339726073</v>
      </c>
      <c r="CE80" s="59">
        <f t="shared" si="94"/>
        <v>296.53283288925957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43.539259875147799</v>
      </c>
      <c r="CL80" s="21">
        <f>EXP(-LN(2)/25)*CL79+(1-EXP(-LN(2)/25))/(LN(2)/25)*Calculateur!CG80*Calculateur!CI80*VLOOKUP('Données projet'!$B$12,Paramètres!$A$1:$I$89,3,0)*0.475*44/12</f>
        <v>21.356342054318372</v>
      </c>
      <c r="CM80" s="21">
        <f>EXP(-LN(2)/2)*CM79+(1-EXP(-LN(2)/2))/(LN(2)/2)*CG80*CJ80*VLOOKUP('Données projet'!$B$12,Paramètres!$A$1:$I$89,3,0)*0.475*44/12</f>
        <v>2.7812363189299569</v>
      </c>
      <c r="CN80" s="22">
        <f t="shared" si="66"/>
        <v>67.676838248396123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185.02848000000003</v>
      </c>
      <c r="CV80" s="13">
        <f t="shared" si="95"/>
        <v>46.43913001874585</v>
      </c>
      <c r="CW80" s="20">
        <f t="shared" si="67"/>
        <v>403.13942078264904</v>
      </c>
      <c r="CX80" s="59">
        <f t="shared" si="68"/>
        <v>672.64958000692127</v>
      </c>
      <c r="CY80" s="59">
        <f ca="1">AVERAGE(OFFSET($CX$3,0,0,'Données projet'!$E$13+1,1))-AVERAGE(OFFSET($H$3,0,0,'Données projet'!$E$13+1,1))</f>
        <v>285.8437404763045</v>
      </c>
      <c r="CZ80" s="59">
        <f t="shared" si="96"/>
        <v>276.01618888357268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5.2666642987270134</v>
      </c>
      <c r="DG80" s="21">
        <f>EXP(-LN(2)/25)*DG79+(1-EXP(-LN(2)/25))/(LN(2)/25)*Calculateur!DB80*Calculateur!DD80*VLOOKUP('Données projet'!$B$13,Paramètres!$A$1:$I$89,3,0)*0.475*44/12</f>
        <v>9.3274240463199405</v>
      </c>
      <c r="DH80" s="21">
        <f>EXP(-LN(2)/2)*DH79+(1-EXP(-LN(2)/2))/(LN(2)/2)*DB80*DE80*VLOOKUP('Données projet'!$B$13,Paramètres!$A$1:$I$89,3,0)*0.475*44/12</f>
        <v>0.89923257498598708</v>
      </c>
      <c r="DI80" s="22">
        <f t="shared" si="69"/>
        <v>15.493320920032941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12.082500000000003</v>
      </c>
      <c r="N81" s="13">
        <f>IF('Données projet'!$A$36&gt;35,N80+M81-V80,IF(A81&lt;'Données projet'!$A$36,$K$205^A81,IF(A81='Données projet'!$A$36,'Données projet'!$B$36,N80+M81-V80)))</f>
        <v>387.84000000000003</v>
      </c>
      <c r="O81" s="13">
        <f>N81*VLOOKUP('Données projet'!$B$9,Paramètres!$A$1:$I$89,3,0)*VLOOKUP('Données projet'!$B$9,Paramètres!$A$1:$I$89,5,0)</f>
        <v>350.91763200000003</v>
      </c>
      <c r="P81" s="13">
        <f t="shared" si="87"/>
        <v>81.751432393323299</v>
      </c>
      <c r="Q81" s="20">
        <f t="shared" si="54"/>
        <v>753.56528715170464</v>
      </c>
      <c r="R81" s="59">
        <f t="shared" si="55"/>
        <v>1023.4887251861309</v>
      </c>
      <c r="S81" s="59">
        <f ca="1">AVERAGE(OFFSET($R$3,0,0,'Données projet'!$E$9+1,1))-AVERAGE(OFFSET($H$3,0,0,'Données projet'!$E$9+1,1))</f>
        <v>737.40414421611001</v>
      </c>
      <c r="T81" s="59">
        <f t="shared" si="88"/>
        <v>245.32893490531674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26.215935127908896</v>
      </c>
      <c r="AA81" s="21">
        <f>EXP(-LN(2)/25)*AA80+(1-EXP(-LN(2)/25))/(LN(2)/25)*Calculateur!V81*Calculateur!X81*VLOOKUP('Données projet'!$B$9,Paramètres!$A$1:$I$89,3,0)*0.475*44/12</f>
        <v>35.914768193984685</v>
      </c>
      <c r="AB81" s="21">
        <f>EXP(-LN(2)/2)*AB80+(1-EXP(-LN(2)/2))/(LN(2)/2)*V81*Y81*VLOOKUP('Données projet'!$B$9,Paramètres!$A$1:$I$89,3,0)*0.475*44/12</f>
        <v>1.7151640874946621</v>
      </c>
      <c r="AC81" s="22">
        <f t="shared" si="57"/>
        <v>63.845867409388241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9.4837500000000006</v>
      </c>
      <c r="AI81" s="13">
        <f>IF('Données projet'!$A$62&gt;35,AI80+AH81-AQ80,IF(A81&lt;'Données projet'!$A$62,$AF$205^A81,IF(A81='Données projet'!$A$62,'Données projet'!$B$62,AI80+AH81-AQ80)))</f>
        <v>258.69124999999997</v>
      </c>
      <c r="AJ81" s="13">
        <f>AI81*VLOOKUP('Données projet'!$B$10,Paramètres!$A$1:$I$89,3,0)*VLOOKUP('Données projet'!$B$10,Paramètres!$A$1:$I$89,5,0)</f>
        <v>246.17059349999994</v>
      </c>
      <c r="AK81" s="13">
        <f t="shared" si="89"/>
        <v>59.765195857244478</v>
      </c>
      <c r="AL81" s="20">
        <f t="shared" si="58"/>
        <v>532.83816646386731</v>
      </c>
      <c r="AM81" s="59">
        <f t="shared" si="59"/>
        <v>802.76160449829354</v>
      </c>
      <c r="AN81" s="59">
        <f ca="1">AVERAGE(OFFSET($AM$3,0,0,'Données projet'!$E$10+1,1))-AVERAGE(OFFSET($H$3,0,0,'Données projet'!$E$10+1,1))</f>
        <v>486.36097333679697</v>
      </c>
      <c r="AO81" s="59">
        <f t="shared" si="90"/>
        <v>308.47736602748159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14.753319853121663</v>
      </c>
      <c r="AV81" s="21">
        <f>EXP(-LN(2)/25)*AV80+(1-EXP(-LN(2)/25))/(LN(2)/25)*Calculateur!AQ81*Calculateur!AS81*VLOOKUP('Données projet'!$B$10,Paramètres!$A$1:$I$89,3,0)*0.475*44/12</f>
        <v>17.79737801847045</v>
      </c>
      <c r="AW81" s="21">
        <f>EXP(-LN(2)/2)*AW80+(1-EXP(-LN(2)/2))/(LN(2)/2)*AQ81*AT81*VLOOKUP('Données projet'!$B$10,Paramètres!$A$1:$I$89,3,0)*0.475*44/12</f>
        <v>3.6791068080716478</v>
      </c>
      <c r="AX81" s="21">
        <f t="shared" si="60"/>
        <v>36.229804679663758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8.0188888888888883</v>
      </c>
      <c r="BD81" s="12">
        <f>IF('Données projet'!$A$88&gt;35,BD80+BC81-BL80,IF(A81&lt;'Données projet'!$A$88,$BA$205^A81,IF(A81='Données projet'!$A$88,'Données projet'!$B$88,BD80+BC81-BL80)))</f>
        <v>235.65666666666695</v>
      </c>
      <c r="BE81" s="13">
        <f>BD81*VLOOKUP('Données projet'!$B$11,Paramètres!$A$1:$I$89,3,0)*VLOOKUP('Données projet'!$B$11,Paramètres!$A$1:$I$89,5,0)</f>
        <v>238.95586000000029</v>
      </c>
      <c r="BF81" s="13">
        <f t="shared" si="91"/>
        <v>58.214821699768784</v>
      </c>
      <c r="BG81" s="20">
        <f t="shared" si="61"/>
        <v>517.57227062709774</v>
      </c>
      <c r="BH81" s="59">
        <f t="shared" si="62"/>
        <v>787.49570866152396</v>
      </c>
      <c r="BI81" s="59">
        <f ca="1">AVERAGE(OFFSET($BH$3,0,0,'Données projet'!$E$11+1,1))-AVERAGE(OFFSET($H$3,0,0,'Données projet'!$E$11+1,1))</f>
        <v>586.51533082410526</v>
      </c>
      <c r="BJ81" s="59">
        <f t="shared" si="92"/>
        <v>361.74671957013652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18.983210321252365</v>
      </c>
      <c r="BQ81" s="21">
        <f>EXP(-LN(2)/25)*BQ80+(1-EXP(-LN(2)/25))/(LN(2)/25)*Calculateur!BL81*Calculateur!BN81*VLOOKUP('Données projet'!$B$11,Paramètres!$A$1:$I$89,3,0)*0.475*44/12</f>
        <v>30.277038244440714</v>
      </c>
      <c r="BR81" s="21">
        <f>EXP(-LN(2)/2)*BR80+(1-EXP(-LN(2)/2))/(LN(2)/2)*BL81*BO81*VLOOKUP('Données projet'!$B$11,Paramètres!$A$1:$I$89,3,0)*0.475*44/12</f>
        <v>1.5655836848256786</v>
      </c>
      <c r="BS81" s="22">
        <f t="shared" si="63"/>
        <v>50.825832250518751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11.117500000000001</v>
      </c>
      <c r="BY81" s="12">
        <f>IF('Données projet'!$A$114&gt;35,BY80+BX81-CG80,IF(A81&lt;'Données projet'!$A$114,$BV$205^A81,IF(A81='Données projet'!$A$114,'Données projet'!$B$114,BY80+BX81-CG80)))</f>
        <v>347.33749999999992</v>
      </c>
      <c r="BZ81" s="13">
        <f>BY81*VLOOKUP('Données projet'!$B$12,Paramètres!$A$1:$I$89,3,0)*VLOOKUP('Données projet'!$B$12,Paramètres!$A$1:$I$89,5,0)</f>
        <v>162.55394999999996</v>
      </c>
      <c r="CA81" s="13">
        <f t="shared" si="93"/>
        <v>41.418033959800411</v>
      </c>
      <c r="CB81" s="20">
        <f t="shared" si="64"/>
        <v>355.25120539665227</v>
      </c>
      <c r="CC81" s="59">
        <f t="shared" si="65"/>
        <v>625.17464343107849</v>
      </c>
      <c r="CD81" s="59">
        <f ca="1">AVERAGE(OFFSET($CC$3,0,0,'Données projet'!$E$12+1,1))-AVERAGE(OFFSET($H$3,0,0,'Données projet'!$E$12+1,1))</f>
        <v>374.38106339726073</v>
      </c>
      <c r="CE81" s="59">
        <f t="shared" si="94"/>
        <v>296.53283288925957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42.685481545322453</v>
      </c>
      <c r="CL81" s="21">
        <f>EXP(-LN(2)/25)*CL80+(1-EXP(-LN(2)/25))/(LN(2)/25)*Calculateur!CG81*Calculateur!CI81*VLOOKUP('Données projet'!$B$12,Paramètres!$A$1:$I$89,3,0)*0.475*44/12</f>
        <v>20.772351757761818</v>
      </c>
      <c r="CM81" s="21">
        <f>EXP(-LN(2)/2)*CM80+(1-EXP(-LN(2)/2))/(LN(2)/2)*CG81*CJ81*VLOOKUP('Données projet'!$B$12,Paramètres!$A$1:$I$89,3,0)*0.475*44/12</f>
        <v>1.966631061197684</v>
      </c>
      <c r="CN81" s="22">
        <f t="shared" si="66"/>
        <v>65.42446436428196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187.12512000000004</v>
      </c>
      <c r="CV81" s="13">
        <f t="shared" si="95"/>
        <v>46.903794805770545</v>
      </c>
      <c r="CW81" s="20">
        <f t="shared" si="67"/>
        <v>407.60035995338376</v>
      </c>
      <c r="CX81" s="59">
        <f t="shared" si="68"/>
        <v>677.52379798780998</v>
      </c>
      <c r="CY81" s="59">
        <f ca="1">AVERAGE(OFFSET($CX$3,0,0,'Données projet'!$E$13+1,1))-AVERAGE(OFFSET($H$3,0,0,'Données projet'!$E$13+1,1))</f>
        <v>285.8437404763045</v>
      </c>
      <c r="CZ81" s="59">
        <f t="shared" si="96"/>
        <v>276.01618888357268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5.1633882241770062</v>
      </c>
      <c r="DG81" s="21">
        <f>EXP(-LN(2)/25)*DG80+(1-EXP(-LN(2)/25))/(LN(2)/25)*Calculateur!DB81*Calculateur!DD81*VLOOKUP('Données projet'!$B$13,Paramètres!$A$1:$I$89,3,0)*0.475*44/12</f>
        <v>9.0723651452654099</v>
      </c>
      <c r="DH81" s="21">
        <f>EXP(-LN(2)/2)*DH80+(1-EXP(-LN(2)/2))/(LN(2)/2)*DB81*DE81*VLOOKUP('Données projet'!$B$13,Paramètres!$A$1:$I$89,3,0)*0.475*44/12</f>
        <v>0.63585345163643214</v>
      </c>
      <c r="DI81" s="22">
        <f t="shared" si="69"/>
        <v>14.871606821078849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12.082500000000003</v>
      </c>
      <c r="N82" s="13">
        <f>IF('Données projet'!$A$36&gt;35,N81+M82-V81,IF(A82&lt;'Données projet'!$A$36,$K$205^A82,IF(A82='Données projet'!$A$36,'Données projet'!$B$36,N81+M82-V81)))</f>
        <v>399.92250000000001</v>
      </c>
      <c r="O82" s="13">
        <f>N82*VLOOKUP('Données projet'!$B$9,Paramètres!$A$1:$I$89,3,0)*VLOOKUP('Données projet'!$B$9,Paramètres!$A$1:$I$89,5,0)</f>
        <v>361.84987799999999</v>
      </c>
      <c r="P82" s="13">
        <f t="shared" si="87"/>
        <v>83.997775738072022</v>
      </c>
      <c r="Q82" s="20">
        <f t="shared" si="54"/>
        <v>776.51799692714212</v>
      </c>
      <c r="R82" s="59">
        <f t="shared" si="55"/>
        <v>1046.8475443083191</v>
      </c>
      <c r="S82" s="59">
        <f ca="1">AVERAGE(OFFSET($R$3,0,0,'Données projet'!$E$9+1,1))-AVERAGE(OFFSET($H$3,0,0,'Données projet'!$E$9+1,1))</f>
        <v>737.40414421611001</v>
      </c>
      <c r="T82" s="59">
        <f t="shared" si="88"/>
        <v>245.32893490531674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25.701856630192136</v>
      </c>
      <c r="AA82" s="21">
        <f>EXP(-LN(2)/25)*AA81+(1-EXP(-LN(2)/25))/(LN(2)/25)*Calculateur!V82*Calculateur!X82*VLOOKUP('Données projet'!$B$9,Paramètres!$A$1:$I$89,3,0)*0.475*44/12</f>
        <v>34.9326769690446</v>
      </c>
      <c r="AB82" s="21">
        <f>EXP(-LN(2)/2)*AB81+(1-EXP(-LN(2)/2))/(LN(2)/2)*V82*Y82*VLOOKUP('Données projet'!$B$9,Paramètres!$A$1:$I$89,3,0)*0.475*44/12</f>
        <v>1.2128041571151125</v>
      </c>
      <c r="AC82" s="22">
        <f t="shared" si="57"/>
        <v>61.847337756351848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9.4837500000000006</v>
      </c>
      <c r="AI82" s="13">
        <f>IF('Données projet'!$A$62&gt;35,AI81+AH82-AQ81,IF(A82&lt;'Données projet'!$A$62,$AF$205^A82,IF(A82='Données projet'!$A$62,'Données projet'!$B$62,AI81+AH82-AQ81)))</f>
        <v>268.17499999999995</v>
      </c>
      <c r="AJ82" s="13">
        <f>AI82*VLOOKUP('Données projet'!$B$10,Paramètres!$A$1:$I$89,3,0)*VLOOKUP('Données projet'!$B$10,Paramètres!$A$1:$I$89,5,0)</f>
        <v>255.19532999999996</v>
      </c>
      <c r="AK82" s="13">
        <f t="shared" si="89"/>
        <v>61.697107330819122</v>
      </c>
      <c r="AL82" s="20">
        <f t="shared" si="58"/>
        <v>551.92099501784321</v>
      </c>
      <c r="AM82" s="59">
        <f t="shared" si="59"/>
        <v>822.25054239902011</v>
      </c>
      <c r="AN82" s="59">
        <f ca="1">AVERAGE(OFFSET($AM$3,0,0,'Données projet'!$E$10+1,1))-AVERAGE(OFFSET($H$3,0,0,'Données projet'!$E$10+1,1))</f>
        <v>486.36097333679697</v>
      </c>
      <c r="AO82" s="59">
        <f t="shared" si="90"/>
        <v>308.47736602748159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14.464016249438517</v>
      </c>
      <c r="AV82" s="21">
        <f>EXP(-LN(2)/25)*AV81+(1-EXP(-LN(2)/25))/(LN(2)/25)*Calculateur!AQ82*Calculateur!AS82*VLOOKUP('Données projet'!$B$10,Paramètres!$A$1:$I$89,3,0)*0.475*44/12</f>
        <v>17.310707780631944</v>
      </c>
      <c r="AW82" s="21">
        <f>EXP(-LN(2)/2)*AW81+(1-EXP(-LN(2)/2))/(LN(2)/2)*AQ82*AT82*VLOOKUP('Données projet'!$B$10,Paramètres!$A$1:$I$89,3,0)*0.475*44/12</f>
        <v>2.6015213726970563</v>
      </c>
      <c r="AX82" s="21">
        <f t="shared" si="60"/>
        <v>34.376245402767516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8.0188888888888883</v>
      </c>
      <c r="BD82" s="12">
        <f>IF('Données projet'!$A$88&gt;35,BD81+BC82-BL81,IF(A82&lt;'Données projet'!$A$88,$BA$205^A82,IF(A82='Données projet'!$A$88,'Données projet'!$B$88,BD81+BC82-BL81)))</f>
        <v>243.67555555555583</v>
      </c>
      <c r="BE82" s="13">
        <f>BD82*VLOOKUP('Données projet'!$B$11,Paramètres!$A$1:$I$89,3,0)*VLOOKUP('Données projet'!$B$11,Paramètres!$A$1:$I$89,5,0)</f>
        <v>247.08701333333363</v>
      </c>
      <c r="BF82" s="13">
        <f t="shared" si="91"/>
        <v>59.961743747472326</v>
      </c>
      <c r="BG82" s="20">
        <f t="shared" si="61"/>
        <v>534.77658524907031</v>
      </c>
      <c r="BH82" s="59">
        <f t="shared" si="62"/>
        <v>805.1061326302472</v>
      </c>
      <c r="BI82" s="59">
        <f ca="1">AVERAGE(OFFSET($BH$3,0,0,'Données projet'!$E$11+1,1))-AVERAGE(OFFSET($H$3,0,0,'Données projet'!$E$11+1,1))</f>
        <v>586.51533082410526</v>
      </c>
      <c r="BJ82" s="59">
        <f t="shared" si="92"/>
        <v>361.74671957013652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18.610961145467609</v>
      </c>
      <c r="BQ82" s="21">
        <f>EXP(-LN(2)/25)*BQ81+(1-EXP(-LN(2)/25))/(LN(2)/25)*Calculateur!BL82*Calculateur!BN82*VLOOKUP('Données projet'!$B$11,Paramètres!$A$1:$I$89,3,0)*0.475*44/12</f>
        <v>29.44911104144624</v>
      </c>
      <c r="BR82" s="21">
        <f>EXP(-LN(2)/2)*BR81+(1-EXP(-LN(2)/2))/(LN(2)/2)*BL82*BO82*VLOOKUP('Données projet'!$B$11,Paramètres!$A$1:$I$89,3,0)*0.475*44/12</f>
        <v>1.1070348400552599</v>
      </c>
      <c r="BS82" s="22">
        <f t="shared" si="63"/>
        <v>49.167107026969113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11.117500000000001</v>
      </c>
      <c r="BY82" s="12">
        <f>IF('Données projet'!$A$114&gt;35,BY81+BX82-CG81,IF(A82&lt;'Données projet'!$A$114,$BV$205^A82,IF(A82='Données projet'!$A$114,'Données projet'!$B$114,BY81+BX82-CG81)))</f>
        <v>358.45499999999993</v>
      </c>
      <c r="BZ82" s="13">
        <f>BY82*VLOOKUP('Données projet'!$B$12,Paramètres!$A$1:$I$89,3,0)*VLOOKUP('Données projet'!$B$12,Paramètres!$A$1:$I$89,5,0)</f>
        <v>167.75693999999999</v>
      </c>
      <c r="CA82" s="13">
        <f t="shared" si="93"/>
        <v>42.587265074910924</v>
      </c>
      <c r="CB82" s="20">
        <f t="shared" si="64"/>
        <v>366.34949050546987</v>
      </c>
      <c r="CC82" s="59">
        <f t="shared" si="65"/>
        <v>636.67903788664682</v>
      </c>
      <c r="CD82" s="59">
        <f ca="1">AVERAGE(OFFSET($CC$3,0,0,'Données projet'!$E$12+1,1))-AVERAGE(OFFSET($H$3,0,0,'Données projet'!$E$12+1,1))</f>
        <v>374.38106339726073</v>
      </c>
      <c r="CE82" s="59">
        <f t="shared" si="94"/>
        <v>296.53283288925957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41.84844528779162</v>
      </c>
      <c r="CL82" s="21">
        <f>EXP(-LN(2)/25)*CL81+(1-EXP(-LN(2)/25))/(LN(2)/25)*Calculateur!CG82*Calculateur!CI82*VLOOKUP('Données projet'!$B$12,Paramètres!$A$1:$I$89,3,0)*0.475*44/12</f>
        <v>20.20433070657532</v>
      </c>
      <c r="CM82" s="21">
        <f>EXP(-LN(2)/2)*CM81+(1-EXP(-LN(2)/2))/(LN(2)/2)*CG82*CJ82*VLOOKUP('Données projet'!$B$12,Paramètres!$A$1:$I$89,3,0)*0.475*44/12</f>
        <v>1.3906181594649787</v>
      </c>
      <c r="CN82" s="22">
        <f t="shared" si="66"/>
        <v>63.443394153831917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189.22176000000005</v>
      </c>
      <c r="CV82" s="13">
        <f t="shared" si="95"/>
        <v>47.367853957810077</v>
      </c>
      <c r="CW82" s="20">
        <f t="shared" si="67"/>
        <v>412.06024430985258</v>
      </c>
      <c r="CX82" s="59">
        <f t="shared" si="68"/>
        <v>682.38979169102959</v>
      </c>
      <c r="CY82" s="59">
        <f ca="1">AVERAGE(OFFSET($CX$3,0,0,'Données projet'!$E$13+1,1))-AVERAGE(OFFSET($H$3,0,0,'Données projet'!$E$13+1,1))</f>
        <v>285.8437404763045</v>
      </c>
      <c r="CZ82" s="59">
        <f t="shared" si="96"/>
        <v>276.01618888357268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5.0621373304567392</v>
      </c>
      <c r="DG82" s="21">
        <f>EXP(-LN(2)/25)*DG81+(1-EXP(-LN(2)/25))/(LN(2)/25)*Calculateur!DB82*Calculateur!DD82*VLOOKUP('Données projet'!$B$13,Paramètres!$A$1:$I$89,3,0)*0.475*44/12</f>
        <v>8.8242808432731792</v>
      </c>
      <c r="DH82" s="21">
        <f>EXP(-LN(2)/2)*DH81+(1-EXP(-LN(2)/2))/(LN(2)/2)*DB82*DE82*VLOOKUP('Données projet'!$B$13,Paramètres!$A$1:$I$89,3,0)*0.475*44/12</f>
        <v>0.44961628749299365</v>
      </c>
      <c r="DI82" s="22">
        <f t="shared" si="69"/>
        <v>14.336034461222912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12.082500000000003</v>
      </c>
      <c r="N83" s="13">
        <f>IF('Données projet'!$A$36&gt;35,N82+M83-V82,IF(A83&lt;'Données projet'!$A$36,$K$205^A83,IF(A83='Données projet'!$A$36,'Données projet'!$B$36,N82+M83-V82)))</f>
        <v>412.005</v>
      </c>
      <c r="O83" s="13">
        <f>N83*VLOOKUP('Données projet'!$B$9,Paramètres!$A$1:$I$89,3,0)*VLOOKUP('Données projet'!$B$9,Paramètres!$A$1:$I$89,5,0)</f>
        <v>372.78212400000001</v>
      </c>
      <c r="P83" s="13">
        <f t="shared" si="87"/>
        <v>86.236231998585495</v>
      </c>
      <c r="Q83" s="20">
        <f t="shared" si="54"/>
        <v>799.45697003086968</v>
      </c>
      <c r="R83" s="59">
        <f t="shared" si="55"/>
        <v>1070.1855816695559</v>
      </c>
      <c r="S83" s="59">
        <f ca="1">AVERAGE(OFFSET($R$3,0,0,'Données projet'!$E$9+1,1))-AVERAGE(OFFSET($H$3,0,0,'Données projet'!$E$9+1,1))</f>
        <v>737.40414421611001</v>
      </c>
      <c r="T83" s="59">
        <f t="shared" si="88"/>
        <v>245.32893490531674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25.19785889825868</v>
      </c>
      <c r="AA83" s="21">
        <f>EXP(-LN(2)/25)*AA82+(1-EXP(-LN(2)/25))/(LN(2)/25)*Calculateur!V83*Calculateur!X83*VLOOKUP('Données projet'!$B$9,Paramètres!$A$1:$I$89,3,0)*0.475*44/12</f>
        <v>33.97744108029643</v>
      </c>
      <c r="AB83" s="21">
        <f>EXP(-LN(2)/2)*AB82+(1-EXP(-LN(2)/2))/(LN(2)/2)*V83*Y83*VLOOKUP('Données projet'!$B$9,Paramètres!$A$1:$I$89,3,0)*0.475*44/12</f>
        <v>0.85758204374733105</v>
      </c>
      <c r="AC83" s="22">
        <f t="shared" si="57"/>
        <v>60.032882022302438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9.4837500000000006</v>
      </c>
      <c r="AI83" s="13">
        <f>IF('Données projet'!$A$62&gt;35,AI82+AH83-AQ82,IF(A83&lt;'Données projet'!$A$62,$AF$205^A83,IF(A83='Données projet'!$A$62,'Données projet'!$B$62,AI82+AH83-AQ82)))</f>
        <v>277.65874999999994</v>
      </c>
      <c r="AJ83" s="13">
        <f>AI83*VLOOKUP('Données projet'!$B$10,Paramètres!$A$1:$I$89,3,0)*VLOOKUP('Données projet'!$B$10,Paramètres!$A$1:$I$89,5,0)</f>
        <v>264.22006649999997</v>
      </c>
      <c r="AK83" s="13">
        <f t="shared" si="89"/>
        <v>63.621080932408354</v>
      </c>
      <c r="AL83" s="20">
        <f t="shared" si="58"/>
        <v>570.98999844477783</v>
      </c>
      <c r="AM83" s="59">
        <f t="shared" si="59"/>
        <v>841.718610083464</v>
      </c>
      <c r="AN83" s="59">
        <f ca="1">AVERAGE(OFFSET($AM$3,0,0,'Données projet'!$E$10+1,1))-AVERAGE(OFFSET($H$3,0,0,'Données projet'!$E$10+1,1))</f>
        <v>486.36097333679697</v>
      </c>
      <c r="AO83" s="59">
        <f t="shared" si="90"/>
        <v>308.47736602748159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14.180385712965823</v>
      </c>
      <c r="AV83" s="21">
        <f>EXP(-LN(2)/25)*AV82+(1-EXP(-LN(2)/25))/(LN(2)/25)*Calculateur!AQ83*Calculateur!AS83*VLOOKUP('Données projet'!$B$10,Paramètres!$A$1:$I$89,3,0)*0.475*44/12</f>
        <v>16.837345566040007</v>
      </c>
      <c r="AW83" s="21">
        <f>EXP(-LN(2)/2)*AW82+(1-EXP(-LN(2)/2))/(LN(2)/2)*AQ83*AT83*VLOOKUP('Données projet'!$B$10,Paramètres!$A$1:$I$89,3,0)*0.475*44/12</f>
        <v>1.8395534040358243</v>
      </c>
      <c r="AX83" s="21">
        <f t="shared" si="60"/>
        <v>32.857284683041655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8.0188888888888883</v>
      </c>
      <c r="BD83" s="12">
        <f>IF('Données projet'!$A$88&gt;35,BD82+BC83-BL82,IF(A83&lt;'Données projet'!$A$88,$BA$205^A83,IF(A83='Données projet'!$A$88,'Données projet'!$B$88,BD82+BC83-BL82)))</f>
        <v>251.69444444444471</v>
      </c>
      <c r="BE83" s="13">
        <f>BD83*VLOOKUP('Données projet'!$B$11,Paramètres!$A$1:$I$89,3,0)*VLOOKUP('Données projet'!$B$11,Paramètres!$A$1:$I$89,5,0)</f>
        <v>255.21816666666695</v>
      </c>
      <c r="BF83" s="13">
        <f t="shared" si="91"/>
        <v>61.701985740155273</v>
      </c>
      <c r="BG83" s="20">
        <f t="shared" si="61"/>
        <v>551.96926544188204</v>
      </c>
      <c r="BH83" s="59">
        <f t="shared" si="62"/>
        <v>822.69787708056811</v>
      </c>
      <c r="BI83" s="59">
        <f ca="1">AVERAGE(OFFSET($BH$3,0,0,'Données projet'!$E$11+1,1))-AVERAGE(OFFSET($H$3,0,0,'Données projet'!$E$11+1,1))</f>
        <v>586.51533082410526</v>
      </c>
      <c r="BJ83" s="59">
        <f t="shared" si="92"/>
        <v>361.74671957013652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18.246011548970415</v>
      </c>
      <c r="BQ83" s="21">
        <f>EXP(-LN(2)/25)*BQ82+(1-EXP(-LN(2)/25))/(LN(2)/25)*Calculateur!BL83*Calculateur!BN83*VLOOKUP('Données projet'!$B$11,Paramètres!$A$1:$I$89,3,0)*0.475*44/12</f>
        <v>28.643823551356451</v>
      </c>
      <c r="BR83" s="21">
        <f>EXP(-LN(2)/2)*BR82+(1-EXP(-LN(2)/2))/(LN(2)/2)*BL83*BO83*VLOOKUP('Données projet'!$B$11,Paramètres!$A$1:$I$89,3,0)*0.475*44/12</f>
        <v>0.78279184241283928</v>
      </c>
      <c r="BS83" s="22">
        <f t="shared" si="63"/>
        <v>47.672626942739704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11.117500000000001</v>
      </c>
      <c r="BY83" s="12">
        <f>IF('Données projet'!$A$114&gt;35,BY82+BX83-CG82,IF(A83&lt;'Données projet'!$A$114,$BV$205^A83,IF(A83='Données projet'!$A$114,'Données projet'!$B$114,BY82+BX83-CG82)))</f>
        <v>369.57249999999993</v>
      </c>
      <c r="BZ83" s="13">
        <f>BY83*VLOOKUP('Données projet'!$B$12,Paramètres!$A$1:$I$89,3,0)*VLOOKUP('Données projet'!$B$12,Paramètres!$A$1:$I$89,5,0)</f>
        <v>172.95992999999996</v>
      </c>
      <c r="CA83" s="13">
        <f t="shared" si="93"/>
        <v>43.752281984506958</v>
      </c>
      <c r="CB83" s="20">
        <f t="shared" si="64"/>
        <v>377.44043587301621</v>
      </c>
      <c r="CC83" s="59">
        <f t="shared" si="65"/>
        <v>648.16904751170227</v>
      </c>
      <c r="CD83" s="59">
        <f ca="1">AVERAGE(OFFSET($CC$3,0,0,'Données projet'!$E$12+1,1))-AVERAGE(OFFSET($H$3,0,0,'Données projet'!$E$12+1,1))</f>
        <v>374.38106339726073</v>
      </c>
      <c r="CE83" s="59">
        <f t="shared" si="94"/>
        <v>296.53283288925957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41.027822800729261</v>
      </c>
      <c r="CL83" s="21">
        <f>EXP(-LN(2)/25)*CL82+(1-EXP(-LN(2)/25))/(LN(2)/25)*Calculateur!CG83*Calculateur!CI83*VLOOKUP('Données projet'!$B$12,Paramètres!$A$1:$I$89,3,0)*0.475*44/12</f>
        <v>19.651842220904442</v>
      </c>
      <c r="CM83" s="21">
        <f>EXP(-LN(2)/2)*CM82+(1-EXP(-LN(2)/2))/(LN(2)/2)*CG83*CJ83*VLOOKUP('Données projet'!$B$12,Paramètres!$A$1:$I$89,3,0)*0.475*44/12</f>
        <v>0.98331553059884225</v>
      </c>
      <c r="CN83" s="22">
        <f t="shared" si="66"/>
        <v>61.662980552232547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191.31840000000005</v>
      </c>
      <c r="CV83" s="13">
        <f t="shared" si="95"/>
        <v>47.831314962098396</v>
      </c>
      <c r="CW83" s="20">
        <f t="shared" si="67"/>
        <v>416.51908689232141</v>
      </c>
      <c r="CX83" s="59">
        <f t="shared" si="68"/>
        <v>687.24769853100747</v>
      </c>
      <c r="CY83" s="59">
        <f ca="1">AVERAGE(OFFSET($CX$3,0,0,'Données projet'!$E$13+1,1))-AVERAGE(OFFSET($H$3,0,0,'Données projet'!$E$13+1,1))</f>
        <v>285.8437404763045</v>
      </c>
      <c r="CZ83" s="59">
        <f t="shared" si="96"/>
        <v>276.01618888357268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219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32.986201119407255</v>
      </c>
      <c r="DG83" s="21">
        <f>EXP(-LN(2)/25)*DG82+(1-EXP(-LN(2)/25))/(LN(2)/25)*Calculateur!DB83*Calculateur!DD83*VLOOKUP('Données projet'!$B$13,Paramètres!$A$1:$I$89,3,0)*0.475*44/12</f>
        <v>36.495971109124334</v>
      </c>
      <c r="DH83" s="21">
        <f>EXP(-LN(2)/2)*DH82+(1-EXP(-LN(2)/2))/(LN(2)/2)*DB83*DE83*VLOOKUP('Données projet'!$B$13,Paramètres!$A$1:$I$89,3,0)*0.475*44/12</f>
        <v>45.446441640628109</v>
      </c>
      <c r="DI83" s="22">
        <f t="shared" si="69"/>
        <v>114.9286138691597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12.082500000000003</v>
      </c>
      <c r="N84" s="13">
        <f>IF('Données projet'!$A$36&gt;35,N83+M84-V83,IF(A84&lt;'Données projet'!$A$36,$K$205^A84,IF(A84='Données projet'!$A$36,'Données projet'!$B$36,N83+M84-V83)))</f>
        <v>424.08749999999998</v>
      </c>
      <c r="O84" s="13">
        <f>N84*VLOOKUP('Données projet'!$B$9,Paramètres!$A$1:$I$89,3,0)*VLOOKUP('Données projet'!$B$9,Paramètres!$A$1:$I$89,5,0)</f>
        <v>383.71436999999997</v>
      </c>
      <c r="P84" s="13">
        <f t="shared" si="87"/>
        <v>88.467059030009779</v>
      </c>
      <c r="Q84" s="20">
        <f t="shared" si="54"/>
        <v>822.38265556060048</v>
      </c>
      <c r="R84" s="59">
        <f t="shared" si="55"/>
        <v>1093.5034085841019</v>
      </c>
      <c r="S84" s="59">
        <f ca="1">AVERAGE(OFFSET($R$3,0,0,'Données projet'!$E$9+1,1))-AVERAGE(OFFSET($H$3,0,0,'Données projet'!$E$9+1,1))</f>
        <v>737.40414421611001</v>
      </c>
      <c r="T84" s="59">
        <f t="shared" si="88"/>
        <v>245.32893490531674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24.703744254440174</v>
      </c>
      <c r="AA84" s="21">
        <f>EXP(-LN(2)/25)*AA83+(1-EXP(-LN(2)/25))/(LN(2)/25)*Calculateur!V84*Calculateur!X84*VLOOKUP('Données projet'!$B$9,Paramètres!$A$1:$I$89,3,0)*0.475*44/12</f>
        <v>33.048326167159757</v>
      </c>
      <c r="AB84" s="21">
        <f>EXP(-LN(2)/2)*AB83+(1-EXP(-LN(2)/2))/(LN(2)/2)*V84*Y84*VLOOKUP('Données projet'!$B$9,Paramètres!$A$1:$I$89,3,0)*0.475*44/12</f>
        <v>0.60640207855755623</v>
      </c>
      <c r="AC84" s="22">
        <f t="shared" si="57"/>
        <v>58.35847250015749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9.4837500000000006</v>
      </c>
      <c r="AI84" s="13">
        <f>IF('Données projet'!$A$62&gt;35,AI83+AH84-AQ83,IF(A84&lt;'Données projet'!$A$62,$AF$205^A84,IF(A84='Données projet'!$A$62,'Données projet'!$B$62,AI83+AH84-AQ83)))</f>
        <v>287.14249999999993</v>
      </c>
      <c r="AJ84" s="13">
        <f>AI84*VLOOKUP('Données projet'!$B$10,Paramètres!$A$1:$I$89,3,0)*VLOOKUP('Données projet'!$B$10,Paramètres!$A$1:$I$89,5,0)</f>
        <v>273.24480299999993</v>
      </c>
      <c r="AK84" s="13">
        <f t="shared" si="89"/>
        <v>65.537418866724181</v>
      </c>
      <c r="AL84" s="20">
        <f t="shared" si="58"/>
        <v>590.04570308454447</v>
      </c>
      <c r="AM84" s="59">
        <f t="shared" si="59"/>
        <v>861.16645610804585</v>
      </c>
      <c r="AN84" s="59">
        <f ca="1">AVERAGE(OFFSET($AM$3,0,0,'Données projet'!$E$10+1,1))-AVERAGE(OFFSET($H$3,0,0,'Données projet'!$E$10+1,1))</f>
        <v>486.36097333679697</v>
      </c>
      <c r="AO84" s="59">
        <f t="shared" si="90"/>
        <v>308.47736602748159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13.902316998315811</v>
      </c>
      <c r="AV84" s="21">
        <f>EXP(-LN(2)/25)*AV83+(1-EXP(-LN(2)/25))/(LN(2)/25)*Calculateur!AQ84*Calculateur!AS84*VLOOKUP('Données projet'!$B$10,Paramètres!$A$1:$I$89,3,0)*0.475*44/12</f>
        <v>16.376927466099122</v>
      </c>
      <c r="AW84" s="21">
        <f>EXP(-LN(2)/2)*AW83+(1-EXP(-LN(2)/2))/(LN(2)/2)*AQ84*AT84*VLOOKUP('Données projet'!$B$10,Paramètres!$A$1:$I$89,3,0)*0.475*44/12</f>
        <v>1.3007606863485284</v>
      </c>
      <c r="AX84" s="21">
        <f t="shared" si="60"/>
        <v>31.580005150763462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8.0188888888888883</v>
      </c>
      <c r="BD84" s="12">
        <f>IF('Données projet'!$A$88&gt;35,BD83+BC84-BL83,IF(A84&lt;'Données projet'!$A$88,$BA$205^A84,IF(A84='Données projet'!$A$88,'Données projet'!$B$88,BD83+BC84-BL83)))</f>
        <v>259.71333333333359</v>
      </c>
      <c r="BE84" s="13">
        <f>BD84*VLOOKUP('Données projet'!$B$11,Paramètres!$A$1:$I$89,3,0)*VLOOKUP('Données projet'!$B$11,Paramètres!$A$1:$I$89,5,0)</f>
        <v>263.34932000000032</v>
      </c>
      <c r="BF84" s="13">
        <f t="shared" si="91"/>
        <v>63.435784915979205</v>
      </c>
      <c r="BG84" s="20">
        <f t="shared" si="61"/>
        <v>569.15072439533094</v>
      </c>
      <c r="BH84" s="59">
        <f t="shared" si="62"/>
        <v>840.27147741883232</v>
      </c>
      <c r="BI84" s="59">
        <f ca="1">AVERAGE(OFFSET($BH$3,0,0,'Données projet'!$E$11+1,1))-AVERAGE(OFFSET($H$3,0,0,'Données projet'!$E$11+1,1))</f>
        <v>586.51533082410526</v>
      </c>
      <c r="BJ84" s="59">
        <f t="shared" si="92"/>
        <v>361.74671957013652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17.888218391463255</v>
      </c>
      <c r="BQ84" s="21">
        <f>EXP(-LN(2)/25)*BQ83+(1-EXP(-LN(2)/25))/(LN(2)/25)*Calculateur!BL84*Calculateur!BN84*VLOOKUP('Données projet'!$B$11,Paramètres!$A$1:$I$89,3,0)*0.475*44/12</f>
        <v>27.860556690031395</v>
      </c>
      <c r="BR84" s="21">
        <f>EXP(-LN(2)/2)*BR83+(1-EXP(-LN(2)/2))/(LN(2)/2)*BL84*BO84*VLOOKUP('Données projet'!$B$11,Paramètres!$A$1:$I$89,3,0)*0.475*44/12</f>
        <v>0.55351742002762994</v>
      </c>
      <c r="BS84" s="22">
        <f t="shared" si="63"/>
        <v>46.302292501522281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11.117500000000001</v>
      </c>
      <c r="BY84" s="12">
        <f>IF('Données projet'!$A$114&gt;35,BY83+BX84-CG83,IF(A84&lt;'Données projet'!$A$114,$BV$205^A84,IF(A84='Données projet'!$A$114,'Données projet'!$B$114,BY83+BX84-CG83)))</f>
        <v>380.68999999999994</v>
      </c>
      <c r="BZ84" s="13">
        <f>BY84*VLOOKUP('Données projet'!$B$12,Paramètres!$A$1:$I$89,3,0)*VLOOKUP('Données projet'!$B$12,Paramètres!$A$1:$I$89,5,0)</f>
        <v>178.16291999999999</v>
      </c>
      <c r="CA84" s="13">
        <f t="shared" si="93"/>
        <v>44.913226012533627</v>
      </c>
      <c r="CB84" s="20">
        <f t="shared" si="64"/>
        <v>388.52428763849611</v>
      </c>
      <c r="CC84" s="59">
        <f t="shared" si="65"/>
        <v>659.64504066199754</v>
      </c>
      <c r="CD84" s="59">
        <f ca="1">AVERAGE(OFFSET($CC$3,0,0,'Données projet'!$E$12+1,1))-AVERAGE(OFFSET($H$3,0,0,'Données projet'!$E$12+1,1))</f>
        <v>374.38106339726073</v>
      </c>
      <c r="CE84" s="59">
        <f t="shared" si="94"/>
        <v>296.53283288925957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40.223292220107908</v>
      </c>
      <c r="CL84" s="21">
        <f>EXP(-LN(2)/25)*CL83+(1-EXP(-LN(2)/25))/(LN(2)/25)*Calculateur!CG84*Calculateur!CI84*VLOOKUP('Données projet'!$B$12,Paramètres!$A$1:$I$89,3,0)*0.475*44/12</f>
        <v>19.114461561928341</v>
      </c>
      <c r="CM84" s="21">
        <f>EXP(-LN(2)/2)*CM83+(1-EXP(-LN(2)/2))/(LN(2)/2)*CG84*CJ84*VLOOKUP('Données projet'!$B$12,Paramètres!$A$1:$I$89,3,0)*0.475*44/12</f>
        <v>0.69530907973248945</v>
      </c>
      <c r="CN84" s="22">
        <f t="shared" si="66"/>
        <v>60.033062861768734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2.8421709430404007E-14</v>
      </c>
      <c r="CU84" s="17">
        <f>CT84*VLOOKUP('Données projet'!$B$13,Paramètres!$A$1:$I$89,3,0)*VLOOKUP('Données projet'!$B$13,Paramètres!$A$1:$I$89,5,0)</f>
        <v>2.4829205358400945E-14</v>
      </c>
      <c r="CV84" s="13">
        <f t="shared" si="95"/>
        <v>4.3867331143352915E-13</v>
      </c>
      <c r="CW84" s="20">
        <f t="shared" si="67"/>
        <v>8.0726688341261168E-13</v>
      </c>
      <c r="CX84" s="59">
        <f t="shared" si="68"/>
        <v>271.12075302350223</v>
      </c>
      <c r="CY84" s="59">
        <f ca="1">AVERAGE(OFFSET($CX$3,0,0,'Données projet'!$E$13+1,1))-AVERAGE(OFFSET($H$3,0,0,'Données projet'!$E$13+1,1))</f>
        <v>285.8437404763045</v>
      </c>
      <c r="CZ84" s="59">
        <f t="shared" si="96"/>
        <v>276.01618888357268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32.339361835051719</v>
      </c>
      <c r="DG84" s="21">
        <f>EXP(-LN(2)/25)*DG83+(1-EXP(-LN(2)/25))/(LN(2)/25)*Calculateur!DB84*Calculateur!DD84*VLOOKUP('Données projet'!$B$13,Paramètres!$A$1:$I$89,3,0)*0.475*44/12</f>
        <v>35.497986859905623</v>
      </c>
      <c r="DH84" s="21">
        <f>EXP(-LN(2)/2)*DH83+(1-EXP(-LN(2)/2))/(LN(2)/2)*DB84*DE84*VLOOKUP('Données projet'!$B$13,Paramètres!$A$1:$I$89,3,0)*0.475*44/12</f>
        <v>32.135487064886824</v>
      </c>
      <c r="DI84" s="22">
        <f t="shared" si="69"/>
        <v>99.972835759844173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12.082500000000003</v>
      </c>
      <c r="M85" s="12">
        <f t="array" ref="M85">INDEX(L:L,MIN(IF(ISNUMBER(L85:L281),ROW(L85:L281),"")))</f>
        <v>12.082500000000003</v>
      </c>
      <c r="N85" s="13">
        <f>IF('Données projet'!$A$36&gt;35,N84+M85-V84,IF(A85&lt;'Données projet'!$A$36,$K$205^A85,IF(A85='Données projet'!$A$36,'Données projet'!$B$36,N84+M85-V84)))</f>
        <v>436.16999999999996</v>
      </c>
      <c r="O85" s="13">
        <f>N85*VLOOKUP('Données projet'!$B$9,Paramètres!$A$1:$I$89,3,0)*VLOOKUP('Données projet'!$B$9,Paramètres!$A$1:$I$89,5,0)</f>
        <v>394.64661599999999</v>
      </c>
      <c r="P85" s="13">
        <f t="shared" si="87"/>
        <v>90.690499158874985</v>
      </c>
      <c r="Q85" s="20">
        <f t="shared" si="54"/>
        <v>845.29547556837406</v>
      </c>
      <c r="R85" s="59">
        <f t="shared" si="55"/>
        <v>1116.8015672003612</v>
      </c>
      <c r="S85" s="59">
        <f ca="1">AVERAGE(OFFSET($R$3,0,0,'Données projet'!$E$9+1,1))-AVERAGE(OFFSET($H$3,0,0,'Données projet'!$E$9+1,1))</f>
        <v>737.40414421611001</v>
      </c>
      <c r="T85" s="59">
        <f t="shared" si="88"/>
        <v>245.32893490531674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58.140000000000043</v>
      </c>
      <c r="W85" s="16">
        <f>IF(ISNA(VLOOKUP(A85,'Données projet'!$A$35:$I$55,5,0)),0%,VLOOKUP(A85,'Données projet'!$A$35:$I$55,5,0)*VLOOKUP('Données projet'!$B$9,Paramètres!$A$1:$I$89,7,0))</f>
        <v>0.15049999999999999</v>
      </c>
      <c r="X85" s="16">
        <f>IF(ISNA(VLOOKUP(A85,'Données projet'!$A$35:$I$55,6,0)),0%,VLOOKUP(A85,'Données projet'!$A$35:$I$55,6,0)*VLOOKUP('Données projet'!$B$9,Paramètres!$A$1:$I$89,7,0))</f>
        <v>8.6000000000000007E-2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32.971397908241109</v>
      </c>
      <c r="AA85" s="21">
        <f>EXP(-LN(2)/25)*AA84+(1-EXP(-LN(2)/25))/(LN(2)/25)*Calculateur!V85*Calculateur!X85*VLOOKUP('Données projet'!$B$9,Paramètres!$A$1:$I$89,3,0)*0.475*44/12</f>
        <v>37.126114373591477</v>
      </c>
      <c r="AB85" s="21">
        <f>EXP(-LN(2)/2)*AB84+(1-EXP(-LN(2)/2))/(LN(2)/2)*V85*Y85*VLOOKUP('Données projet'!$B$9,Paramètres!$A$1:$I$89,3,0)*0.475*44/12</f>
        <v>5.3922211495490986</v>
      </c>
      <c r="AC85" s="22">
        <f t="shared" si="57"/>
        <v>75.489733431381694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9.4837500000000006</v>
      </c>
      <c r="AI85" s="13">
        <f>IF('Données projet'!$A$62&gt;35,AI84+AH85-AQ84,IF(A85&lt;'Données projet'!$A$62,$AF$205^A85,IF(A85='Données projet'!$A$62,'Données projet'!$B$62,AI84+AH85-AQ84)))</f>
        <v>296.62624999999991</v>
      </c>
      <c r="AJ85" s="13">
        <f>AI85*VLOOKUP('Données projet'!$B$10,Paramètres!$A$1:$I$89,3,0)*VLOOKUP('Données projet'!$B$10,Paramètres!$A$1:$I$89,5,0)</f>
        <v>282.26953949999995</v>
      </c>
      <c r="AK85" s="13">
        <f t="shared" si="89"/>
        <v>67.446402243109091</v>
      </c>
      <c r="AL85" s="20">
        <f t="shared" si="58"/>
        <v>609.08859853591491</v>
      </c>
      <c r="AM85" s="59">
        <f t="shared" si="59"/>
        <v>880.59469016790194</v>
      </c>
      <c r="AN85" s="59">
        <f ca="1">AVERAGE(OFFSET($AM$3,0,0,'Données projet'!$E$10+1,1))-AVERAGE(OFFSET($H$3,0,0,'Données projet'!$E$10+1,1))</f>
        <v>486.36097333679697</v>
      </c>
      <c r="AO85" s="59">
        <f t="shared" si="90"/>
        <v>308.47736602748159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13.629701041554918</v>
      </c>
      <c r="AV85" s="21">
        <f>EXP(-LN(2)/25)*AV84+(1-EXP(-LN(2)/25))/(LN(2)/25)*Calculateur!AQ85*Calculateur!AS85*VLOOKUP('Données projet'!$B$10,Paramètres!$A$1:$I$89,3,0)*0.475*44/12</f>
        <v>15.929099523313456</v>
      </c>
      <c r="AW85" s="21">
        <f>EXP(-LN(2)/2)*AW84+(1-EXP(-LN(2)/2))/(LN(2)/2)*AQ85*AT85*VLOOKUP('Données projet'!$B$10,Paramètres!$A$1:$I$89,3,0)*0.475*44/12</f>
        <v>0.91977670201791228</v>
      </c>
      <c r="AX85" s="21">
        <f t="shared" si="60"/>
        <v>30.478577266886287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8.0188888888888883</v>
      </c>
      <c r="BD85" s="12">
        <f>IF('Données projet'!$A$88&gt;35,BD84+BC85-BL84,IF(A85&lt;'Données projet'!$A$88,$BA$205^A85,IF(A85='Données projet'!$A$88,'Données projet'!$B$88,BD84+BC85-BL84)))</f>
        <v>267.7322222222225</v>
      </c>
      <c r="BE85" s="13">
        <f>BD85*VLOOKUP('Données projet'!$B$11,Paramètres!$A$1:$I$89,3,0)*VLOOKUP('Données projet'!$B$11,Paramètres!$A$1:$I$89,5,0)</f>
        <v>271.48047333333363</v>
      </c>
      <c r="BF85" s="13">
        <f t="shared" si="91"/>
        <v>65.163363030950919</v>
      </c>
      <c r="BG85" s="20">
        <f t="shared" si="61"/>
        <v>586.32134833446219</v>
      </c>
      <c r="BH85" s="59">
        <f t="shared" si="62"/>
        <v>857.82743996644922</v>
      </c>
      <c r="BI85" s="59">
        <f ca="1">AVERAGE(OFFSET($BH$3,0,0,'Données projet'!$E$11+1,1))-AVERAGE(OFFSET($H$3,0,0,'Données projet'!$E$11+1,1))</f>
        <v>586.51533082410526</v>
      </c>
      <c r="BJ85" s="59">
        <f t="shared" si="92"/>
        <v>361.74671957013652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17.537441339542532</v>
      </c>
      <c r="BQ85" s="21">
        <f>EXP(-LN(2)/25)*BQ84+(1-EXP(-LN(2)/25))/(LN(2)/25)*Calculateur!BL85*Calculateur!BN85*VLOOKUP('Données projet'!$B$11,Paramètres!$A$1:$I$89,3,0)*0.475*44/12</f>
        <v>27.098708302219485</v>
      </c>
      <c r="BR85" s="21">
        <f>EXP(-LN(2)/2)*BR84+(1-EXP(-LN(2)/2))/(LN(2)/2)*BL85*BO85*VLOOKUP('Données projet'!$B$11,Paramètres!$A$1:$I$89,3,0)*0.475*44/12</f>
        <v>0.39139592120641964</v>
      </c>
      <c r="BS85" s="22">
        <f t="shared" si="63"/>
        <v>45.027545562968434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11.117500000000001</v>
      </c>
      <c r="BY85" s="12">
        <f>IF('Données projet'!$A$114&gt;35,BY84+BX85-CG84,IF(A85&lt;'Données projet'!$A$114,$BV$205^A85,IF(A85='Données projet'!$A$114,'Données projet'!$B$114,BY84+BX85-CG84)))</f>
        <v>391.80749999999995</v>
      </c>
      <c r="BZ85" s="13">
        <f>BY85*VLOOKUP('Données projet'!$B$12,Paramètres!$A$1:$I$89,3,0)*VLOOKUP('Données projet'!$B$12,Paramètres!$A$1:$I$89,5,0)</f>
        <v>183.36590999999999</v>
      </c>
      <c r="CA85" s="13">
        <f t="shared" si="93"/>
        <v>46.070229759286974</v>
      </c>
      <c r="CB85" s="20">
        <f t="shared" si="64"/>
        <v>399.60127674742472</v>
      </c>
      <c r="CC85" s="59">
        <f t="shared" si="65"/>
        <v>671.10736837941181</v>
      </c>
      <c r="CD85" s="59">
        <f ca="1">AVERAGE(OFFSET($CC$3,0,0,'Données projet'!$E$12+1,1))-AVERAGE(OFFSET($H$3,0,0,'Données projet'!$E$12+1,1))</f>
        <v>374.38106339726073</v>
      </c>
      <c r="CE85" s="59">
        <f t="shared" si="94"/>
        <v>296.53283288925957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39.434537993457333</v>
      </c>
      <c r="CL85" s="21">
        <f>EXP(-LN(2)/25)*CL84+(1-EXP(-LN(2)/25))/(LN(2)/25)*Calculateur!CG85*Calculateur!CI85*VLOOKUP('Données projet'!$B$12,Paramètres!$A$1:$I$89,3,0)*0.475*44/12</f>
        <v>18.591775605331563</v>
      </c>
      <c r="CM85" s="21">
        <f>EXP(-LN(2)/2)*CM84+(1-EXP(-LN(2)/2))/(LN(2)/2)*CG85*CJ85*VLOOKUP('Données projet'!$B$12,Paramètres!$A$1:$I$89,3,0)*0.475*44/12</f>
        <v>0.49165776529942118</v>
      </c>
      <c r="CN85" s="22">
        <f t="shared" si="66"/>
        <v>58.517971364088318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2.8421709430404007E-14</v>
      </c>
      <c r="CU85" s="17">
        <f>CT85*VLOOKUP('Données projet'!$B$13,Paramètres!$A$1:$I$89,3,0)*VLOOKUP('Données projet'!$B$13,Paramètres!$A$1:$I$89,5,0)</f>
        <v>2.4829205358400945E-14</v>
      </c>
      <c r="CV85" s="13">
        <f t="shared" si="95"/>
        <v>4.3867331143352915E-13</v>
      </c>
      <c r="CW85" s="20">
        <f t="shared" si="67"/>
        <v>8.0726688341261168E-13</v>
      </c>
      <c r="CX85" s="59">
        <f t="shared" si="68"/>
        <v>271.50609163198783</v>
      </c>
      <c r="CY85" s="59">
        <f ca="1">AVERAGE(OFFSET($CX$3,0,0,'Données projet'!$E$13+1,1))-AVERAGE(OFFSET($H$3,0,0,'Données projet'!$E$13+1,1))</f>
        <v>285.8437404763045</v>
      </c>
      <c r="CZ85" s="59">
        <f t="shared" si="96"/>
        <v>276.01618888357268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31.705206674529386</v>
      </c>
      <c r="DG85" s="21">
        <f>EXP(-LN(2)/25)*DG84+(1-EXP(-LN(2)/25))/(LN(2)/25)*Calculateur!DB85*Calculateur!DD85*VLOOKUP('Données projet'!$B$13,Paramètres!$A$1:$I$89,3,0)*0.475*44/12</f>
        <v>34.527292542463506</v>
      </c>
      <c r="DH85" s="21">
        <f>EXP(-LN(2)/2)*DH84+(1-EXP(-LN(2)/2))/(LN(2)/2)*DB85*DE85*VLOOKUP('Données projet'!$B$13,Paramètres!$A$1:$I$89,3,0)*0.475*44/12</f>
        <v>22.723220820314058</v>
      </c>
      <c r="DI85" s="22">
        <f t="shared" si="69"/>
        <v>88.955720037306946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11.667500000000004</v>
      </c>
      <c r="N86" s="13">
        <f>IF('Données projet'!$A$36&gt;35,N85+M86-V85,IF(A86&lt;'Données projet'!$A$36,$K$205^A86,IF(A86='Données projet'!$A$36,'Données projet'!$B$36,N85+M86-V85)))</f>
        <v>389.69749999999993</v>
      </c>
      <c r="O86" s="13">
        <f>N86*VLOOKUP('Données projet'!$B$9,Paramètres!$A$1:$I$89,3,0)*VLOOKUP('Données projet'!$B$9,Paramètres!$A$1:$I$89,5,0)</f>
        <v>352.59829799999994</v>
      </c>
      <c r="P86" s="13">
        <f t="shared" si="87"/>
        <v>82.097297257859907</v>
      </c>
      <c r="Q86" s="20">
        <f t="shared" si="54"/>
        <v>757.09482840743919</v>
      </c>
      <c r="R86" s="59">
        <f t="shared" si="55"/>
        <v>1028.9795738845428</v>
      </c>
      <c r="S86" s="59">
        <f ca="1">AVERAGE(OFFSET($R$3,0,0,'Données projet'!$E$9+1,1))-AVERAGE(OFFSET($H$3,0,0,'Données projet'!$E$9+1,1))</f>
        <v>737.40414421611001</v>
      </c>
      <c r="T86" s="59">
        <f t="shared" si="88"/>
        <v>245.32893490531674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32.324848905827473</v>
      </c>
      <c r="AA86" s="21">
        <f>EXP(-LN(2)/25)*AA85+(1-EXP(-LN(2)/25))/(LN(2)/25)*Calculateur!V86*Calculateur!X86*VLOOKUP('Données projet'!$B$9,Paramètres!$A$1:$I$89,3,0)*0.475*44/12</f>
        <v>36.110898823668116</v>
      </c>
      <c r="AB86" s="21">
        <f>EXP(-LN(2)/2)*AB85+(1-EXP(-LN(2)/2))/(LN(2)/2)*V86*Y86*VLOOKUP('Données projet'!$B$9,Paramètres!$A$1:$I$89,3,0)*0.475*44/12</f>
        <v>3.8128761405036884</v>
      </c>
      <c r="AC86" s="22">
        <f t="shared" si="57"/>
        <v>72.248623869999278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306.11</v>
      </c>
      <c r="AG86" s="12">
        <f>VLOOKUP(A86,'Données projet'!$A$61:$I$81,9,0)</f>
        <v>9.4837500000000006</v>
      </c>
      <c r="AH86" s="12">
        <f t="array" ref="AH86">INDEX(AG:AG,MIN(IF(ISNUMBER(AG86:AG282),ROW(AG86:AG282),"")))</f>
        <v>9.4837500000000006</v>
      </c>
      <c r="AI86" s="13">
        <f>IF('Données projet'!$A$62&gt;35,AI85+AH86-AQ85,IF(A86&lt;'Données projet'!$A$62,$AF$205^A86,IF(A86='Données projet'!$A$62,'Données projet'!$B$62,AI85+AH86-AQ85)))</f>
        <v>306.1099999999999</v>
      </c>
      <c r="AJ86" s="13">
        <f>AI86*VLOOKUP('Données projet'!$B$10,Paramètres!$A$1:$I$89,3,0)*VLOOKUP('Données projet'!$B$10,Paramètres!$A$1:$I$89,5,0)</f>
        <v>291.29427599999991</v>
      </c>
      <c r="AK86" s="13">
        <f t="shared" si="89"/>
        <v>69.348293174982246</v>
      </c>
      <c r="AL86" s="20">
        <f t="shared" si="58"/>
        <v>628.11914131309391</v>
      </c>
      <c r="AM86" s="59">
        <f t="shared" si="59"/>
        <v>900.00388679019738</v>
      </c>
      <c r="AN86" s="59">
        <f ca="1">AVERAGE(OFFSET($AM$3,0,0,'Données projet'!$E$10+1,1))-AVERAGE(OFFSET($H$3,0,0,'Données projet'!$E$10+1,1))</f>
        <v>486.36097333679697</v>
      </c>
      <c r="AO86" s="59">
        <f t="shared" si="90"/>
        <v>308.47736602748159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49.980000000000018</v>
      </c>
      <c r="AR86" s="16">
        <f>IF(ISNA(VLOOKUP(A86,'Données projet'!$A$61:$I$81,5,0)),0%,VLOOKUP(A86,'Données projet'!$A$61:$I$81,5,0)*VLOOKUP('Données projet'!$B$10,Paramètres!$A$1:$I$89,7,0))</f>
        <v>0.1075</v>
      </c>
      <c r="AS86" s="16">
        <f>IF(ISNA(VLOOKUP(A86,'Données projet'!$A$61:$I$81,6,0)),0%,VLOOKUP(A86,'Données projet'!$A$61:$I$81,6,0)*VLOOKUP('Données projet'!$B$10,Paramètres!$A$1:$I$89,7,0))</f>
        <v>0.1075</v>
      </c>
      <c r="AT86" s="16">
        <f>IF(ISNA(VLOOKUP(A86,'Données projet'!$A$61:$I$81,7,0)),0%,VLOOKUP(A86,'Données projet'!$A$61:$I$81,7,0))</f>
        <v>0.25</v>
      </c>
      <c r="AU86" s="21">
        <f>EXP(-LN(2)/35)*AU85+(1-EXP(-LN(2)/35))/(LN(2)/35)*AQ86*AR86*VLOOKUP('Données projet'!$B$10,Paramètres!$A$1:$I$89,3,0)*0.475*44/12</f>
        <v>19.014484362112601</v>
      </c>
      <c r="AV86" s="21">
        <f>EXP(-LN(2)/25)*AV85+(1-EXP(-LN(2)/25))/(LN(2)/25)*Calculateur!AQ86*Calculateur!AS86*VLOOKUP('Données projet'!$B$10,Paramètres!$A$1:$I$89,3,0)*0.475*44/12</f>
        <v>21.123316615846392</v>
      </c>
      <c r="AW86" s="21">
        <f>EXP(-LN(2)/2)*AW85+(1-EXP(-LN(2)/2))/(LN(2)/2)*AQ86*AT86*VLOOKUP('Données projet'!$B$10,Paramètres!$A$1:$I$89,3,0)*0.475*44/12</f>
        <v>11.86914369134567</v>
      </c>
      <c r="AX86" s="21">
        <f t="shared" si="60"/>
        <v>52.006944669304659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8.0188888888888883</v>
      </c>
      <c r="BD86" s="12">
        <f>IF('Données projet'!$A$88&gt;35,BD85+BC86-BL85,IF(A86&lt;'Données projet'!$A$88,$BA$205^A86,IF(A86='Données projet'!$A$88,'Données projet'!$B$88,BD85+BC86-BL85)))</f>
        <v>275.75111111111141</v>
      </c>
      <c r="BE86" s="13">
        <f>BD86*VLOOKUP('Données projet'!$B$11,Paramètres!$A$1:$I$89,3,0)*VLOOKUP('Données projet'!$B$11,Paramètres!$A$1:$I$89,5,0)</f>
        <v>279.61162666666701</v>
      </c>
      <c r="BF86" s="13">
        <f t="shared" si="91"/>
        <v>66.884927802384283</v>
      </c>
      <c r="BG86" s="20">
        <f t="shared" si="61"/>
        <v>603.48149903359752</v>
      </c>
      <c r="BH86" s="59">
        <f t="shared" si="62"/>
        <v>875.36624451070099</v>
      </c>
      <c r="BI86" s="59">
        <f ca="1">AVERAGE(OFFSET($BH$3,0,0,'Données projet'!$E$11+1,1))-AVERAGE(OFFSET($H$3,0,0,'Données projet'!$E$11+1,1))</f>
        <v>586.51533082410526</v>
      </c>
      <c r="BJ86" s="59">
        <f t="shared" si="92"/>
        <v>361.74671957013652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17.1935428116571</v>
      </c>
      <c r="BQ86" s="21">
        <f>EXP(-LN(2)/25)*BQ85+(1-EXP(-LN(2)/25))/(LN(2)/25)*Calculateur!BL86*Calculateur!BN86*VLOOKUP('Données projet'!$B$11,Paramètres!$A$1:$I$89,3,0)*0.475*44/12</f>
        <v>26.357692698636157</v>
      </c>
      <c r="BR86" s="21">
        <f>EXP(-LN(2)/2)*BR85+(1-EXP(-LN(2)/2))/(LN(2)/2)*BL86*BO86*VLOOKUP('Données projet'!$B$11,Paramètres!$A$1:$I$89,3,0)*0.475*44/12</f>
        <v>0.27675871001381497</v>
      </c>
      <c r="BS86" s="22">
        <f t="shared" si="63"/>
        <v>43.827994220307069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11.117500000000001</v>
      </c>
      <c r="BY86" s="12">
        <f>IF('Données projet'!$A$114&gt;35,BY85+BX86-CG85,IF(A86&lt;'Données projet'!$A$114,$BV$205^A86,IF(A86='Données projet'!$A$114,'Données projet'!$B$114,BY85+BX86-CG85)))</f>
        <v>402.92499999999995</v>
      </c>
      <c r="BZ86" s="13">
        <f>BY86*VLOOKUP('Données projet'!$B$12,Paramètres!$A$1:$I$89,3,0)*VLOOKUP('Données projet'!$B$12,Paramètres!$A$1:$I$89,5,0)</f>
        <v>188.56889999999996</v>
      </c>
      <c r="CA86" s="13">
        <f t="shared" si="93"/>
        <v>47.223417871971755</v>
      </c>
      <c r="CB86" s="20">
        <f t="shared" si="64"/>
        <v>410.67162029368404</v>
      </c>
      <c r="CC86" s="59">
        <f t="shared" si="65"/>
        <v>682.55636577078758</v>
      </c>
      <c r="CD86" s="59">
        <f ca="1">AVERAGE(OFFSET($CC$3,0,0,'Données projet'!$E$12+1,1))-AVERAGE(OFFSET($H$3,0,0,'Données projet'!$E$12+1,1))</f>
        <v>374.38106339726073</v>
      </c>
      <c r="CE86" s="59">
        <f t="shared" si="94"/>
        <v>296.53283288925957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38.661250756098802</v>
      </c>
      <c r="CL86" s="21">
        <f>EXP(-LN(2)/25)*CL85+(1-EXP(-LN(2)/25))/(LN(2)/25)*Calculateur!CG86*Calculateur!CI86*VLOOKUP('Données projet'!$B$12,Paramètres!$A$1:$I$89,3,0)*0.475*44/12</f>
        <v>18.083382523704785</v>
      </c>
      <c r="CM86" s="21">
        <f>EXP(-LN(2)/2)*CM85+(1-EXP(-LN(2)/2))/(LN(2)/2)*CG86*CJ86*VLOOKUP('Données projet'!$B$12,Paramètres!$A$1:$I$89,3,0)*0.475*44/12</f>
        <v>0.34765453986624478</v>
      </c>
      <c r="CN86" s="22">
        <f t="shared" si="66"/>
        <v>57.092287819669835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2.8421709430404007E-14</v>
      </c>
      <c r="CU86" s="17">
        <f>CT86*VLOOKUP('Données projet'!$B$13,Paramètres!$A$1:$I$89,3,0)*VLOOKUP('Données projet'!$B$13,Paramètres!$A$1:$I$89,5,0)</f>
        <v>2.4829205358400945E-14</v>
      </c>
      <c r="CV86" s="13">
        <f t="shared" si="95"/>
        <v>4.3867331143352915E-13</v>
      </c>
      <c r="CW86" s="20">
        <f t="shared" si="67"/>
        <v>8.0726688341261168E-13</v>
      </c>
      <c r="CX86" s="59">
        <f t="shared" si="68"/>
        <v>271.88474547710427</v>
      </c>
      <c r="CY86" s="59">
        <f ca="1">AVERAGE(OFFSET($CX$3,0,0,'Données projet'!$E$13+1,1))-AVERAGE(OFFSET($H$3,0,0,'Données projet'!$E$13+1,1))</f>
        <v>285.8437404763045</v>
      </c>
      <c r="CZ86" s="59">
        <f t="shared" si="96"/>
        <v>276.01618888357268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31.083486909908441</v>
      </c>
      <c r="DG86" s="21">
        <f>EXP(-LN(2)/25)*DG85+(1-EXP(-LN(2)/25))/(LN(2)/25)*Calculateur!DB86*Calculateur!DD86*VLOOKUP('Données projet'!$B$13,Paramètres!$A$1:$I$89,3,0)*0.475*44/12</f>
        <v>33.583141912178441</v>
      </c>
      <c r="DH86" s="21">
        <f>EXP(-LN(2)/2)*DH85+(1-EXP(-LN(2)/2))/(LN(2)/2)*DB86*DE86*VLOOKUP('Données projet'!$B$13,Paramètres!$A$1:$I$89,3,0)*0.475*44/12</f>
        <v>16.067743532443416</v>
      </c>
      <c r="DI86" s="22">
        <f t="shared" si="69"/>
        <v>80.734372354530294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11.667500000000004</v>
      </c>
      <c r="N87" s="13">
        <f>IF('Données projet'!$A$36&gt;35,N86+M87-V86,IF(A87&lt;'Données projet'!$A$36,$K$205^A87,IF(A87='Données projet'!$A$36,'Données projet'!$B$36,N86+M87-V86)))</f>
        <v>401.36499999999995</v>
      </c>
      <c r="O87" s="13">
        <f>N87*VLOOKUP('Données projet'!$B$9,Paramètres!$A$1:$I$89,3,0)*VLOOKUP('Données projet'!$B$9,Paramètres!$A$1:$I$89,5,0)</f>
        <v>363.15505199999996</v>
      </c>
      <c r="P87" s="13">
        <f t="shared" si="87"/>
        <v>84.265428925746718</v>
      </c>
      <c r="Q87" s="20">
        <f t="shared" si="54"/>
        <v>779.25733761234221</v>
      </c>
      <c r="R87" s="59">
        <f t="shared" si="55"/>
        <v>1051.5141681368925</v>
      </c>
      <c r="S87" s="59">
        <f ca="1">AVERAGE(OFFSET($R$3,0,0,'Données projet'!$E$9+1,1))-AVERAGE(OFFSET($H$3,0,0,'Données projet'!$E$9+1,1))</f>
        <v>737.40414421611001</v>
      </c>
      <c r="T87" s="59">
        <f t="shared" si="88"/>
        <v>245.32893490531674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31.690978334995215</v>
      </c>
      <c r="AA87" s="21">
        <f>EXP(-LN(2)/25)*AA86+(1-EXP(-LN(2)/25))/(LN(2)/25)*Calculateur!V87*Calculateur!X87*VLOOKUP('Données projet'!$B$9,Paramètres!$A$1:$I$89,3,0)*0.475*44/12</f>
        <v>35.123444396345278</v>
      </c>
      <c r="AB87" s="21">
        <f>EXP(-LN(2)/2)*AB86+(1-EXP(-LN(2)/2))/(LN(2)/2)*V87*Y87*VLOOKUP('Données projet'!$B$9,Paramètres!$A$1:$I$89,3,0)*0.475*44/12</f>
        <v>2.6961105747745497</v>
      </c>
      <c r="AC87" s="22">
        <f t="shared" si="57"/>
        <v>69.51053330611505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9.2740000000000009</v>
      </c>
      <c r="AI87" s="13">
        <f>IF('Données projet'!$A$62&gt;35,AI86+AH87-AQ86,IF(A87&lt;'Données projet'!$A$62,$AF$205^A87,IF(A87='Données projet'!$A$62,'Données projet'!$B$62,AI86+AH87-AQ86)))</f>
        <v>265.40399999999988</v>
      </c>
      <c r="AJ87" s="13">
        <f>AI87*VLOOKUP('Données projet'!$B$10,Paramètres!$A$1:$I$89,3,0)*VLOOKUP('Données projet'!$B$10,Paramètres!$A$1:$I$89,5,0)</f>
        <v>252.55844639999989</v>
      </c>
      <c r="AK87" s="13">
        <f t="shared" si="89"/>
        <v>61.133468574024647</v>
      </c>
      <c r="AL87" s="20">
        <f t="shared" si="58"/>
        <v>546.34675191309282</v>
      </c>
      <c r="AM87" s="59">
        <f t="shared" si="59"/>
        <v>818.60358243764313</v>
      </c>
      <c r="AN87" s="59">
        <f ca="1">AVERAGE(OFFSET($AM$3,0,0,'Données projet'!$E$10+1,1))-AVERAGE(OFFSET($H$3,0,0,'Données projet'!$E$10+1,1))</f>
        <v>486.36097333679697</v>
      </c>
      <c r="AO87" s="59">
        <f t="shared" si="90"/>
        <v>308.47736602748159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18.641621921461855</v>
      </c>
      <c r="AV87" s="21">
        <f>EXP(-LN(2)/25)*AV86+(1-EXP(-LN(2)/25))/(LN(2)/25)*Calculateur!AQ87*Calculateur!AS87*VLOOKUP('Données projet'!$B$10,Paramètres!$A$1:$I$89,3,0)*0.475*44/12</f>
        <v>20.54569841215913</v>
      </c>
      <c r="AW87" s="21">
        <f>EXP(-LN(2)/2)*AW86+(1-EXP(-LN(2)/2))/(LN(2)/2)*AQ87*AT87*VLOOKUP('Données projet'!$B$10,Paramètres!$A$1:$I$89,3,0)*0.475*44/12</f>
        <v>8.3927519910280548</v>
      </c>
      <c r="AX87" s="21">
        <f t="shared" si="60"/>
        <v>47.580072324649045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8.0188888888888883</v>
      </c>
      <c r="BC87" s="12">
        <f t="array" ref="BC87">INDEX(BB:BB,MIN(IF(ISNUMBER(BB87:BB283),ROW(BB87:BB283),"")))</f>
        <v>8.0188888888888883</v>
      </c>
      <c r="BD87" s="12">
        <f>IF('Données projet'!$A$88&gt;35,BD86+BC87-BL86,IF(A87&lt;'Données projet'!$A$88,$BA$205^A87,IF(A87='Données projet'!$A$88,'Données projet'!$B$88,BD86+BC87-BL86)))</f>
        <v>283.77000000000032</v>
      </c>
      <c r="BE87" s="13">
        <f>BD87*VLOOKUP('Données projet'!$B$11,Paramètres!$A$1:$I$89,3,0)*VLOOKUP('Données projet'!$B$11,Paramètres!$A$1:$I$89,5,0)</f>
        <v>287.74278000000032</v>
      </c>
      <c r="BF87" s="13">
        <f t="shared" si="91"/>
        <v>68.600674179739528</v>
      </c>
      <c r="BG87" s="20">
        <f t="shared" si="61"/>
        <v>620.63151602971357</v>
      </c>
      <c r="BH87" s="59">
        <f t="shared" si="62"/>
        <v>892.88834655426388</v>
      </c>
      <c r="BI87" s="59">
        <f ca="1">AVERAGE(OFFSET($BH$3,0,0,'Données projet'!$E$11+1,1))-AVERAGE(OFFSET($H$3,0,0,'Données projet'!$E$11+1,1))</f>
        <v>586.51533082410526</v>
      </c>
      <c r="BJ87" s="59">
        <f t="shared" si="92"/>
        <v>361.74671957013652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49.669999999999987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25.235842003606258</v>
      </c>
      <c r="BQ87" s="21">
        <f>EXP(-LN(2)/25)*BQ86+(1-EXP(-LN(2)/25))/(LN(2)/25)*Calculateur!BL87*Calculateur!BN87*VLOOKUP('Données projet'!$B$11,Paramètres!$A$1:$I$89,3,0)*0.475*44/12</f>
        <v>30.406346477659419</v>
      </c>
      <c r="BR87" s="21">
        <f>EXP(-LN(2)/2)*BR86+(1-EXP(-LN(2)/2))/(LN(2)/2)*BL87*BO87*VLOOKUP('Données projet'!$B$11,Paramètres!$A$1:$I$89,3,0)*0.475*44/12</f>
        <v>4.9478071200360016</v>
      </c>
      <c r="BS87" s="22">
        <f t="shared" si="63"/>
        <v>60.58999560130168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11.117500000000001</v>
      </c>
      <c r="BY87" s="12">
        <f>IF('Données projet'!$A$114&gt;35,BY86+BX87-CG86,IF(A87&lt;'Données projet'!$A$114,$BV$205^A87,IF(A87='Données projet'!$A$114,'Données projet'!$B$114,BY86+BX87-CG86)))</f>
        <v>414.04249999999996</v>
      </c>
      <c r="BZ87" s="13">
        <f>BY87*VLOOKUP('Données projet'!$B$12,Paramètres!$A$1:$I$89,3,0)*VLOOKUP('Données projet'!$B$12,Paramètres!$A$1:$I$89,5,0)</f>
        <v>193.77188999999998</v>
      </c>
      <c r="CA87" s="13">
        <f t="shared" si="93"/>
        <v>48.372907727823183</v>
      </c>
      <c r="CB87" s="20">
        <f t="shared" si="64"/>
        <v>421.73552270929196</v>
      </c>
      <c r="CC87" s="59">
        <f t="shared" si="65"/>
        <v>693.99235323384232</v>
      </c>
      <c r="CD87" s="59">
        <f ca="1">AVERAGE(OFFSET($CC$3,0,0,'Données projet'!$E$12+1,1))-AVERAGE(OFFSET($H$3,0,0,'Données projet'!$E$12+1,1))</f>
        <v>374.38106339726073</v>
      </c>
      <c r="CE87" s="59">
        <f t="shared" si="94"/>
        <v>296.53283288925957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37.903127209806229</v>
      </c>
      <c r="CL87" s="21">
        <f>EXP(-LN(2)/25)*CL86+(1-EXP(-LN(2)/25))/(LN(2)/25)*Calculateur!CG87*Calculateur!CI87*VLOOKUP('Données projet'!$B$12,Paramètres!$A$1:$I$89,3,0)*0.475*44/12</f>
        <v>17.58889147763032</v>
      </c>
      <c r="CM87" s="21">
        <f>EXP(-LN(2)/2)*CM86+(1-EXP(-LN(2)/2))/(LN(2)/2)*CG87*CJ87*VLOOKUP('Données projet'!$B$12,Paramètres!$A$1:$I$89,3,0)*0.475*44/12</f>
        <v>0.24582888264971062</v>
      </c>
      <c r="CN87" s="22">
        <f t="shared" si="66"/>
        <v>55.737847570086259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2.8421709430404007E-14</v>
      </c>
      <c r="CU87" s="17">
        <f>CT87*VLOOKUP('Données projet'!$B$13,Paramètres!$A$1:$I$89,3,0)*VLOOKUP('Données projet'!$B$13,Paramètres!$A$1:$I$89,5,0)</f>
        <v>2.4829205358400945E-14</v>
      </c>
      <c r="CV87" s="13">
        <f t="shared" si="95"/>
        <v>4.3867331143352915E-13</v>
      </c>
      <c r="CW87" s="20">
        <f t="shared" si="67"/>
        <v>8.0726688341261168E-13</v>
      </c>
      <c r="CX87" s="59">
        <f t="shared" si="68"/>
        <v>272.25683052455111</v>
      </c>
      <c r="CY87" s="59">
        <f ca="1">AVERAGE(OFFSET($CX$3,0,0,'Données projet'!$E$13+1,1))-AVERAGE(OFFSET($H$3,0,0,'Données projet'!$E$13+1,1))</f>
        <v>285.8437404763045</v>
      </c>
      <c r="CZ87" s="59">
        <f t="shared" si="96"/>
        <v>276.01618888357268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30.473958690660101</v>
      </c>
      <c r="DG87" s="21">
        <f>EXP(-LN(2)/25)*DG86+(1-EXP(-LN(2)/25))/(LN(2)/25)*Calculateur!DB87*Calculateur!DD87*VLOOKUP('Données projet'!$B$13,Paramètres!$A$1:$I$89,3,0)*0.475*44/12</f>
        <v>32.664809130529243</v>
      </c>
      <c r="DH87" s="21">
        <f>EXP(-LN(2)/2)*DH86+(1-EXP(-LN(2)/2))/(LN(2)/2)*DB87*DE87*VLOOKUP('Données projet'!$B$13,Paramètres!$A$1:$I$89,3,0)*0.475*44/12</f>
        <v>11.361610410157031</v>
      </c>
      <c r="DI87" s="22">
        <f t="shared" si="69"/>
        <v>74.500378231346374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11.667500000000004</v>
      </c>
      <c r="N88" s="13">
        <f>IF('Données projet'!$A$36&gt;35,N87+M88-V87,IF(A88&lt;'Données projet'!$A$36,$K$205^A88,IF(A88='Données projet'!$A$36,'Données projet'!$B$36,N87+M88-V87)))</f>
        <v>413.03249999999997</v>
      </c>
      <c r="O88" s="13">
        <f>N88*VLOOKUP('Données projet'!$B$9,Paramètres!$A$1:$I$89,3,0)*VLOOKUP('Données projet'!$B$9,Paramètres!$A$1:$I$89,5,0)</f>
        <v>373.71180599999997</v>
      </c>
      <c r="P88" s="13">
        <f t="shared" si="87"/>
        <v>86.426235603807172</v>
      </c>
      <c r="Q88" s="20">
        <f t="shared" si="54"/>
        <v>801.40708912663069</v>
      </c>
      <c r="R88" s="59">
        <f t="shared" si="55"/>
        <v>1074.0295498549121</v>
      </c>
      <c r="S88" s="59">
        <f ca="1">AVERAGE(OFFSET($R$3,0,0,'Données projet'!$E$9+1,1))-AVERAGE(OFFSET($H$3,0,0,'Données projet'!$E$9+1,1))</f>
        <v>737.40414421611001</v>
      </c>
      <c r="T88" s="59">
        <f t="shared" si="88"/>
        <v>245.32893490531674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31.069537579434105</v>
      </c>
      <c r="AA88" s="21">
        <f>EXP(-LN(2)/25)*AA87+(1-EXP(-LN(2)/25))/(LN(2)/25)*Calculateur!V88*Calculateur!X88*VLOOKUP('Données projet'!$B$9,Paramètres!$A$1:$I$89,3,0)*0.475*44/12</f>
        <v>34.162991962265551</v>
      </c>
      <c r="AB88" s="21">
        <f>EXP(-LN(2)/2)*AB87+(1-EXP(-LN(2)/2))/(LN(2)/2)*V88*Y88*VLOOKUP('Données projet'!$B$9,Paramètres!$A$1:$I$89,3,0)*0.475*44/12</f>
        <v>1.9064380702518446</v>
      </c>
      <c r="AC88" s="22">
        <f t="shared" si="57"/>
        <v>67.138967611951486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9.2740000000000009</v>
      </c>
      <c r="AI88" s="13">
        <f>IF('Données projet'!$A$62&gt;35,AI87+AH88-AQ87,IF(A88&lt;'Données projet'!$A$62,$AF$205^A88,IF(A88='Données projet'!$A$62,'Données projet'!$B$62,AI87+AH88-AQ87)))</f>
        <v>274.67799999999988</v>
      </c>
      <c r="AJ88" s="13">
        <f>AI88*VLOOKUP('Données projet'!$B$10,Paramètres!$A$1:$I$89,3,0)*VLOOKUP('Données projet'!$B$10,Paramètres!$A$1:$I$89,5,0)</f>
        <v>261.38358479999988</v>
      </c>
      <c r="AK88" s="13">
        <f t="shared" si="89"/>
        <v>63.017211162903877</v>
      </c>
      <c r="AL88" s="20">
        <f t="shared" si="58"/>
        <v>564.9980529687241</v>
      </c>
      <c r="AM88" s="59">
        <f t="shared" si="59"/>
        <v>837.62051369700566</v>
      </c>
      <c r="AN88" s="59">
        <f ca="1">AVERAGE(OFFSET($AM$3,0,0,'Données projet'!$E$10+1,1))-AVERAGE(OFFSET($H$3,0,0,'Données projet'!$E$10+1,1))</f>
        <v>486.36097333679697</v>
      </c>
      <c r="AO88" s="59">
        <f t="shared" si="90"/>
        <v>308.47736602748159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18.276071085848638</v>
      </c>
      <c r="AV88" s="21">
        <f>EXP(-LN(2)/25)*AV87+(1-EXP(-LN(2)/25))/(LN(2)/25)*Calculateur!AQ88*Calculateur!AS88*VLOOKUP('Données projet'!$B$10,Paramètres!$A$1:$I$89,3,0)*0.475*44/12</f>
        <v>19.983875208627317</v>
      </c>
      <c r="AW88" s="21">
        <f>EXP(-LN(2)/2)*AW87+(1-EXP(-LN(2)/2))/(LN(2)/2)*AQ88*AT88*VLOOKUP('Données projet'!$B$10,Paramètres!$A$1:$I$89,3,0)*0.475*44/12</f>
        <v>5.9345718456728358</v>
      </c>
      <c r="AX88" s="21">
        <f t="shared" si="60"/>
        <v>44.194518140148787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7.6966666666666681</v>
      </c>
      <c r="BD88" s="12">
        <f>IF('Données projet'!$A$88&gt;35,BD87+BC88-BL87,IF(A88&lt;'Données projet'!$A$88,$BA$205^A88,IF(A88='Données projet'!$A$88,'Données projet'!$B$88,BD87+BC88-BL87)))</f>
        <v>241.79666666666699</v>
      </c>
      <c r="BE88" s="13">
        <f>BD88*VLOOKUP('Données projet'!$B$11,Paramètres!$A$1:$I$89,3,0)*VLOOKUP('Données projet'!$B$11,Paramètres!$A$1:$I$89,5,0)</f>
        <v>245.18182000000036</v>
      </c>
      <c r="BF88" s="13">
        <f t="shared" si="91"/>
        <v>59.553034461422406</v>
      </c>
      <c r="BG88" s="20">
        <f t="shared" si="61"/>
        <v>530.746538186978</v>
      </c>
      <c r="BH88" s="59">
        <f t="shared" si="62"/>
        <v>803.36899891525945</v>
      </c>
      <c r="BI88" s="59">
        <f ca="1">AVERAGE(OFFSET($BH$3,0,0,'Données projet'!$E$11+1,1))-AVERAGE(OFFSET($H$3,0,0,'Données projet'!$E$11+1,1))</f>
        <v>586.51533082410526</v>
      </c>
      <c r="BJ88" s="59">
        <f t="shared" si="92"/>
        <v>361.74671957013652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24.740982534259295</v>
      </c>
      <c r="BQ88" s="21">
        <f>EXP(-LN(2)/25)*BQ87+(1-EXP(-LN(2)/25))/(LN(2)/25)*Calculateur!BL88*Calculateur!BN88*VLOOKUP('Données projet'!$B$11,Paramètres!$A$1:$I$89,3,0)*0.475*44/12</f>
        <v>29.574883334227554</v>
      </c>
      <c r="BR88" s="21">
        <f>EXP(-LN(2)/2)*BR87+(1-EXP(-LN(2)/2))/(LN(2)/2)*BL88*BO88*VLOOKUP('Données projet'!$B$11,Paramètres!$A$1:$I$89,3,0)*0.475*44/12</f>
        <v>3.4986279665805391</v>
      </c>
      <c r="BS88" s="22">
        <f t="shared" si="63"/>
        <v>57.814493835067395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425.16</v>
      </c>
      <c r="BW88" s="12">
        <f>VLOOKUP(A88,'Données projet'!$A$113:$I$133,9,0)</f>
        <v>11.117500000000001</v>
      </c>
      <c r="BX88" s="12">
        <f t="array" ref="BX88">INDEX(BW:BW,MIN(IF(ISNUMBER(BW88:BW284),ROW(BW88:BW284),"")))</f>
        <v>11.117500000000001</v>
      </c>
      <c r="BY88" s="12">
        <f>IF('Données projet'!$A$114&gt;35,BY87+BX88-CG87,IF(A88&lt;'Données projet'!$A$114,$BV$205^A88,IF(A88='Données projet'!$A$114,'Données projet'!$B$114,BY87+BX88-CG87)))</f>
        <v>425.15999999999997</v>
      </c>
      <c r="BZ88" s="13">
        <f>BY88*VLOOKUP('Données projet'!$B$12,Paramètres!$A$1:$I$89,3,0)*VLOOKUP('Données projet'!$B$12,Paramètres!$A$1:$I$89,5,0)</f>
        <v>198.97487999999998</v>
      </c>
      <c r="CA88" s="13">
        <f t="shared" si="93"/>
        <v>49.518810041794701</v>
      </c>
      <c r="CB88" s="20">
        <f t="shared" si="64"/>
        <v>432.79317682279242</v>
      </c>
      <c r="CC88" s="59">
        <f t="shared" si="65"/>
        <v>705.41563755107393</v>
      </c>
      <c r="CD88" s="59">
        <f ca="1">AVERAGE(OFFSET($CC$3,0,0,'Données projet'!$E$12+1,1))-AVERAGE(OFFSET($H$3,0,0,'Données projet'!$E$12+1,1))</f>
        <v>374.38106339726073</v>
      </c>
      <c r="CE88" s="59">
        <f t="shared" si="94"/>
        <v>296.53283288925957</v>
      </c>
      <c r="CF88" s="15">
        <f>IF(ISNA(VLOOKUP(A88,'Données projet'!$A$113:$I$133,3,0)),0,VLOOKUP(A88,'Données projet'!$A$113:$I$133,3,0))</f>
        <v>4</v>
      </c>
      <c r="CG88" s="15">
        <f>IF(ISNA(VLOOKUP(A88,'Données projet'!$A$113:$I$133,4,0)),0,VLOOKUP(A88,'Données projet'!$A$113:$I$133,4,0))</f>
        <v>95.720000000000027</v>
      </c>
      <c r="CH88" s="16">
        <f>IF(ISNA(VLOOKUP(A88,'Données projet'!$A$113:$I$133,5,0)),0%,VLOOKUP(A88,'Données projet'!$A$113:$I$133,5,0)*VLOOKUP('Données projet'!$B$12,Paramètres!$A$1:$I$89,7,0))</f>
        <v>0.33</v>
      </c>
      <c r="CI88" s="16">
        <f>IF(ISNA(VLOOKUP(A88,'Données projet'!$A$113:$I$133,6,0)),0%,VLOOKUP(A88,'Données projet'!$A$113:$I$133,6,0)*VLOOKUP('Données projet'!$B$12,Paramètres!$A$1:$I$89,7,0))</f>
        <v>0.11000000000000001</v>
      </c>
      <c r="CJ88" s="16">
        <f>IF(ISNA(VLOOKUP(A88,'Données projet'!$A$113:$I$133,7,0)),0%,VLOOKUP(A88,'Données projet'!$A$113:$I$133,7,0))</f>
        <v>0.2</v>
      </c>
      <c r="CK88" s="21">
        <f>EXP(-LN(2)/35)*CK87+(1-EXP(-LN(2)/35))/(LN(2)/35)*CG88*CH88*VLOOKUP('Données projet'!$B$12,Paramètres!$A$1:$I$89,3,0)*0.475*44/12</f>
        <v>56.770468103603221</v>
      </c>
      <c r="CL88" s="21">
        <f>EXP(-LN(2)/25)*CL87+(1-EXP(-LN(2)/25))/(LN(2)/25)*Calculateur!CG88*Calculateur!CI88*VLOOKUP('Données projet'!$B$12,Paramètres!$A$1:$I$89,3,0)*0.475*44/12</f>
        <v>23.619050216152928</v>
      </c>
      <c r="CM88" s="21">
        <f>EXP(-LN(2)/2)*CM87+(1-EXP(-LN(2)/2))/(LN(2)/2)*CG88*CJ88*VLOOKUP('Données projet'!$B$12,Paramètres!$A$1:$I$89,3,0)*0.475*44/12</f>
        <v>10.317940258533362</v>
      </c>
      <c r="CN88" s="22">
        <f t="shared" si="66"/>
        <v>90.707458578289504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2.8421709430404007E-14</v>
      </c>
      <c r="CU88" s="17">
        <f>CT88*VLOOKUP('Données projet'!$B$13,Paramètres!$A$1:$I$89,3,0)*VLOOKUP('Données projet'!$B$13,Paramètres!$A$1:$I$89,5,0)</f>
        <v>2.4829205358400945E-14</v>
      </c>
      <c r="CV88" s="13">
        <f t="shared" si="95"/>
        <v>4.3867331143352915E-13</v>
      </c>
      <c r="CW88" s="20">
        <f t="shared" si="67"/>
        <v>8.0726688341261168E-13</v>
      </c>
      <c r="CX88" s="59">
        <f t="shared" si="68"/>
        <v>272.62246072828231</v>
      </c>
      <c r="CY88" s="59">
        <f ca="1">AVERAGE(OFFSET($CX$3,0,0,'Données projet'!$E$13+1,1))-AVERAGE(OFFSET($H$3,0,0,'Données projet'!$E$13+1,1))</f>
        <v>285.8437404763045</v>
      </c>
      <c r="CZ88" s="59">
        <f t="shared" si="96"/>
        <v>276.01618888357268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29.876382948015717</v>
      </c>
      <c r="DG88" s="21">
        <f>EXP(-LN(2)/25)*DG87+(1-EXP(-LN(2)/25))/(LN(2)/25)*Calculateur!DB88*Calculateur!DD88*VLOOKUP('Données projet'!$B$13,Paramètres!$A$1:$I$89,3,0)*0.475*44/12</f>
        <v>31.771588207087266</v>
      </c>
      <c r="DH88" s="21">
        <f>EXP(-LN(2)/2)*DH87+(1-EXP(-LN(2)/2))/(LN(2)/2)*DB88*DE88*VLOOKUP('Données projet'!$B$13,Paramètres!$A$1:$I$89,3,0)*0.475*44/12</f>
        <v>8.0338717662217078</v>
      </c>
      <c r="DI88" s="22">
        <f t="shared" si="69"/>
        <v>69.681842921324687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11.667500000000004</v>
      </c>
      <c r="N89" s="13">
        <f>IF('Données projet'!$A$36&gt;35,N88+M89-V88,IF(A89&lt;'Données projet'!$A$36,$K$205^A89,IF(A89='Données projet'!$A$36,'Données projet'!$B$36,N88+M89-V88)))</f>
        <v>424.7</v>
      </c>
      <c r="O89" s="13">
        <f>N89*VLOOKUP('Données projet'!$B$9,Paramètres!$A$1:$I$89,3,0)*VLOOKUP('Données projet'!$B$9,Paramètres!$A$1:$I$89,5,0)</f>
        <v>384.26855999999998</v>
      </c>
      <c r="P89" s="13">
        <f t="shared" si="87"/>
        <v>88.579947979334634</v>
      </c>
      <c r="Q89" s="20">
        <f t="shared" si="54"/>
        <v>823.54448473067441</v>
      </c>
      <c r="R89" s="59">
        <f t="shared" si="55"/>
        <v>1096.5262327960791</v>
      </c>
      <c r="S89" s="59">
        <f ca="1">AVERAGE(OFFSET($R$3,0,0,'Données projet'!$E$9+1,1))-AVERAGE(OFFSET($H$3,0,0,'Données projet'!$E$9+1,1))</f>
        <v>737.40414421611001</v>
      </c>
      <c r="T89" s="59">
        <f t="shared" si="88"/>
        <v>245.32893490531674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30.460282898048114</v>
      </c>
      <c r="AA89" s="21">
        <f>EXP(-LN(2)/25)*AA88+(1-EXP(-LN(2)/25))/(LN(2)/25)*Calculateur!V89*Calculateur!X89*VLOOKUP('Données projet'!$B$9,Paramètres!$A$1:$I$89,3,0)*0.475*44/12</f>
        <v>33.22880315050373</v>
      </c>
      <c r="AB89" s="21">
        <f>EXP(-LN(2)/2)*AB88+(1-EXP(-LN(2)/2))/(LN(2)/2)*V89*Y89*VLOOKUP('Données projet'!$B$9,Paramètres!$A$1:$I$89,3,0)*0.475*44/12</f>
        <v>1.3480552873872751</v>
      </c>
      <c r="AC89" s="22">
        <f t="shared" si="57"/>
        <v>65.037141335939111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9.2740000000000009</v>
      </c>
      <c r="AI89" s="13">
        <f>IF('Données projet'!$A$62&gt;35,AI88+AH89-AQ88,IF(A89&lt;'Données projet'!$A$62,$AF$205^A89,IF(A89='Données projet'!$A$62,'Données projet'!$B$62,AI88+AH89-AQ88)))</f>
        <v>283.95199999999988</v>
      </c>
      <c r="AJ89" s="13">
        <f>AI89*VLOOKUP('Données projet'!$B$10,Paramètres!$A$1:$I$89,3,0)*VLOOKUP('Données projet'!$B$10,Paramètres!$A$1:$I$89,5,0)</f>
        <v>270.20872319999989</v>
      </c>
      <c r="AK89" s="13">
        <f t="shared" si="89"/>
        <v>64.893563626315952</v>
      </c>
      <c r="AL89" s="20">
        <f t="shared" si="58"/>
        <v>583.63648288916681</v>
      </c>
      <c r="AM89" s="59">
        <f t="shared" si="59"/>
        <v>856.61823095457157</v>
      </c>
      <c r="AN89" s="59">
        <f ca="1">AVERAGE(OFFSET($AM$3,0,0,'Données projet'!$E$10+1,1))-AVERAGE(OFFSET($H$3,0,0,'Données projet'!$E$10+1,1))</f>
        <v>486.36097333679697</v>
      </c>
      <c r="AO89" s="59">
        <f t="shared" si="90"/>
        <v>308.47736602748159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17.917688479157803</v>
      </c>
      <c r="AV89" s="21">
        <f>EXP(-LN(2)/25)*AV88+(1-EXP(-LN(2)/25))/(LN(2)/25)*Calculateur!AQ89*Calculateur!AS89*VLOOKUP('Données projet'!$B$10,Paramètres!$A$1:$I$89,3,0)*0.475*44/12</f>
        <v>19.43741509014108</v>
      </c>
      <c r="AW89" s="21">
        <f>EXP(-LN(2)/2)*AW88+(1-EXP(-LN(2)/2))/(LN(2)/2)*AQ89*AT89*VLOOKUP('Données projet'!$B$10,Paramètres!$A$1:$I$89,3,0)*0.475*44/12</f>
        <v>4.1963759955140274</v>
      </c>
      <c r="AX89" s="21">
        <f t="shared" si="60"/>
        <v>41.551479564812908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7.6966666666666681</v>
      </c>
      <c r="BD89" s="12">
        <f>IF('Données projet'!$A$88&gt;35,BD88+BC89-BL88,IF(A89&lt;'Données projet'!$A$88,$BA$205^A89,IF(A89='Données projet'!$A$88,'Données projet'!$B$88,BD88+BC89-BL88)))</f>
        <v>249.49333333333365</v>
      </c>
      <c r="BE89" s="13">
        <f>BD89*VLOOKUP('Données projet'!$B$11,Paramètres!$A$1:$I$89,3,0)*VLOOKUP('Données projet'!$B$11,Paramètres!$A$1:$I$89,5,0)</f>
        <v>252.98624000000032</v>
      </c>
      <c r="BF89" s="13">
        <f t="shared" si="91"/>
        <v>61.22495661784717</v>
      </c>
      <c r="BG89" s="20">
        <f t="shared" si="61"/>
        <v>547.2511674427509</v>
      </c>
      <c r="BH89" s="59">
        <f t="shared" si="62"/>
        <v>820.23291550815566</v>
      </c>
      <c r="BI89" s="59">
        <f ca="1">AVERAGE(OFFSET($BH$3,0,0,'Données projet'!$E$11+1,1))-AVERAGE(OFFSET($H$3,0,0,'Données projet'!$E$11+1,1))</f>
        <v>586.51533082410526</v>
      </c>
      <c r="BJ89" s="59">
        <f t="shared" si="92"/>
        <v>361.74671957013652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24.255826957271751</v>
      </c>
      <c r="BQ89" s="21">
        <f>EXP(-LN(2)/25)*BQ88+(1-EXP(-LN(2)/25))/(LN(2)/25)*Calculateur!BL89*Calculateur!BN89*VLOOKUP('Données projet'!$B$11,Paramètres!$A$1:$I$89,3,0)*0.475*44/12</f>
        <v>28.766156594177581</v>
      </c>
      <c r="BR89" s="21">
        <f>EXP(-LN(2)/2)*BR88+(1-EXP(-LN(2)/2))/(LN(2)/2)*BL89*BO89*VLOOKUP('Données projet'!$B$11,Paramètres!$A$1:$I$89,3,0)*0.475*44/12</f>
        <v>2.4739035600180013</v>
      </c>
      <c r="BS89" s="22">
        <f t="shared" si="63"/>
        <v>55.495887111467333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10.192500000000001</v>
      </c>
      <c r="BY89" s="12">
        <f>IF('Données projet'!$A$114&gt;35,BY88+BX89-CG88,IF(A89&lt;'Données projet'!$A$114,$BV$205^A89,IF(A89='Données projet'!$A$114,'Données projet'!$B$114,BY88+BX89-CG88)))</f>
        <v>339.63249999999994</v>
      </c>
      <c r="BZ89" s="13">
        <f>BY89*VLOOKUP('Données projet'!$B$12,Paramètres!$A$1:$I$89,3,0)*VLOOKUP('Données projet'!$B$12,Paramètres!$A$1:$I$89,5,0)</f>
        <v>158.94800999999998</v>
      </c>
      <c r="CA89" s="13">
        <f t="shared" si="93"/>
        <v>40.605145105192584</v>
      </c>
      <c r="CB89" s="20">
        <f t="shared" si="64"/>
        <v>347.55507847487706</v>
      </c>
      <c r="CC89" s="59">
        <f t="shared" si="65"/>
        <v>620.53682654028171</v>
      </c>
      <c r="CD89" s="59">
        <f ca="1">AVERAGE(OFFSET($CC$3,0,0,'Données projet'!$E$12+1,1))-AVERAGE(OFFSET($H$3,0,0,'Données projet'!$E$12+1,1))</f>
        <v>374.38106339726073</v>
      </c>
      <c r="CE89" s="59">
        <f t="shared" si="94"/>
        <v>296.53283288925957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55.657233850658017</v>
      </c>
      <c r="CL89" s="21">
        <f>EXP(-LN(2)/25)*CL88+(1-EXP(-LN(2)/25))/(LN(2)/25)*Calculateur!CG89*Calculateur!CI89*VLOOKUP('Données projet'!$B$12,Paramètres!$A$1:$I$89,3,0)*0.475*44/12</f>
        <v>22.973186045920357</v>
      </c>
      <c r="CM89" s="21">
        <f>EXP(-LN(2)/2)*CM88+(1-EXP(-LN(2)/2))/(LN(2)/2)*CG89*CJ89*VLOOKUP('Données projet'!$B$12,Paramètres!$A$1:$I$89,3,0)*0.475*44/12</f>
        <v>7.2958855246866197</v>
      </c>
      <c r="CN89" s="22">
        <f t="shared" si="66"/>
        <v>85.926305421264999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2.8421709430404007E-14</v>
      </c>
      <c r="CU89" s="17">
        <f>CT89*VLOOKUP('Données projet'!$B$13,Paramètres!$A$1:$I$89,3,0)*VLOOKUP('Données projet'!$B$13,Paramètres!$A$1:$I$89,5,0)</f>
        <v>2.4829205358400945E-14</v>
      </c>
      <c r="CV89" s="13">
        <f t="shared" si="95"/>
        <v>4.3867331143352915E-13</v>
      </c>
      <c r="CW89" s="20">
        <f t="shared" si="67"/>
        <v>8.0726688341261168E-13</v>
      </c>
      <c r="CX89" s="59">
        <f t="shared" si="68"/>
        <v>272.9817480654055</v>
      </c>
      <c r="CY89" s="59">
        <f ca="1">AVERAGE(OFFSET($CX$3,0,0,'Données projet'!$E$13+1,1))-AVERAGE(OFFSET($H$3,0,0,'Données projet'!$E$13+1,1))</f>
        <v>285.8437404763045</v>
      </c>
      <c r="CZ89" s="59">
        <f t="shared" si="96"/>
        <v>276.01618888357268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29.290525301199377</v>
      </c>
      <c r="DG89" s="21">
        <f>EXP(-LN(2)/25)*DG88+(1-EXP(-LN(2)/25))/(LN(2)/25)*Calculateur!DB89*Calculateur!DD89*VLOOKUP('Données projet'!$B$13,Paramètres!$A$1:$I$89,3,0)*0.475*44/12</f>
        <v>30.902792456769255</v>
      </c>
      <c r="DH89" s="21">
        <f>EXP(-LN(2)/2)*DH88+(1-EXP(-LN(2)/2))/(LN(2)/2)*DB89*DE89*VLOOKUP('Données projet'!$B$13,Paramètres!$A$1:$I$89,3,0)*0.475*44/12</f>
        <v>5.6808052050785154</v>
      </c>
      <c r="DI89" s="22">
        <f t="shared" si="69"/>
        <v>65.874122963047142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11.667500000000004</v>
      </c>
      <c r="N90" s="13">
        <f>IF('Données projet'!$A$36&gt;35,N89+M90-V89,IF(A90&lt;'Données projet'!$A$36,$K$205^A90,IF(A90='Données projet'!$A$36,'Données projet'!$B$36,N89+M90-V89)))</f>
        <v>436.36750000000001</v>
      </c>
      <c r="O90" s="13">
        <f>N90*VLOOKUP('Données projet'!$B$9,Paramètres!$A$1:$I$89,3,0)*VLOOKUP('Données projet'!$B$9,Paramètres!$A$1:$I$89,5,0)</f>
        <v>394.82531399999999</v>
      </c>
      <c r="P90" s="13">
        <f t="shared" si="87"/>
        <v>90.726783343228391</v>
      </c>
      <c r="Q90" s="20">
        <f t="shared" si="54"/>
        <v>845.66990287278952</v>
      </c>
      <c r="R90" s="59">
        <f t="shared" si="55"/>
        <v>1119.0047054432644</v>
      </c>
      <c r="S90" s="59">
        <f ca="1">AVERAGE(OFFSET($R$3,0,0,'Données projet'!$E$9+1,1))-AVERAGE(OFFSET($H$3,0,0,'Données projet'!$E$9+1,1))</f>
        <v>737.40414421611001</v>
      </c>
      <c r="T90" s="59">
        <f t="shared" si="88"/>
        <v>245.32893490531674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29.862975329355439</v>
      </c>
      <c r="AA90" s="21">
        <f>EXP(-LN(2)/25)*AA89+(1-EXP(-LN(2)/25))/(LN(2)/25)*Calculateur!V90*Calculateur!X90*VLOOKUP('Données projet'!$B$9,Paramètres!$A$1:$I$89,3,0)*0.475*44/12</f>
        <v>32.320159780926396</v>
      </c>
      <c r="AB90" s="21">
        <f>EXP(-LN(2)/2)*AB89+(1-EXP(-LN(2)/2))/(LN(2)/2)*V90*Y90*VLOOKUP('Données projet'!$B$9,Paramètres!$A$1:$I$89,3,0)*0.475*44/12</f>
        <v>0.95321903512592243</v>
      </c>
      <c r="AC90" s="22">
        <f t="shared" si="57"/>
        <v>63.136354145407765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9.2740000000000009</v>
      </c>
      <c r="AI90" s="13">
        <f>IF('Données projet'!$A$62&gt;35,AI89+AH90-AQ89,IF(A90&lt;'Données projet'!$A$62,$AF$205^A90,IF(A90='Données projet'!$A$62,'Données projet'!$B$62,AI89+AH90-AQ89)))</f>
        <v>293.22599999999989</v>
      </c>
      <c r="AJ90" s="13">
        <f>AI90*VLOOKUP('Données projet'!$B$10,Paramètres!$A$1:$I$89,3,0)*VLOOKUP('Données projet'!$B$10,Paramètres!$A$1:$I$89,5,0)</f>
        <v>279.03386159999991</v>
      </c>
      <c r="AK90" s="13">
        <f t="shared" si="89"/>
        <v>66.762795009518257</v>
      </c>
      <c r="AL90" s="20">
        <f t="shared" si="58"/>
        <v>602.2625102615774</v>
      </c>
      <c r="AM90" s="59">
        <f t="shared" si="59"/>
        <v>875.59731283205224</v>
      </c>
      <c r="AN90" s="59">
        <f ca="1">AVERAGE(OFFSET($AM$3,0,0,'Données projet'!$E$10+1,1))-AVERAGE(OFFSET($H$3,0,0,'Données projet'!$E$10+1,1))</f>
        <v>486.36097333679697</v>
      </c>
      <c r="AO90" s="59">
        <f t="shared" si="90"/>
        <v>308.47736602748159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17.566333536792371</v>
      </c>
      <c r="AV90" s="21">
        <f>EXP(-LN(2)/25)*AV89+(1-EXP(-LN(2)/25))/(LN(2)/25)*Calculateur!AQ90*Calculateur!AS90*VLOOKUP('Données projet'!$B$10,Paramètres!$A$1:$I$89,3,0)*0.475*44/12</f>
        <v>18.905897952331937</v>
      </c>
      <c r="AW90" s="21">
        <f>EXP(-LN(2)/2)*AW89+(1-EXP(-LN(2)/2))/(LN(2)/2)*AQ90*AT90*VLOOKUP('Données projet'!$B$10,Paramètres!$A$1:$I$89,3,0)*0.475*44/12</f>
        <v>2.9672859228364179</v>
      </c>
      <c r="AX90" s="21">
        <f t="shared" si="60"/>
        <v>39.439517411960729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7.6966666666666681</v>
      </c>
      <c r="BD90" s="12">
        <f>IF('Données projet'!$A$88&gt;35,BD89+BC90-BL89,IF(A90&lt;'Données projet'!$A$88,$BA$205^A90,IF(A90='Données projet'!$A$88,'Données projet'!$B$88,BD89+BC90-BL89)))</f>
        <v>257.19000000000034</v>
      </c>
      <c r="BE90" s="13">
        <f>BD90*VLOOKUP('Données projet'!$B$11,Paramètres!$A$1:$I$89,3,0)*VLOOKUP('Données projet'!$B$11,Paramètres!$A$1:$I$89,5,0)</f>
        <v>260.79066000000034</v>
      </c>
      <c r="BF90" s="13">
        <f t="shared" si="91"/>
        <v>62.890884921889402</v>
      </c>
      <c r="BG90" s="20">
        <f t="shared" si="61"/>
        <v>563.74535740562453</v>
      </c>
      <c r="BH90" s="59">
        <f t="shared" si="62"/>
        <v>837.08015997609937</v>
      </c>
      <c r="BI90" s="59">
        <f ca="1">AVERAGE(OFFSET($BH$3,0,0,'Données projet'!$E$11+1,1))-AVERAGE(OFFSET($H$3,0,0,'Données projet'!$E$11+1,1))</f>
        <v>586.51533082410526</v>
      </c>
      <c r="BJ90" s="59">
        <f t="shared" si="92"/>
        <v>361.74671957013652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23.780184985233252</v>
      </c>
      <c r="BQ90" s="21">
        <f>EXP(-LN(2)/25)*BQ89+(1-EXP(-LN(2)/25))/(LN(2)/25)*Calculateur!BL90*Calculateur!BN90*VLOOKUP('Données projet'!$B$11,Paramètres!$A$1:$I$89,3,0)*0.475*44/12</f>
        <v>27.979544529363366</v>
      </c>
      <c r="BR90" s="21">
        <f>EXP(-LN(2)/2)*BR89+(1-EXP(-LN(2)/2))/(LN(2)/2)*BL90*BO90*VLOOKUP('Données projet'!$B$11,Paramètres!$A$1:$I$89,3,0)*0.475*44/12</f>
        <v>1.74931398329027</v>
      </c>
      <c r="BS90" s="22">
        <f t="shared" si="63"/>
        <v>53.509043497886886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10.192500000000001</v>
      </c>
      <c r="BY90" s="12">
        <f>IF('Données projet'!$A$114&gt;35,BY89+BX90-CG89,IF(A90&lt;'Données projet'!$A$114,$BV$205^A90,IF(A90='Données projet'!$A$114,'Données projet'!$B$114,BY89+BX90-CG89)))</f>
        <v>349.82499999999993</v>
      </c>
      <c r="BZ90" s="13">
        <f>BY90*VLOOKUP('Données projet'!$B$12,Paramètres!$A$1:$I$89,3,0)*VLOOKUP('Données projet'!$B$12,Paramètres!$A$1:$I$89,5,0)</f>
        <v>163.71809999999996</v>
      </c>
      <c r="CA90" s="13">
        <f t="shared" si="93"/>
        <v>41.680018719903437</v>
      </c>
      <c r="CB90" s="20">
        <f t="shared" si="64"/>
        <v>357.73505677049843</v>
      </c>
      <c r="CC90" s="59">
        <f t="shared" si="65"/>
        <v>631.06985934097327</v>
      </c>
      <c r="CD90" s="59">
        <f ca="1">AVERAGE(OFFSET($CC$3,0,0,'Données projet'!$E$12+1,1))-AVERAGE(OFFSET($H$3,0,0,'Données projet'!$E$12+1,1))</f>
        <v>374.38106339726073</v>
      </c>
      <c r="CE90" s="59">
        <f t="shared" si="94"/>
        <v>296.53283288925957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54.565829442407221</v>
      </c>
      <c r="CL90" s="21">
        <f>EXP(-LN(2)/25)*CL89+(1-EXP(-LN(2)/25))/(LN(2)/25)*Calculateur!CG90*Calculateur!CI90*VLOOKUP('Données projet'!$B$12,Paramètres!$A$1:$I$89,3,0)*0.475*44/12</f>
        <v>22.344983065387318</v>
      </c>
      <c r="CM90" s="21">
        <f>EXP(-LN(2)/2)*CM89+(1-EXP(-LN(2)/2))/(LN(2)/2)*CG90*CJ90*VLOOKUP('Données projet'!$B$12,Paramètres!$A$1:$I$89,3,0)*0.475*44/12</f>
        <v>5.158970129266681</v>
      </c>
      <c r="CN90" s="22">
        <f t="shared" si="66"/>
        <v>82.069782637061209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2.8421709430404007E-14</v>
      </c>
      <c r="CU90" s="17">
        <f>CT90*VLOOKUP('Données projet'!$B$13,Paramètres!$A$1:$I$89,3,0)*VLOOKUP('Données projet'!$B$13,Paramètres!$A$1:$I$89,5,0)</f>
        <v>2.4829205358400945E-14</v>
      </c>
      <c r="CV90" s="13">
        <f t="shared" si="95"/>
        <v>4.3867331143352915E-13</v>
      </c>
      <c r="CW90" s="20">
        <f t="shared" si="67"/>
        <v>8.0726688341261168E-13</v>
      </c>
      <c r="CX90" s="59">
        <f t="shared" si="68"/>
        <v>273.33480257047563</v>
      </c>
      <c r="CY90" s="59">
        <f ca="1">AVERAGE(OFFSET($CX$3,0,0,'Données projet'!$E$13+1,1))-AVERAGE(OFFSET($H$3,0,0,'Données projet'!$E$13+1,1))</f>
        <v>285.8437404763045</v>
      </c>
      <c r="CZ90" s="59">
        <f t="shared" si="96"/>
        <v>276.01618888357268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28.716155965499222</v>
      </c>
      <c r="DG90" s="21">
        <f>EXP(-LN(2)/25)*DG89+(1-EXP(-LN(2)/25))/(LN(2)/25)*Calculateur!DB90*Calculateur!DD90*VLOOKUP('Données projet'!$B$13,Paramètres!$A$1:$I$89,3,0)*0.475*44/12</f>
        <v>30.057753971931675</v>
      </c>
      <c r="DH90" s="21">
        <f>EXP(-LN(2)/2)*DH89+(1-EXP(-LN(2)/2))/(LN(2)/2)*DB90*DE90*VLOOKUP('Données projet'!$B$13,Paramètres!$A$1:$I$89,3,0)*0.475*44/12</f>
        <v>4.0169358831108539</v>
      </c>
      <c r="DI90" s="22">
        <f t="shared" si="69"/>
        <v>62.790845820541755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11.667500000000004</v>
      </c>
      <c r="N91" s="13">
        <f>IF('Données projet'!$A$36&gt;35,N90+M91-V90,IF(A91&lt;'Données projet'!$A$36,$K$205^A91,IF(A91='Données projet'!$A$36,'Données projet'!$B$36,N90+M91-V90)))</f>
        <v>448.03500000000003</v>
      </c>
      <c r="O91" s="13">
        <f>N91*VLOOKUP('Données projet'!$B$9,Paramètres!$A$1:$I$89,3,0)*VLOOKUP('Données projet'!$B$9,Paramètres!$A$1:$I$89,5,0)</f>
        <v>405.382068</v>
      </c>
      <c r="P91" s="13">
        <f t="shared" si="87"/>
        <v>92.866946705059107</v>
      </c>
      <c r="Q91" s="20">
        <f t="shared" si="54"/>
        <v>867.78370061131125</v>
      </c>
      <c r="R91" s="59">
        <f t="shared" si="55"/>
        <v>1141.4654329805048</v>
      </c>
      <c r="S91" s="59">
        <f ca="1">AVERAGE(OFFSET($R$3,0,0,'Données projet'!$E$9+1,1))-AVERAGE(OFFSET($H$3,0,0,'Données projet'!$E$9+1,1))</f>
        <v>737.40414421611001</v>
      </c>
      <c r="T91" s="59">
        <f t="shared" si="88"/>
        <v>245.32893490531674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29.277380597763187</v>
      </c>
      <c r="AA91" s="21">
        <f>EXP(-LN(2)/25)*AA90+(1-EXP(-LN(2)/25))/(LN(2)/25)*Calculateur!V91*Calculateur!X91*VLOOKUP('Données projet'!$B$9,Paramètres!$A$1:$I$89,3,0)*0.475*44/12</f>
        <v>31.436363312073631</v>
      </c>
      <c r="AB91" s="21">
        <f>EXP(-LN(2)/2)*AB90+(1-EXP(-LN(2)/2))/(LN(2)/2)*V91*Y91*VLOOKUP('Données projet'!$B$9,Paramètres!$A$1:$I$89,3,0)*0.475*44/12</f>
        <v>0.67402764369363766</v>
      </c>
      <c r="AC91" s="22">
        <f t="shared" si="57"/>
        <v>61.387771553530456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9.2740000000000009</v>
      </c>
      <c r="AI91" s="13">
        <f>IF('Données projet'!$A$62&gt;35,AI90+AH91-AQ90,IF(A91&lt;'Données projet'!$A$62,$AF$205^A91,IF(A91='Données projet'!$A$62,'Données projet'!$B$62,AI90+AH91-AQ90)))</f>
        <v>302.49999999999989</v>
      </c>
      <c r="AJ91" s="13">
        <f>AI91*VLOOKUP('Données projet'!$B$10,Paramètres!$A$1:$I$89,3,0)*VLOOKUP('Données projet'!$B$10,Paramètres!$A$1:$I$89,5,0)</f>
        <v>287.85899999999987</v>
      </c>
      <c r="AK91" s="13">
        <f t="shared" si="89"/>
        <v>68.625156372854391</v>
      </c>
      <c r="AL91" s="20">
        <f t="shared" si="58"/>
        <v>620.87657234938786</v>
      </c>
      <c r="AM91" s="59">
        <f t="shared" si="59"/>
        <v>894.55830471858155</v>
      </c>
      <c r="AN91" s="59">
        <f ca="1">AVERAGE(OFFSET($AM$3,0,0,'Données projet'!$E$10+1,1))-AVERAGE(OFFSET($H$3,0,0,'Données projet'!$E$10+1,1))</f>
        <v>486.36097333679697</v>
      </c>
      <c r="AO91" s="59">
        <f t="shared" si="90"/>
        <v>308.47736602748159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17.221868450541368</v>
      </c>
      <c r="AV91" s="21">
        <f>EXP(-LN(2)/25)*AV90+(1-EXP(-LN(2)/25))/(LN(2)/25)*Calculateur!AQ91*Calculateur!AS91*VLOOKUP('Données projet'!$B$10,Paramètres!$A$1:$I$89,3,0)*0.475*44/12</f>
        <v>18.388915178607459</v>
      </c>
      <c r="AW91" s="21">
        <f>EXP(-LN(2)/2)*AW90+(1-EXP(-LN(2)/2))/(LN(2)/2)*AQ91*AT91*VLOOKUP('Données projet'!$B$10,Paramètres!$A$1:$I$89,3,0)*0.475*44/12</f>
        <v>2.0981879977570137</v>
      </c>
      <c r="AX91" s="21">
        <f t="shared" si="60"/>
        <v>37.708971626905843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7.6966666666666681</v>
      </c>
      <c r="BD91" s="12">
        <f>IF('Données projet'!$A$88&gt;35,BD90+BC91-BL90,IF(A91&lt;'Données projet'!$A$88,$BA$205^A91,IF(A91='Données projet'!$A$88,'Données projet'!$B$88,BD90+BC91-BL90)))</f>
        <v>264.886666666667</v>
      </c>
      <c r="BE91" s="13">
        <f>BD91*VLOOKUP('Données projet'!$B$11,Paramètres!$A$1:$I$89,3,0)*VLOOKUP('Données projet'!$B$11,Paramètres!$A$1:$I$89,5,0)</f>
        <v>268.59508000000034</v>
      </c>
      <c r="BF91" s="13">
        <f t="shared" si="91"/>
        <v>64.551019336598415</v>
      </c>
      <c r="BG91" s="20">
        <f t="shared" si="61"/>
        <v>580.22945634457619</v>
      </c>
      <c r="BH91" s="59">
        <f t="shared" si="62"/>
        <v>853.91118871376989</v>
      </c>
      <c r="BI91" s="59">
        <f ca="1">AVERAGE(OFFSET($BH$3,0,0,'Données projet'!$E$11+1,1))-AVERAGE(OFFSET($H$3,0,0,'Données projet'!$E$11+1,1))</f>
        <v>586.51533082410526</v>
      </c>
      <c r="BJ91" s="59">
        <f t="shared" si="92"/>
        <v>361.74671957013652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23.31387006215347</v>
      </c>
      <c r="BQ91" s="21">
        <f>EXP(-LN(2)/25)*BQ90+(1-EXP(-LN(2)/25))/(LN(2)/25)*Calculateur!BL91*Calculateur!BN91*VLOOKUP('Données projet'!$B$11,Paramètres!$A$1:$I$89,3,0)*0.475*44/12</f>
        <v>27.214442412827626</v>
      </c>
      <c r="BR91" s="21">
        <f>EXP(-LN(2)/2)*BR90+(1-EXP(-LN(2)/2))/(LN(2)/2)*BL91*BO91*VLOOKUP('Données projet'!$B$11,Paramètres!$A$1:$I$89,3,0)*0.475*44/12</f>
        <v>1.2369517800090009</v>
      </c>
      <c r="BS91" s="22">
        <f t="shared" si="63"/>
        <v>51.765264254990093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10.192500000000001</v>
      </c>
      <c r="BY91" s="12">
        <f>IF('Données projet'!$A$114&gt;35,BY90+BX91-CG90,IF(A91&lt;'Données projet'!$A$114,$BV$205^A91,IF(A91='Données projet'!$A$114,'Données projet'!$B$114,BY90+BX91-CG90)))</f>
        <v>360.01749999999993</v>
      </c>
      <c r="BZ91" s="13">
        <f>BY91*VLOOKUP('Données projet'!$B$12,Paramètres!$A$1:$I$89,3,0)*VLOOKUP('Données projet'!$B$12,Paramètres!$A$1:$I$89,5,0)</f>
        <v>168.48818999999997</v>
      </c>
      <c r="CA91" s="13">
        <f t="shared" si="93"/>
        <v>42.751252606373484</v>
      </c>
      <c r="CB91" s="20">
        <f t="shared" si="64"/>
        <v>367.90869587276711</v>
      </c>
      <c r="CC91" s="59">
        <f t="shared" si="65"/>
        <v>641.59042824196081</v>
      </c>
      <c r="CD91" s="59">
        <f ca="1">AVERAGE(OFFSET($CC$3,0,0,'Données projet'!$E$12+1,1))-AVERAGE(OFFSET($H$3,0,0,'Données projet'!$E$12+1,1))</f>
        <v>374.38106339726073</v>
      </c>
      <c r="CE91" s="59">
        <f t="shared" si="94"/>
        <v>296.53283288925957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53.495826808911261</v>
      </c>
      <c r="CL91" s="21">
        <f>EXP(-LN(2)/25)*CL90+(1-EXP(-LN(2)/25))/(LN(2)/25)*Calculateur!CG91*Calculateur!CI91*VLOOKUP('Données projet'!$B$12,Paramètres!$A$1:$I$89,3,0)*0.475*44/12</f>
        <v>21.733958328392713</v>
      </c>
      <c r="CM91" s="21">
        <f>EXP(-LN(2)/2)*CM90+(1-EXP(-LN(2)/2))/(LN(2)/2)*CG91*CJ91*VLOOKUP('Données projet'!$B$12,Paramètres!$A$1:$I$89,3,0)*0.475*44/12</f>
        <v>3.6479427623433098</v>
      </c>
      <c r="CN91" s="22">
        <f t="shared" si="66"/>
        <v>78.877727899647283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2.8421709430404007E-14</v>
      </c>
      <c r="CU91" s="17">
        <f>CT91*VLOOKUP('Données projet'!$B$13,Paramètres!$A$1:$I$89,3,0)*VLOOKUP('Données projet'!$B$13,Paramètres!$A$1:$I$89,5,0)</f>
        <v>2.4829205358400945E-14</v>
      </c>
      <c r="CV91" s="13">
        <f t="shared" si="95"/>
        <v>4.3867331143352915E-13</v>
      </c>
      <c r="CW91" s="20">
        <f t="shared" si="67"/>
        <v>8.0726688341261168E-13</v>
      </c>
      <c r="CX91" s="59">
        <f t="shared" si="68"/>
        <v>273.68173236919449</v>
      </c>
      <c r="CY91" s="59">
        <f ca="1">AVERAGE(OFFSET($CX$3,0,0,'Données projet'!$E$13+1,1))-AVERAGE(OFFSET($H$3,0,0,'Données projet'!$E$13+1,1))</f>
        <v>285.8437404763045</v>
      </c>
      <c r="CZ91" s="59">
        <f t="shared" si="96"/>
        <v>276.01618888357268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28.153049662141445</v>
      </c>
      <c r="DG91" s="21">
        <f>EXP(-LN(2)/25)*DG90+(1-EXP(-LN(2)/25))/(LN(2)/25)*Calculateur!DB91*Calculateur!DD91*VLOOKUP('Données projet'!$B$13,Paramètres!$A$1:$I$89,3,0)*0.475*44/12</f>
        <v>29.235823108900618</v>
      </c>
      <c r="DH91" s="21">
        <f>EXP(-LN(2)/2)*DH90+(1-EXP(-LN(2)/2))/(LN(2)/2)*DB91*DE91*VLOOKUP('Données projet'!$B$13,Paramètres!$A$1:$I$89,3,0)*0.475*44/12</f>
        <v>2.8404026025392577</v>
      </c>
      <c r="DI91" s="22">
        <f t="shared" si="69"/>
        <v>60.229275373581316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11.667500000000004</v>
      </c>
      <c r="N92" s="13">
        <f>IF('Données projet'!$A$36&gt;35,N91+M92-V91,IF(A92&lt;'Données projet'!$A$36,$K$205^A92,IF(A92='Données projet'!$A$36,'Données projet'!$B$36,N91+M92-V91)))</f>
        <v>459.70250000000004</v>
      </c>
      <c r="O92" s="13">
        <f>N92*VLOOKUP('Données projet'!$B$9,Paramètres!$A$1:$I$89,3,0)*VLOOKUP('Données projet'!$B$9,Paramètres!$A$1:$I$89,5,0)</f>
        <v>415.93882200000002</v>
      </c>
      <c r="P92" s="13">
        <f t="shared" si="87"/>
        <v>95.000631788713704</v>
      </c>
      <c r="Q92" s="20">
        <f t="shared" si="54"/>
        <v>889.88621534867627</v>
      </c>
      <c r="R92" s="59">
        <f t="shared" si="55"/>
        <v>1163.9088590601998</v>
      </c>
      <c r="S92" s="59">
        <f ca="1">AVERAGE(OFFSET($R$3,0,0,'Données projet'!$E$9+1,1))-AVERAGE(OFFSET($H$3,0,0,'Données projet'!$E$9+1,1))</f>
        <v>737.40414421611001</v>
      </c>
      <c r="T92" s="59">
        <f t="shared" si="88"/>
        <v>245.32893490531674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28.70326902167994</v>
      </c>
      <c r="AA92" s="21">
        <f>EXP(-LN(2)/25)*AA91+(1-EXP(-LN(2)/25))/(LN(2)/25)*Calculateur!V92*Calculateur!X92*VLOOKUP('Données projet'!$B$9,Paramètres!$A$1:$I$89,3,0)*0.475*44/12</f>
        <v>30.57673430413848</v>
      </c>
      <c r="AB92" s="21">
        <f>EXP(-LN(2)/2)*AB91+(1-EXP(-LN(2)/2))/(LN(2)/2)*V92*Y92*VLOOKUP('Données projet'!$B$9,Paramètres!$A$1:$I$89,3,0)*0.475*44/12</f>
        <v>0.47660951756296127</v>
      </c>
      <c r="AC92" s="22">
        <f t="shared" si="57"/>
        <v>59.756612843381383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9.2740000000000009</v>
      </c>
      <c r="AI92" s="13">
        <f>IF('Données projet'!$A$62&gt;35,AI91+AH92-AQ91,IF(A92&lt;'Données projet'!$A$62,$AF$205^A92,IF(A92='Données projet'!$A$62,'Données projet'!$B$62,AI91+AH92-AQ91)))</f>
        <v>311.77399999999989</v>
      </c>
      <c r="AJ92" s="13">
        <f>AI92*VLOOKUP('Données projet'!$B$10,Paramètres!$A$1:$I$89,3,0)*VLOOKUP('Données projet'!$B$10,Paramètres!$A$1:$I$89,5,0)</f>
        <v>296.68413839999988</v>
      </c>
      <c r="AK92" s="13">
        <f t="shared" si="89"/>
        <v>70.480882508102439</v>
      </c>
      <c r="AL92" s="20">
        <f t="shared" si="58"/>
        <v>639.47907808161142</v>
      </c>
      <c r="AM92" s="59">
        <f t="shared" si="59"/>
        <v>913.50172179313495</v>
      </c>
      <c r="AN92" s="59">
        <f ca="1">AVERAGE(OFFSET($AM$3,0,0,'Données projet'!$E$10+1,1))-AVERAGE(OFFSET($H$3,0,0,'Données projet'!$E$10+1,1))</f>
        <v>486.36097333679697</v>
      </c>
      <c r="AO92" s="59">
        <f t="shared" si="90"/>
        <v>308.47736602748159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16.884158114528795</v>
      </c>
      <c r="AV92" s="21">
        <f>EXP(-LN(2)/25)*AV91+(1-EXP(-LN(2)/25))/(LN(2)/25)*Calculateur!AQ92*Calculateur!AS92*VLOOKUP('Données projet'!$B$10,Paramètres!$A$1:$I$89,3,0)*0.475*44/12</f>
        <v>17.886069326017417</v>
      </c>
      <c r="AW92" s="21">
        <f>EXP(-LN(2)/2)*AW91+(1-EXP(-LN(2)/2))/(LN(2)/2)*AQ92*AT92*VLOOKUP('Données projet'!$B$10,Paramètres!$A$1:$I$89,3,0)*0.475*44/12</f>
        <v>1.4836429614182089</v>
      </c>
      <c r="AX92" s="21">
        <f t="shared" si="60"/>
        <v>36.25387040196442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7.6966666666666681</v>
      </c>
      <c r="BD92" s="12">
        <f>IF('Données projet'!$A$88&gt;35,BD91+BC92-BL91,IF(A92&lt;'Données projet'!$A$88,$BA$205^A92,IF(A92='Données projet'!$A$88,'Données projet'!$B$88,BD91+BC92-BL91)))</f>
        <v>272.58333333333366</v>
      </c>
      <c r="BE92" s="13">
        <f>BD92*VLOOKUP('Données projet'!$B$11,Paramètres!$A$1:$I$89,3,0)*VLOOKUP('Données projet'!$B$11,Paramètres!$A$1:$I$89,5,0)</f>
        <v>276.39950000000033</v>
      </c>
      <c r="BF92" s="13">
        <f t="shared" si="91"/>
        <v>66.205547543820884</v>
      </c>
      <c r="BG92" s="20">
        <f t="shared" si="61"/>
        <v>596.70379113882188</v>
      </c>
      <c r="BH92" s="59">
        <f t="shared" si="62"/>
        <v>870.72643485034541</v>
      </c>
      <c r="BI92" s="59">
        <f ca="1">AVERAGE(OFFSET($BH$3,0,0,'Données projet'!$E$11+1,1))-AVERAGE(OFFSET($H$3,0,0,'Données projet'!$E$11+1,1))</f>
        <v>586.51533082410526</v>
      </c>
      <c r="BJ92" s="59">
        <f t="shared" si="92"/>
        <v>361.74671957013652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22.856699290291264</v>
      </c>
      <c r="BQ92" s="21">
        <f>EXP(-LN(2)/25)*BQ91+(1-EXP(-LN(2)/25))/(LN(2)/25)*Calculateur!BL92*Calculateur!BN92*VLOOKUP('Données projet'!$B$11,Paramètres!$A$1:$I$89,3,0)*0.475*44/12</f>
        <v>26.470262053903529</v>
      </c>
      <c r="BR92" s="21">
        <f>EXP(-LN(2)/2)*BR91+(1-EXP(-LN(2)/2))/(LN(2)/2)*BL92*BO92*VLOOKUP('Données projet'!$B$11,Paramètres!$A$1:$I$89,3,0)*0.475*44/12</f>
        <v>0.87465699164513511</v>
      </c>
      <c r="BS92" s="22">
        <f t="shared" si="63"/>
        <v>50.201618335839925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10.192500000000001</v>
      </c>
      <c r="BY92" s="12">
        <f>IF('Données projet'!$A$114&gt;35,BY91+BX92-CG91,IF(A92&lt;'Données projet'!$A$114,$BV$205^A92,IF(A92='Données projet'!$A$114,'Données projet'!$B$114,BY91+BX92-CG91)))</f>
        <v>370.20999999999992</v>
      </c>
      <c r="BZ92" s="13">
        <f>BY92*VLOOKUP('Données projet'!$B$12,Paramètres!$A$1:$I$89,3,0)*VLOOKUP('Données projet'!$B$12,Paramètres!$A$1:$I$89,5,0)</f>
        <v>173.25827999999996</v>
      </c>
      <c r="CA92" s="13">
        <f t="shared" si="93"/>
        <v>43.818961645566453</v>
      </c>
      <c r="CB92" s="20">
        <f t="shared" si="64"/>
        <v>378.07619586602806</v>
      </c>
      <c r="CC92" s="59">
        <f t="shared" si="65"/>
        <v>652.09883957755164</v>
      </c>
      <c r="CD92" s="59">
        <f ca="1">AVERAGE(OFFSET($CC$3,0,0,'Données projet'!$E$12+1,1))-AVERAGE(OFFSET($H$3,0,0,'Données projet'!$E$12+1,1))</f>
        <v>374.38106339726073</v>
      </c>
      <c r="CE92" s="59">
        <f t="shared" si="94"/>
        <v>296.53283288925957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52.446806274420993</v>
      </c>
      <c r="CL92" s="21">
        <f>EXP(-LN(2)/25)*CL91+(1-EXP(-LN(2)/25))/(LN(2)/25)*Calculateur!CG92*Calculateur!CI92*VLOOKUP('Données projet'!$B$12,Paramètres!$A$1:$I$89,3,0)*0.475*44/12</f>
        <v>21.139642094963619</v>
      </c>
      <c r="CM92" s="21">
        <f>EXP(-LN(2)/2)*CM91+(1-EXP(-LN(2)/2))/(LN(2)/2)*CG92*CJ92*VLOOKUP('Données projet'!$B$12,Paramètres!$A$1:$I$89,3,0)*0.475*44/12</f>
        <v>2.5794850646333405</v>
      </c>
      <c r="CN92" s="22">
        <f t="shared" si="66"/>
        <v>76.165933434017958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2.8421709430404007E-14</v>
      </c>
      <c r="CU92" s="17">
        <f>CT92*VLOOKUP('Données projet'!$B$13,Paramètres!$A$1:$I$89,3,0)*VLOOKUP('Données projet'!$B$13,Paramètres!$A$1:$I$89,5,0)</f>
        <v>2.4829205358400945E-14</v>
      </c>
      <c r="CV92" s="13">
        <f t="shared" si="95"/>
        <v>4.3867331143352915E-13</v>
      </c>
      <c r="CW92" s="20">
        <f t="shared" si="67"/>
        <v>8.0726688341261168E-13</v>
      </c>
      <c r="CX92" s="59">
        <f t="shared" si="68"/>
        <v>274.02264371152438</v>
      </c>
      <c r="CY92" s="59">
        <f ca="1">AVERAGE(OFFSET($CX$3,0,0,'Données projet'!$E$13+1,1))-AVERAGE(OFFSET($H$3,0,0,'Données projet'!$E$13+1,1))</f>
        <v>285.8437404763045</v>
      </c>
      <c r="CZ92" s="59">
        <f t="shared" si="96"/>
        <v>276.01618888357268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27.600985529931584</v>
      </c>
      <c r="DG92" s="21">
        <f>EXP(-LN(2)/25)*DG91+(1-EXP(-LN(2)/25))/(LN(2)/25)*Calculateur!DB92*Calculateur!DD92*VLOOKUP('Données projet'!$B$13,Paramètres!$A$1:$I$89,3,0)*0.475*44/12</f>
        <v>28.436367988542614</v>
      </c>
      <c r="DH92" s="21">
        <f>EXP(-LN(2)/2)*DH91+(1-EXP(-LN(2)/2))/(LN(2)/2)*DB92*DE92*VLOOKUP('Données projet'!$B$13,Paramètres!$A$1:$I$89,3,0)*0.475*44/12</f>
        <v>2.008467941555427</v>
      </c>
      <c r="DI92" s="22">
        <f t="shared" si="69"/>
        <v>58.045821460029629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11.667500000000004</v>
      </c>
      <c r="M93" s="12">
        <f t="array" ref="M93">INDEX(L:L,MIN(IF(ISNUMBER(L93:L289),ROW(L93:L289),"")))</f>
        <v>11.667500000000004</v>
      </c>
      <c r="N93" s="13">
        <f>IF('Données projet'!$A$36&gt;35,N92+M93-V92,IF(A93&lt;'Données projet'!$A$36,$K$205^A93,IF(A93='Données projet'!$A$36,'Données projet'!$B$36,N92+M93-V92)))</f>
        <v>471.37000000000006</v>
      </c>
      <c r="O93" s="13">
        <f>N93*VLOOKUP('Données projet'!$B$9,Paramètres!$A$1:$I$89,3,0)*VLOOKUP('Données projet'!$B$9,Paramètres!$A$1:$I$89,5,0)</f>
        <v>426.49557600000003</v>
      </c>
      <c r="P93" s="13">
        <f t="shared" si="87"/>
        <v>97.128021924116638</v>
      </c>
      <c r="Q93" s="20">
        <f t="shared" si="54"/>
        <v>911.9777663845033</v>
      </c>
      <c r="R93" s="59">
        <f t="shared" si="55"/>
        <v>1186.335407388731</v>
      </c>
      <c r="S93" s="59">
        <f ca="1">AVERAGE(OFFSET($R$3,0,0,'Données projet'!$E$9+1,1))-AVERAGE(OFFSET($H$3,0,0,'Données projet'!$E$9+1,1))</f>
        <v>737.40414421611001</v>
      </c>
      <c r="T93" s="59">
        <f t="shared" si="88"/>
        <v>245.32893490531674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68.54000000000002</v>
      </c>
      <c r="W93" s="16">
        <f>IF(ISNA(VLOOKUP(A93,'Données projet'!$A$35:$I$55,5,0)),0%,VLOOKUP(A93,'Données projet'!$A$35:$I$55,5,0)*VLOOKUP('Données projet'!$B$9,Paramètres!$A$1:$I$89,7,0))</f>
        <v>0.15049999999999999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0.1</v>
      </c>
      <c r="Z93" s="21">
        <f>EXP(-LN(2)/35)*Z92+(1-EXP(-LN(2)/35))/(LN(2)/35)*V93*W93*VLOOKUP('Données projet'!$B$9,Paramètres!$A$1:$I$89,3,0)*0.475*44/12</f>
        <v>38.458053803247623</v>
      </c>
      <c r="AA93" s="21">
        <f>EXP(-LN(2)/25)*AA92+(1-EXP(-LN(2)/25))/(LN(2)/25)*Calculateur!V93*Calculateur!X93*VLOOKUP('Données projet'!$B$9,Paramètres!$A$1:$I$89,3,0)*0.475*44/12</f>
        <v>35.61319127159561</v>
      </c>
      <c r="AB93" s="21">
        <f>EXP(-LN(2)/2)*AB92+(1-EXP(-LN(2)/2))/(LN(2)/2)*V93*Y93*VLOOKUP('Données projet'!$B$9,Paramètres!$A$1:$I$89,3,0)*0.475*44/12</f>
        <v>6.1882952279506034</v>
      </c>
      <c r="AC93" s="22">
        <f t="shared" si="57"/>
        <v>80.259540302793837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9.2740000000000009</v>
      </c>
      <c r="AI93" s="13">
        <f>IF('Données projet'!$A$62&gt;35,AI92+AH93-AQ92,IF(A93&lt;'Données projet'!$A$62,$AF$205^A93,IF(A93='Données projet'!$A$62,'Données projet'!$B$62,AI92+AH93-AQ92)))</f>
        <v>321.04799999999989</v>
      </c>
      <c r="AJ93" s="13">
        <f>AI93*VLOOKUP('Données projet'!$B$10,Paramètres!$A$1:$I$89,3,0)*VLOOKUP('Données projet'!$B$10,Paramètres!$A$1:$I$89,5,0)</f>
        <v>305.5092767999999</v>
      </c>
      <c r="AK93" s="13">
        <f t="shared" si="89"/>
        <v>72.330193444868527</v>
      </c>
      <c r="AL93" s="20">
        <f t="shared" si="58"/>
        <v>658.07041067647913</v>
      </c>
      <c r="AM93" s="59">
        <f t="shared" si="59"/>
        <v>932.42805168070686</v>
      </c>
      <c r="AN93" s="59">
        <f ca="1">AVERAGE(OFFSET($AM$3,0,0,'Données projet'!$E$10+1,1))-AVERAGE(OFFSET($H$3,0,0,'Données projet'!$E$10+1,1))</f>
        <v>486.36097333679697</v>
      </c>
      <c r="AO93" s="59">
        <f t="shared" si="90"/>
        <v>308.47736602748159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16.553070072222461</v>
      </c>
      <c r="AV93" s="21">
        <f>EXP(-LN(2)/25)*AV92+(1-EXP(-LN(2)/25))/(LN(2)/25)*Calculateur!AQ93*Calculateur!AS93*VLOOKUP('Données projet'!$B$10,Paramètres!$A$1:$I$89,3,0)*0.475*44/12</f>
        <v>17.396973819709963</v>
      </c>
      <c r="AW93" s="21">
        <f>EXP(-LN(2)/2)*AW92+(1-EXP(-LN(2)/2))/(LN(2)/2)*AQ93*AT93*VLOOKUP('Données projet'!$B$10,Paramètres!$A$1:$I$89,3,0)*0.475*44/12</f>
        <v>1.0490939988785069</v>
      </c>
      <c r="AX93" s="21">
        <f t="shared" si="60"/>
        <v>34.999137890810928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7.6966666666666681</v>
      </c>
      <c r="BD93" s="12">
        <f>IF('Données projet'!$A$88&gt;35,BD92+BC93-BL92,IF(A93&lt;'Données projet'!$A$88,$BA$205^A93,IF(A93='Données projet'!$A$88,'Données projet'!$B$88,BD92+BC93-BL92)))</f>
        <v>280.28000000000031</v>
      </c>
      <c r="BE93" s="13">
        <f>BD93*VLOOKUP('Données projet'!$B$11,Paramètres!$A$1:$I$89,3,0)*VLOOKUP('Données projet'!$B$11,Paramètres!$A$1:$I$89,5,0)</f>
        <v>284.20392000000032</v>
      </c>
      <c r="BF93" s="13">
        <f t="shared" si="91"/>
        <v>67.854646023688801</v>
      </c>
      <c r="BG93" s="20">
        <f t="shared" si="61"/>
        <v>613.16866915792525</v>
      </c>
      <c r="BH93" s="59">
        <f t="shared" si="62"/>
        <v>887.52631016215287</v>
      </c>
      <c r="BI93" s="59">
        <f ca="1">AVERAGE(OFFSET($BH$3,0,0,'Données projet'!$E$11+1,1))-AVERAGE(OFFSET($H$3,0,0,'Données projet'!$E$11+1,1))</f>
        <v>586.51533082410526</v>
      </c>
      <c r="BJ93" s="59">
        <f t="shared" si="92"/>
        <v>361.74671957013652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22.408493358418639</v>
      </c>
      <c r="BQ93" s="21">
        <f>EXP(-LN(2)/25)*BQ92+(1-EXP(-LN(2)/25))/(LN(2)/25)*Calculateur!BL93*Calculateur!BN93*VLOOKUP('Données projet'!$B$11,Paramètres!$A$1:$I$89,3,0)*0.475*44/12</f>
        <v>25.746431346028952</v>
      </c>
      <c r="BR93" s="21">
        <f>EXP(-LN(2)/2)*BR92+(1-EXP(-LN(2)/2))/(LN(2)/2)*BL93*BO93*VLOOKUP('Données projet'!$B$11,Paramètres!$A$1:$I$89,3,0)*0.475*44/12</f>
        <v>0.61847589000450054</v>
      </c>
      <c r="BS93" s="22">
        <f t="shared" si="63"/>
        <v>48.773400594452099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10.192500000000001</v>
      </c>
      <c r="BY93" s="12">
        <f>IF('Données projet'!$A$114&gt;35,BY92+BX93-CG92,IF(A93&lt;'Données projet'!$A$114,$BV$205^A93,IF(A93='Données projet'!$A$114,'Données projet'!$B$114,BY92+BX93-CG92)))</f>
        <v>380.40249999999992</v>
      </c>
      <c r="BZ93" s="13">
        <f>BY93*VLOOKUP('Données projet'!$B$12,Paramètres!$A$1:$I$89,3,0)*VLOOKUP('Données projet'!$B$12,Paramètres!$A$1:$I$89,5,0)</f>
        <v>178.02836999999997</v>
      </c>
      <c r="CA93" s="13">
        <f t="shared" si="93"/>
        <v>44.883254032720146</v>
      </c>
      <c r="CB93" s="20">
        <f t="shared" si="64"/>
        <v>388.23774519032082</v>
      </c>
      <c r="CC93" s="59">
        <f t="shared" si="65"/>
        <v>662.5953861945485</v>
      </c>
      <c r="CD93" s="59">
        <f ca="1">AVERAGE(OFFSET($CC$3,0,0,'Données projet'!$E$12+1,1))-AVERAGE(OFFSET($H$3,0,0,'Données projet'!$E$12+1,1))</f>
        <v>374.38106339726073</v>
      </c>
      <c r="CE93" s="59">
        <f t="shared" si="94"/>
        <v>296.53283288925957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51.418356392772736</v>
      </c>
      <c r="CL93" s="21">
        <f>EXP(-LN(2)/25)*CL92+(1-EXP(-LN(2)/25))/(LN(2)/25)*Calculateur!CG93*Calculateur!CI93*VLOOKUP('Données projet'!$B$12,Paramètres!$A$1:$I$89,3,0)*0.475*44/12</f>
        <v>20.561577470191377</v>
      </c>
      <c r="CM93" s="21">
        <f>EXP(-LN(2)/2)*CM92+(1-EXP(-LN(2)/2))/(LN(2)/2)*CG93*CJ93*VLOOKUP('Données projet'!$B$12,Paramètres!$A$1:$I$89,3,0)*0.475*44/12</f>
        <v>1.8239713811716549</v>
      </c>
      <c r="CN93" s="22">
        <f t="shared" si="66"/>
        <v>73.803905244135777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2.8421709430404007E-14</v>
      </c>
      <c r="CU93" s="17">
        <f>CT93*VLOOKUP('Données projet'!$B$13,Paramètres!$A$1:$I$89,3,0)*VLOOKUP('Données projet'!$B$13,Paramètres!$A$1:$I$89,5,0)</f>
        <v>2.4829205358400945E-14</v>
      </c>
      <c r="CV93" s="13">
        <f t="shared" si="95"/>
        <v>4.3867331143352915E-13</v>
      </c>
      <c r="CW93" s="20">
        <f t="shared" si="67"/>
        <v>8.0726688341261168E-13</v>
      </c>
      <c r="CX93" s="59">
        <f t="shared" si="68"/>
        <v>274.35764100422847</v>
      </c>
      <c r="CY93" s="59">
        <f ca="1">AVERAGE(OFFSET($CX$3,0,0,'Données projet'!$E$13+1,1))-AVERAGE(OFFSET($H$3,0,0,'Données projet'!$E$13+1,1))</f>
        <v>285.8437404763045</v>
      </c>
      <c r="CZ93" s="59">
        <f t="shared" si="96"/>
        <v>276.01618888357268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27.059747038628487</v>
      </c>
      <c r="DG93" s="21">
        <f>EXP(-LN(2)/25)*DG92+(1-EXP(-LN(2)/25))/(LN(2)/25)*Calculateur!DB93*Calculateur!DD93*VLOOKUP('Données projet'!$B$13,Paramètres!$A$1:$I$89,3,0)*0.475*44/12</f>
        <v>27.658774010492316</v>
      </c>
      <c r="DH93" s="21">
        <f>EXP(-LN(2)/2)*DH92+(1-EXP(-LN(2)/2))/(LN(2)/2)*DB93*DE93*VLOOKUP('Données projet'!$B$13,Paramètres!$A$1:$I$89,3,0)*0.475*44/12</f>
        <v>1.4202013012696288</v>
      </c>
      <c r="DI93" s="22">
        <f t="shared" si="69"/>
        <v>56.138722350390431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11.283999999999997</v>
      </c>
      <c r="N94" s="13">
        <f>IF('Données projet'!$A$36&gt;35,N93+M94-V93,IF(A94&lt;'Données projet'!$A$36,$K$205^A94,IF(A94='Données projet'!$A$36,'Données projet'!$B$36,N93+M94-V93)))</f>
        <v>414.11400000000003</v>
      </c>
      <c r="O94" s="13">
        <f>N94*VLOOKUP('Données projet'!$B$9,Paramètres!$A$1:$I$89,3,0)*VLOOKUP('Données projet'!$B$9,Paramètres!$A$1:$I$89,5,0)</f>
        <v>374.69034720000002</v>
      </c>
      <c r="P94" s="13">
        <f t="shared" si="87"/>
        <v>86.626165379177522</v>
      </c>
      <c r="Q94" s="20">
        <f t="shared" si="54"/>
        <v>803.45959274206746</v>
      </c>
      <c r="R94" s="59">
        <f t="shared" si="55"/>
        <v>1078.1464195849126</v>
      </c>
      <c r="S94" s="59">
        <f ca="1">AVERAGE(OFFSET($R$3,0,0,'Données projet'!$E$9+1,1))-AVERAGE(OFFSET($H$3,0,0,'Données projet'!$E$9+1,1))</f>
        <v>737.40414421611001</v>
      </c>
      <c r="T94" s="59">
        <f t="shared" si="88"/>
        <v>245.32893490531674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37.703914825262558</v>
      </c>
      <c r="AA94" s="21">
        <f>EXP(-LN(2)/25)*AA93+(1-EXP(-LN(2)/25))/(LN(2)/25)*Calculateur!V94*Calculateur!X94*VLOOKUP('Données projet'!$B$9,Paramètres!$A$1:$I$89,3,0)*0.475*44/12</f>
        <v>34.639346683457497</v>
      </c>
      <c r="AB94" s="21">
        <f>EXP(-LN(2)/2)*AB93+(1-EXP(-LN(2)/2))/(LN(2)/2)*V94*Y94*VLOOKUP('Données projet'!$B$9,Paramètres!$A$1:$I$89,3,0)*0.475*44/12</f>
        <v>4.3757855196682236</v>
      </c>
      <c r="AC94" s="22">
        <f t="shared" si="57"/>
        <v>76.719047028388275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9.2740000000000009</v>
      </c>
      <c r="AI94" s="13">
        <f>IF('Données projet'!$A$62&gt;35,AI93+AH94-AQ93,IF(A94&lt;'Données projet'!$A$62,$AF$205^A94,IF(A94='Données projet'!$A$62,'Données projet'!$B$62,AI93+AH94-AQ93)))</f>
        <v>330.32199999999989</v>
      </c>
      <c r="AJ94" s="13">
        <f>AI94*VLOOKUP('Données projet'!$B$10,Paramètres!$A$1:$I$89,3,0)*VLOOKUP('Données projet'!$B$10,Paramètres!$A$1:$I$89,5,0)</f>
        <v>314.33441519999985</v>
      </c>
      <c r="AK94" s="13">
        <f t="shared" si="89"/>
        <v>74.173295778029868</v>
      </c>
      <c r="AL94" s="20">
        <f t="shared" si="58"/>
        <v>676.65092995340171</v>
      </c>
      <c r="AM94" s="59">
        <f t="shared" si="59"/>
        <v>951.33775679624682</v>
      </c>
      <c r="AN94" s="59">
        <f ca="1">AVERAGE(OFFSET($AM$3,0,0,'Données projet'!$E$10+1,1))-AVERAGE(OFFSET($H$3,0,0,'Données projet'!$E$10+1,1))</f>
        <v>486.36097333679697</v>
      </c>
      <c r="AO94" s="59">
        <f t="shared" si="90"/>
        <v>308.47736602748159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16.228474464481987</v>
      </c>
      <c r="AV94" s="21">
        <f>EXP(-LN(2)/25)*AV93+(1-EXP(-LN(2)/25))/(LN(2)/25)*Calculateur!AQ94*Calculateur!AS94*VLOOKUP('Données projet'!$B$10,Paramètres!$A$1:$I$89,3,0)*0.475*44/12</f>
        <v>16.921252655742901</v>
      </c>
      <c r="AW94" s="21">
        <f>EXP(-LN(2)/2)*AW93+(1-EXP(-LN(2)/2))/(LN(2)/2)*AQ94*AT94*VLOOKUP('Données projet'!$B$10,Paramètres!$A$1:$I$89,3,0)*0.475*44/12</f>
        <v>0.74182148070910447</v>
      </c>
      <c r="AX94" s="21">
        <f t="shared" si="60"/>
        <v>33.891548600933994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7.6966666666666681</v>
      </c>
      <c r="BD94" s="12">
        <f>IF('Données projet'!$A$88&gt;35,BD93+BC94-BL93,IF(A94&lt;'Données projet'!$A$88,$BA$205^A94,IF(A94='Données projet'!$A$88,'Données projet'!$B$88,BD93+BC94-BL93)))</f>
        <v>287.97666666666697</v>
      </c>
      <c r="BE94" s="13">
        <f>BD94*VLOOKUP('Données projet'!$B$11,Paramètres!$A$1:$I$89,3,0)*VLOOKUP('Données projet'!$B$11,Paramètres!$A$1:$I$89,5,0)</f>
        <v>292.00834000000032</v>
      </c>
      <c r="BF94" s="13">
        <f t="shared" si="91"/>
        <v>69.498481012201026</v>
      </c>
      <c r="BG94" s="20">
        <f t="shared" si="61"/>
        <v>629.62437992958405</v>
      </c>
      <c r="BH94" s="59">
        <f t="shared" si="62"/>
        <v>904.31120677242916</v>
      </c>
      <c r="BI94" s="59">
        <f ca="1">AVERAGE(OFFSET($BH$3,0,0,'Données projet'!$E$11+1,1))-AVERAGE(OFFSET($H$3,0,0,'Données projet'!$E$11+1,1))</f>
        <v>586.51533082410526</v>
      </c>
      <c r="BJ94" s="59">
        <f t="shared" si="92"/>
        <v>361.74671957013652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21.969076471491412</v>
      </c>
      <c r="BQ94" s="21">
        <f>EXP(-LN(2)/25)*BQ93+(1-EXP(-LN(2)/25))/(LN(2)/25)*Calculateur!BL94*Calculateur!BN94*VLOOKUP('Données projet'!$B$11,Paramètres!$A$1:$I$89,3,0)*0.475*44/12</f>
        <v>25.04239382692581</v>
      </c>
      <c r="BR94" s="21">
        <f>EXP(-LN(2)/2)*BR93+(1-EXP(-LN(2)/2))/(LN(2)/2)*BL94*BO94*VLOOKUP('Données projet'!$B$11,Paramètres!$A$1:$I$89,3,0)*0.475*44/12</f>
        <v>0.43732849582256761</v>
      </c>
      <c r="BS94" s="22">
        <f t="shared" si="63"/>
        <v>47.448798794239792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10.192500000000001</v>
      </c>
      <c r="BY94" s="12">
        <f>IF('Données projet'!$A$114&gt;35,BY93+BX94-CG93,IF(A94&lt;'Données projet'!$A$114,$BV$205^A94,IF(A94='Données projet'!$A$114,'Données projet'!$B$114,BY93+BX94-CG93)))</f>
        <v>390.59499999999991</v>
      </c>
      <c r="BZ94" s="13">
        <f>BY94*VLOOKUP('Données projet'!$B$12,Paramètres!$A$1:$I$89,3,0)*VLOOKUP('Données projet'!$B$12,Paramètres!$A$1:$I$89,5,0)</f>
        <v>182.79845999999995</v>
      </c>
      <c r="CA94" s="13">
        <f t="shared" si="93"/>
        <v>45.944231835010378</v>
      </c>
      <c r="CB94" s="20">
        <f t="shared" si="64"/>
        <v>398.39352161264304</v>
      </c>
      <c r="CC94" s="59">
        <f t="shared" si="65"/>
        <v>673.08034845548809</v>
      </c>
      <c r="CD94" s="59">
        <f ca="1">AVERAGE(OFFSET($CC$3,0,0,'Données projet'!$E$12+1,1))-AVERAGE(OFFSET($H$3,0,0,'Données projet'!$E$12+1,1))</f>
        <v>374.38106339726073</v>
      </c>
      <c r="CE94" s="59">
        <f t="shared" si="94"/>
        <v>296.53283288925957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50.410073786011111</v>
      </c>
      <c r="CL94" s="21">
        <f>EXP(-LN(2)/25)*CL93+(1-EXP(-LN(2)/25))/(LN(2)/25)*Calculateur!CG94*Calculateur!CI94*VLOOKUP('Données projet'!$B$12,Paramètres!$A$1:$I$89,3,0)*0.475*44/12</f>
        <v>19.999320052982629</v>
      </c>
      <c r="CM94" s="21">
        <f>EXP(-LN(2)/2)*CM93+(1-EXP(-LN(2)/2))/(LN(2)/2)*CG94*CJ94*VLOOKUP('Données projet'!$B$12,Paramètres!$A$1:$I$89,3,0)*0.475*44/12</f>
        <v>1.2897425323166702</v>
      </c>
      <c r="CN94" s="22">
        <f t="shared" si="66"/>
        <v>71.699136371310402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2.8421709430404007E-14</v>
      </c>
      <c r="CU94" s="17">
        <f>CT94*VLOOKUP('Données projet'!$B$13,Paramètres!$A$1:$I$89,3,0)*VLOOKUP('Données projet'!$B$13,Paramètres!$A$1:$I$89,5,0)</f>
        <v>2.4829205358400945E-14</v>
      </c>
      <c r="CV94" s="13">
        <f t="shared" si="95"/>
        <v>4.3867331143352915E-13</v>
      </c>
      <c r="CW94" s="20">
        <f t="shared" si="67"/>
        <v>8.0726688341261168E-13</v>
      </c>
      <c r="CX94" s="59">
        <f t="shared" si="68"/>
        <v>274.68682684284585</v>
      </c>
      <c r="CY94" s="59">
        <f ca="1">AVERAGE(OFFSET($CX$3,0,0,'Données projet'!$E$13+1,1))-AVERAGE(OFFSET($H$3,0,0,'Données projet'!$E$13+1,1))</f>
        <v>285.8437404763045</v>
      </c>
      <c r="CZ94" s="59">
        <f t="shared" si="96"/>
        <v>276.01618888357268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26.529121904016961</v>
      </c>
      <c r="DG94" s="21">
        <f>EXP(-LN(2)/25)*DG93+(1-EXP(-LN(2)/25))/(LN(2)/25)*Calculateur!DB94*Calculateur!DD94*VLOOKUP('Données projet'!$B$13,Paramètres!$A$1:$I$89,3,0)*0.475*44/12</f>
        <v>26.902443380663694</v>
      </c>
      <c r="DH94" s="21">
        <f>EXP(-LN(2)/2)*DH93+(1-EXP(-LN(2)/2))/(LN(2)/2)*DB94*DE94*VLOOKUP('Données projet'!$B$13,Paramètres!$A$1:$I$89,3,0)*0.475*44/12</f>
        <v>1.0042339707777135</v>
      </c>
      <c r="DI94" s="22">
        <f t="shared" si="69"/>
        <v>54.43579925545837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11.283999999999997</v>
      </c>
      <c r="N95" s="13">
        <f>IF('Données projet'!$A$36&gt;35,N94+M95-V94,IF(A95&lt;'Données projet'!$A$36,$K$205^A95,IF(A95='Données projet'!$A$36,'Données projet'!$B$36,N94+M95-V94)))</f>
        <v>425.39800000000002</v>
      </c>
      <c r="O95" s="13">
        <f>N95*VLOOKUP('Données projet'!$B$9,Paramètres!$A$1:$I$89,3,0)*VLOOKUP('Données projet'!$B$9,Paramètres!$A$1:$I$89,5,0)</f>
        <v>384.90011040000002</v>
      </c>
      <c r="P95" s="13">
        <f t="shared" si="87"/>
        <v>88.708572204563708</v>
      </c>
      <c r="Q95" s="20">
        <f t="shared" si="54"/>
        <v>824.86845553628189</v>
      </c>
      <c r="R95" s="59">
        <f t="shared" si="55"/>
        <v>1099.8787575793936</v>
      </c>
      <c r="S95" s="59">
        <f ca="1">AVERAGE(OFFSET($R$3,0,0,'Données projet'!$E$9+1,1))-AVERAGE(OFFSET($H$3,0,0,'Données projet'!$E$9+1,1))</f>
        <v>737.40414421611001</v>
      </c>
      <c r="T95" s="59">
        <f t="shared" si="88"/>
        <v>245.32893490531674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36.964564052656428</v>
      </c>
      <c r="AA95" s="21">
        <f>EXP(-LN(2)/25)*AA94+(1-EXP(-LN(2)/25))/(LN(2)/25)*Calculateur!V95*Calculateur!X95*VLOOKUP('Données projet'!$B$9,Paramètres!$A$1:$I$89,3,0)*0.475*44/12</f>
        <v>33.692131926794282</v>
      </c>
      <c r="AB95" s="21">
        <f>EXP(-LN(2)/2)*AB94+(1-EXP(-LN(2)/2))/(LN(2)/2)*V95*Y95*VLOOKUP('Données projet'!$B$9,Paramètres!$A$1:$I$89,3,0)*0.475*44/12</f>
        <v>3.0941476139753021</v>
      </c>
      <c r="AC95" s="22">
        <f t="shared" si="57"/>
        <v>73.750843593426026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9.2740000000000009</v>
      </c>
      <c r="AI95" s="13">
        <f>IF('Données projet'!$A$62&gt;35,AI94+AH95-AQ94,IF(A95&lt;'Données projet'!$A$62,$AF$205^A95,IF(A95='Données projet'!$A$62,'Données projet'!$B$62,AI94+AH95-AQ94)))</f>
        <v>339.59599999999989</v>
      </c>
      <c r="AJ95" s="13">
        <f>AI95*VLOOKUP('Données projet'!$B$10,Paramètres!$A$1:$I$89,3,0)*VLOOKUP('Données projet'!$B$10,Paramètres!$A$1:$I$89,5,0)</f>
        <v>323.15955359999992</v>
      </c>
      <c r="AK95" s="13">
        <f t="shared" si="89"/>
        <v>76.010383841911221</v>
      </c>
      <c r="AL95" s="20">
        <f t="shared" si="58"/>
        <v>695.22097437799528</v>
      </c>
      <c r="AM95" s="59">
        <f t="shared" si="59"/>
        <v>970.23127642110694</v>
      </c>
      <c r="AN95" s="59">
        <f ca="1">AVERAGE(OFFSET($AM$3,0,0,'Données projet'!$E$10+1,1))-AVERAGE(OFFSET($H$3,0,0,'Données projet'!$E$10+1,1))</f>
        <v>486.36097333679697</v>
      </c>
      <c r="AO95" s="59">
        <f t="shared" si="90"/>
        <v>308.47736602748159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15.910243978625534</v>
      </c>
      <c r="AV95" s="21">
        <f>EXP(-LN(2)/25)*AV94+(1-EXP(-LN(2)/25))/(LN(2)/25)*Calculateur!AQ95*Calculateur!AS95*VLOOKUP('Données projet'!$B$10,Paramètres!$A$1:$I$89,3,0)*0.475*44/12</f>
        <v>16.458540112021609</v>
      </c>
      <c r="AW95" s="21">
        <f>EXP(-LN(2)/2)*AW94+(1-EXP(-LN(2)/2))/(LN(2)/2)*AQ95*AT95*VLOOKUP('Données projet'!$B$10,Paramètres!$A$1:$I$89,3,0)*0.475*44/12</f>
        <v>0.52454699943925343</v>
      </c>
      <c r="AX95" s="21">
        <f t="shared" si="60"/>
        <v>32.893331090086392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7.6966666666666681</v>
      </c>
      <c r="BD95" s="12">
        <f>IF('Données projet'!$A$88&gt;35,BD94+BC95-BL94,IF(A95&lt;'Données projet'!$A$88,$BA$205^A95,IF(A95='Données projet'!$A$88,'Données projet'!$B$88,BD94+BC95-BL94)))</f>
        <v>295.67333333333363</v>
      </c>
      <c r="BE95" s="13">
        <f>BD95*VLOOKUP('Données projet'!$B$11,Paramètres!$A$1:$I$89,3,0)*VLOOKUP('Données projet'!$B$11,Paramètres!$A$1:$I$89,5,0)</f>
        <v>299.81276000000031</v>
      </c>
      <c r="BF95" s="13">
        <f t="shared" si="91"/>
        <v>71.13720935355245</v>
      </c>
      <c r="BG95" s="20">
        <f t="shared" si="61"/>
        <v>646.07119662410435</v>
      </c>
      <c r="BH95" s="59">
        <f t="shared" si="62"/>
        <v>921.08149866721601</v>
      </c>
      <c r="BI95" s="59">
        <f ca="1">AVERAGE(OFFSET($BH$3,0,0,'Données projet'!$E$11+1,1))-AVERAGE(OFFSET($H$3,0,0,'Données projet'!$E$11+1,1))</f>
        <v>586.51533082410526</v>
      </c>
      <c r="BJ95" s="59">
        <f t="shared" si="92"/>
        <v>361.74671957013652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21.538276281698991</v>
      </c>
      <c r="BQ95" s="21">
        <f>EXP(-LN(2)/25)*BQ94+(1-EXP(-LN(2)/25))/(LN(2)/25)*Calculateur!BL95*Calculateur!BN95*VLOOKUP('Données projet'!$B$11,Paramètres!$A$1:$I$89,3,0)*0.475*44/12</f>
        <v>24.357608250806269</v>
      </c>
      <c r="BR95" s="21">
        <f>EXP(-LN(2)/2)*BR94+(1-EXP(-LN(2)/2))/(LN(2)/2)*BL95*BO95*VLOOKUP('Données projet'!$B$11,Paramètres!$A$1:$I$89,3,0)*0.475*44/12</f>
        <v>0.30923794500225033</v>
      </c>
      <c r="BS95" s="22">
        <f t="shared" si="63"/>
        <v>46.205122477507516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10.192500000000001</v>
      </c>
      <c r="BY95" s="12">
        <f>IF('Données projet'!$A$114&gt;35,BY94+BX95-CG94,IF(A95&lt;'Données projet'!$A$114,$BV$205^A95,IF(A95='Données projet'!$A$114,'Données projet'!$B$114,BY94+BX95-CG94)))</f>
        <v>400.78749999999991</v>
      </c>
      <c r="BZ95" s="13">
        <f>BY95*VLOOKUP('Données projet'!$B$12,Paramètres!$A$1:$I$89,3,0)*VLOOKUP('Données projet'!$B$12,Paramètres!$A$1:$I$89,5,0)</f>
        <v>187.56854999999999</v>
      </c>
      <c r="CA95" s="13">
        <f t="shared" si="93"/>
        <v>47.00199148936823</v>
      </c>
      <c r="CB95" s="20">
        <f t="shared" si="64"/>
        <v>408.54369309398299</v>
      </c>
      <c r="CC95" s="59">
        <f t="shared" si="65"/>
        <v>683.55399513709472</v>
      </c>
      <c r="CD95" s="59">
        <f ca="1">AVERAGE(OFFSET($CC$3,0,0,'Données projet'!$E$12+1,1))-AVERAGE(OFFSET($H$3,0,0,'Données projet'!$E$12+1,1))</f>
        <v>374.38106339726073</v>
      </c>
      <c r="CE95" s="59">
        <f t="shared" si="94"/>
        <v>296.53283288925957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49.421562986176419</v>
      </c>
      <c r="CL95" s="21">
        <f>EXP(-LN(2)/25)*CL94+(1-EXP(-LN(2)/25))/(LN(2)/25)*Calculateur!CG95*Calculateur!CI95*VLOOKUP('Données projet'!$B$12,Paramètres!$A$1:$I$89,3,0)*0.475*44/12</f>
        <v>19.452437594415287</v>
      </c>
      <c r="CM95" s="21">
        <f>EXP(-LN(2)/2)*CM94+(1-EXP(-LN(2)/2))/(LN(2)/2)*CG95*CJ95*VLOOKUP('Données projet'!$B$12,Paramètres!$A$1:$I$89,3,0)*0.475*44/12</f>
        <v>0.91198569058582746</v>
      </c>
      <c r="CN95" s="22">
        <f t="shared" si="66"/>
        <v>69.785986271177535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2.8421709430404007E-14</v>
      </c>
      <c r="CU95" s="17">
        <f>CT95*VLOOKUP('Données projet'!$B$13,Paramètres!$A$1:$I$89,3,0)*VLOOKUP('Données projet'!$B$13,Paramètres!$A$1:$I$89,5,0)</f>
        <v>2.4829205358400945E-14</v>
      </c>
      <c r="CV95" s="13">
        <f t="shared" si="95"/>
        <v>4.3867331143352915E-13</v>
      </c>
      <c r="CW95" s="20">
        <f t="shared" si="67"/>
        <v>8.0726688341261168E-13</v>
      </c>
      <c r="CX95" s="59">
        <f t="shared" si="68"/>
        <v>275.01030204311252</v>
      </c>
      <c r="CY95" s="59">
        <f ca="1">AVERAGE(OFFSET($CX$3,0,0,'Données projet'!$E$13+1,1))-AVERAGE(OFFSET($H$3,0,0,'Données projet'!$E$13+1,1))</f>
        <v>285.8437404763045</v>
      </c>
      <c r="CZ95" s="59">
        <f t="shared" si="96"/>
        <v>276.01618888357268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26.00890200464579</v>
      </c>
      <c r="DG95" s="21">
        <f>EXP(-LN(2)/25)*DG94+(1-EXP(-LN(2)/25))/(LN(2)/25)*Calculateur!DB95*Calculateur!DD95*VLOOKUP('Données projet'!$B$13,Paramètres!$A$1:$I$89,3,0)*0.475*44/12</f>
        <v>26.166794651681435</v>
      </c>
      <c r="DH95" s="21">
        <f>EXP(-LN(2)/2)*DH94+(1-EXP(-LN(2)/2))/(LN(2)/2)*DB95*DE95*VLOOKUP('Données projet'!$B$13,Paramètres!$A$1:$I$89,3,0)*0.475*44/12</f>
        <v>0.71010065063481442</v>
      </c>
      <c r="DI95" s="22">
        <f t="shared" si="69"/>
        <v>52.88579730696204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11.283999999999997</v>
      </c>
      <c r="N96" s="13">
        <f>IF('Données projet'!$A$36&gt;35,N95+M96-V95,IF(A96&lt;'Données projet'!$A$36,$K$205^A96,IF(A96='Données projet'!$A$36,'Données projet'!$B$36,N95+M96-V95)))</f>
        <v>436.68200000000002</v>
      </c>
      <c r="O96" s="13">
        <f>N96*VLOOKUP('Données projet'!$B$9,Paramètres!$A$1:$I$89,3,0)*VLOOKUP('Données projet'!$B$9,Paramètres!$A$1:$I$89,5,0)</f>
        <v>395.10987360000001</v>
      </c>
      <c r="P96" s="13">
        <f t="shared" si="87"/>
        <v>90.784558517022006</v>
      </c>
      <c r="Q96" s="20">
        <f t="shared" si="54"/>
        <v>846.26613593714671</v>
      </c>
      <c r="R96" s="59">
        <f t="shared" si="55"/>
        <v>1121.5943016089827</v>
      </c>
      <c r="S96" s="59">
        <f ca="1">AVERAGE(OFFSET($R$3,0,0,'Données projet'!$E$9+1,1))-AVERAGE(OFFSET($H$3,0,0,'Données projet'!$E$9+1,1))</f>
        <v>737.40414421611001</v>
      </c>
      <c r="T96" s="59">
        <f t="shared" si="88"/>
        <v>245.32893490531674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36.239711497741659</v>
      </c>
      <c r="AA96" s="21">
        <f>EXP(-LN(2)/25)*AA95+(1-EXP(-LN(2)/25))/(LN(2)/25)*Calculateur!V96*Calculateur!X96*VLOOKUP('Données projet'!$B$9,Paramètres!$A$1:$I$89,3,0)*0.475*44/12</f>
        <v>32.770818807463876</v>
      </c>
      <c r="AB96" s="21">
        <f>EXP(-LN(2)/2)*AB95+(1-EXP(-LN(2)/2))/(LN(2)/2)*V96*Y96*VLOOKUP('Données projet'!$B$9,Paramètres!$A$1:$I$89,3,0)*0.475*44/12</f>
        <v>2.1878927598341122</v>
      </c>
      <c r="AC96" s="22">
        <f t="shared" si="57"/>
        <v>71.198423065039648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348.87</v>
      </c>
      <c r="AG96" s="12">
        <f>VLOOKUP(A96,'Données projet'!$A$61:$I$81,9,0)</f>
        <v>9.2740000000000009</v>
      </c>
      <c r="AH96" s="12">
        <f t="array" ref="AH96">INDEX(AG:AG,MIN(IF(ISNUMBER(AG96:AG292),ROW(AG96:AG292),"")))</f>
        <v>9.2740000000000009</v>
      </c>
      <c r="AI96" s="13">
        <f>IF('Données projet'!$A$62&gt;35,AI95+AH96-AQ95,IF(A96&lt;'Données projet'!$A$62,$AF$205^A96,IF(A96='Données projet'!$A$62,'Données projet'!$B$62,AI95+AH96-AQ95)))</f>
        <v>348.86999999999989</v>
      </c>
      <c r="AJ96" s="13">
        <f>AI96*VLOOKUP('Données projet'!$B$10,Paramètres!$A$1:$I$89,3,0)*VLOOKUP('Données projet'!$B$10,Paramètres!$A$1:$I$89,5,0)</f>
        <v>331.98469199999994</v>
      </c>
      <c r="AK96" s="13">
        <f t="shared" si="89"/>
        <v>77.841640752593847</v>
      </c>
      <c r="AL96" s="20">
        <f t="shared" si="58"/>
        <v>713.78086287743406</v>
      </c>
      <c r="AM96" s="59">
        <f t="shared" si="59"/>
        <v>989.10902854927008</v>
      </c>
      <c r="AN96" s="59">
        <f ca="1">AVERAGE(OFFSET($AM$3,0,0,'Données projet'!$E$10+1,1))-AVERAGE(OFFSET($H$3,0,0,'Données projet'!$E$10+1,1))</f>
        <v>486.36097333679697</v>
      </c>
      <c r="AO96" s="59">
        <f t="shared" si="90"/>
        <v>308.47736602748159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67.45999999999998</v>
      </c>
      <c r="AR96" s="16">
        <f>IF(ISNA(VLOOKUP(A96,'Données projet'!$A$61:$I$81,5,0)),0%,VLOOKUP(A96,'Données projet'!$A$61:$I$81,5,0)*VLOOKUP('Données projet'!$B$10,Paramètres!$A$1:$I$89,7,0))</f>
        <v>0.1075</v>
      </c>
      <c r="AS96" s="16">
        <f>IF(ISNA(VLOOKUP(A96,'Données projet'!$A$61:$I$81,6,0)),0%,VLOOKUP(A96,'Données projet'!$A$61:$I$81,6,0)*VLOOKUP('Données projet'!$B$10,Paramètres!$A$1:$I$89,7,0))</f>
        <v>0.1075</v>
      </c>
      <c r="AT96" s="16">
        <f>IF(ISNA(VLOOKUP(A96,'Données projet'!$A$61:$I$81,7,0)),0%,VLOOKUP(A96,'Données projet'!$A$61:$I$81,7,0))</f>
        <v>0.25</v>
      </c>
      <c r="AU96" s="21">
        <f>EXP(-LN(2)/35)*AU95+(1-EXP(-LN(2)/35))/(LN(2)/35)*AQ96*AR96*VLOOKUP('Données projet'!$B$10,Paramètres!$A$1:$I$89,3,0)*0.475*44/12</f>
        <v>23.227055826876736</v>
      </c>
      <c r="AV96" s="21">
        <f>EXP(-LN(2)/25)*AV95+(1-EXP(-LN(2)/25))/(LN(2)/25)*Calculateur!AQ96*Calculateur!AS96*VLOOKUP('Données projet'!$B$10,Paramètres!$A$1:$I$89,3,0)*0.475*44/12</f>
        <v>23.607244995135616</v>
      </c>
      <c r="AW96" s="21">
        <f>EXP(-LN(2)/2)*AW95+(1-EXP(-LN(2)/2))/(LN(2)/2)*AQ96*AT96*VLOOKUP('Données projet'!$B$10,Paramètres!$A$1:$I$89,3,0)*0.475*44/12</f>
        <v>15.51332321469714</v>
      </c>
      <c r="AX96" s="21">
        <f t="shared" si="60"/>
        <v>62.34762403670949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7.6966666666666681</v>
      </c>
      <c r="BC96" s="12">
        <f t="array" ref="BC96">INDEX(BB:BB,MIN(IF(ISNUMBER(BB96:BB292),ROW(BB96:BB292),"")))</f>
        <v>7.6966666666666681</v>
      </c>
      <c r="BD96" s="12">
        <f>IF('Données projet'!$A$88&gt;35,BD95+BC96-BL95,IF(A96&lt;'Données projet'!$A$88,$BA$205^A96,IF(A96='Données projet'!$A$88,'Données projet'!$B$88,BD95+BC96-BL95)))</f>
        <v>303.37000000000029</v>
      </c>
      <c r="BE96" s="13">
        <f>BD96*VLOOKUP('Données projet'!$B$11,Paramètres!$A$1:$I$89,3,0)*VLOOKUP('Données projet'!$B$11,Paramètres!$A$1:$I$89,5,0)</f>
        <v>307.6171800000003</v>
      </c>
      <c r="BF96" s="13">
        <f t="shared" si="91"/>
        <v>72.770979261218784</v>
      </c>
      <c r="BG96" s="20">
        <f t="shared" si="61"/>
        <v>662.5093773799565</v>
      </c>
      <c r="BH96" s="59">
        <f t="shared" si="62"/>
        <v>937.83754305179241</v>
      </c>
      <c r="BI96" s="59">
        <f ca="1">AVERAGE(OFFSET($BH$3,0,0,'Données projet'!$E$11+1,1))-AVERAGE(OFFSET($H$3,0,0,'Données projet'!$E$11+1,1))</f>
        <v>586.51533082410526</v>
      </c>
      <c r="BJ96" s="59">
        <f t="shared" si="92"/>
        <v>361.74671957013652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42.910000000000025</v>
      </c>
      <c r="BM96" s="16">
        <f>IF(ISNA(VLOOKUP(A96,'Données projet'!$A$87:$I$107,5,0)),0%,VLOOKUP(A96,'Données projet'!$A$87:$I$107,5,0)*VLOOKUP('Données projet'!$B$11,Paramètres!$A$1:$I$89,7,0))</f>
        <v>0.15049999999999999</v>
      </c>
      <c r="BN96" s="16">
        <f>IF(ISNA(VLOOKUP(A96,'Données projet'!$A$87:$I$107,6,0)),0%,VLOOKUP(A96,'Données projet'!$A$87:$I$107,6,0)*VLOOKUP('Données projet'!$B$11,Paramètres!$A$1:$I$89,7,0))</f>
        <v>8.6000000000000007E-2</v>
      </c>
      <c r="BO96" s="16">
        <f>IF(ISNA(VLOOKUP(A96,'Données projet'!$A$87:$I$107,7,0)),0%,VLOOKUP(A96,'Données projet'!$A$87:$I$107,7,0))</f>
        <v>0.1</v>
      </c>
      <c r="BP96" s="21">
        <f>EXP(-LN(2)/35)*BP95+(1-EXP(-LN(2)/35))/(LN(2)/35)*BL96*BM96*VLOOKUP('Données projet'!$B$11,Paramètres!$A$1:$I$89,3,0)*0.475*44/12</f>
        <v>28.354948877230942</v>
      </c>
      <c r="BQ96" s="21">
        <f>EXP(-LN(2)/25)*BQ95+(1-EXP(-LN(2)/25))/(LN(2)/25)*Calculateur!BL96*Calculateur!BN96*VLOOKUP('Données projet'!$B$11,Paramètres!$A$1:$I$89,3,0)*0.475*44/12</f>
        <v>27.811846604524458</v>
      </c>
      <c r="BR96" s="21">
        <f>EXP(-LN(2)/2)*BR95+(1-EXP(-LN(2)/2))/(LN(2)/2)*BL96*BO96*VLOOKUP('Données projet'!$B$11,Paramètres!$A$1:$I$89,3,0)*0.475*44/12</f>
        <v>4.3240196743510113</v>
      </c>
      <c r="BS96" s="22">
        <f t="shared" si="63"/>
        <v>60.490815156106414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10.192500000000001</v>
      </c>
      <c r="BY96" s="12">
        <f>IF('Données projet'!$A$114&gt;35,BY95+BX96-CG95,IF(A96&lt;'Données projet'!$A$114,$BV$205^A96,IF(A96='Données projet'!$A$114,'Données projet'!$B$114,BY95+BX96-CG95)))</f>
        <v>410.9799999999999</v>
      </c>
      <c r="BZ96" s="13">
        <f>BY96*VLOOKUP('Données projet'!$B$12,Paramètres!$A$1:$I$89,3,0)*VLOOKUP('Données projet'!$B$12,Paramètres!$A$1:$I$89,5,0)</f>
        <v>192.33863999999997</v>
      </c>
      <c r="CA96" s="13">
        <f t="shared" si="93"/>
        <v>48.056624248232239</v>
      </c>
      <c r="CB96" s="20">
        <f t="shared" si="64"/>
        <v>418.68841856567104</v>
      </c>
      <c r="CC96" s="59">
        <f t="shared" si="65"/>
        <v>694.016584237507</v>
      </c>
      <c r="CD96" s="59">
        <f ca="1">AVERAGE(OFFSET($CC$3,0,0,'Données projet'!$E$12+1,1))-AVERAGE(OFFSET($H$3,0,0,'Données projet'!$E$12+1,1))</f>
        <v>374.38106339726073</v>
      </c>
      <c r="CE96" s="59">
        <f t="shared" si="94"/>
        <v>296.53283288925957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48.452436280194433</v>
      </c>
      <c r="CL96" s="21">
        <f>EXP(-LN(2)/25)*CL95+(1-EXP(-LN(2)/25))/(LN(2)/25)*Calculateur!CG96*Calculateur!CI96*VLOOKUP('Données projet'!$B$12,Paramètres!$A$1:$I$89,3,0)*0.475*44/12</f>
        <v>18.920509665436768</v>
      </c>
      <c r="CM96" s="21">
        <f>EXP(-LN(2)/2)*CM95+(1-EXP(-LN(2)/2))/(LN(2)/2)*CG96*CJ96*VLOOKUP('Données projet'!$B$12,Paramètres!$A$1:$I$89,3,0)*0.475*44/12</f>
        <v>0.64487126615833512</v>
      </c>
      <c r="CN96" s="22">
        <f t="shared" si="66"/>
        <v>68.017817211789534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2.8421709430404007E-14</v>
      </c>
      <c r="CU96" s="17">
        <f>CT96*VLOOKUP('Données projet'!$B$13,Paramètres!$A$1:$I$89,3,0)*VLOOKUP('Données projet'!$B$13,Paramètres!$A$1:$I$89,5,0)</f>
        <v>2.4829205358400945E-14</v>
      </c>
      <c r="CV96" s="13">
        <f t="shared" si="95"/>
        <v>4.3867331143352915E-13</v>
      </c>
      <c r="CW96" s="20">
        <f t="shared" si="67"/>
        <v>8.0726688341261168E-13</v>
      </c>
      <c r="CX96" s="59">
        <f t="shared" si="68"/>
        <v>275.32816567183676</v>
      </c>
      <c r="CY96" s="59">
        <f ca="1">AVERAGE(OFFSET($CX$3,0,0,'Données projet'!$E$13+1,1))-AVERAGE(OFFSET($H$3,0,0,'Données projet'!$E$13+1,1))</f>
        <v>285.8437404763045</v>
      </c>
      <c r="CZ96" s="59">
        <f t="shared" si="96"/>
        <v>276.01618888357268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25.498883300198482</v>
      </c>
      <c r="DG96" s="21">
        <f>EXP(-LN(2)/25)*DG95+(1-EXP(-LN(2)/25))/(LN(2)/25)*Calculateur!DB96*Calculateur!DD96*VLOOKUP('Données projet'!$B$13,Paramètres!$A$1:$I$89,3,0)*0.475*44/12</f>
        <v>25.45126227587928</v>
      </c>
      <c r="DH96" s="21">
        <f>EXP(-LN(2)/2)*DH95+(1-EXP(-LN(2)/2))/(LN(2)/2)*DB96*DE96*VLOOKUP('Données projet'!$B$13,Paramètres!$A$1:$I$89,3,0)*0.475*44/12</f>
        <v>0.50211698538885674</v>
      </c>
      <c r="DI96" s="22">
        <f t="shared" si="69"/>
        <v>51.452262561466618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11.283999999999997</v>
      </c>
      <c r="N97" s="13">
        <f>IF('Données projet'!$A$36&gt;35,N96+M97-V96,IF(A97&lt;'Données projet'!$A$36,$K$205^A97,IF(A97='Données projet'!$A$36,'Données projet'!$B$36,N96+M97-V96)))</f>
        <v>447.96600000000001</v>
      </c>
      <c r="O97" s="13">
        <f>N97*VLOOKUP('Données projet'!$B$9,Paramètres!$A$1:$I$89,3,0)*VLOOKUP('Données projet'!$B$9,Paramètres!$A$1:$I$89,5,0)</f>
        <v>405.31963679999996</v>
      </c>
      <c r="P97" s="13">
        <f t="shared" si="87"/>
        <v>92.854309299710778</v>
      </c>
      <c r="Q97" s="20">
        <f t="shared" si="54"/>
        <v>867.65295612366288</v>
      </c>
      <c r="R97" s="59">
        <f t="shared" si="55"/>
        <v>1143.2934712009014</v>
      </c>
      <c r="S97" s="59">
        <f ca="1">AVERAGE(OFFSET($R$3,0,0,'Données projet'!$E$9+1,1))-AVERAGE(OFFSET($H$3,0,0,'Données projet'!$E$9+1,1))</f>
        <v>737.40414421611001</v>
      </c>
      <c r="T97" s="59">
        <f t="shared" si="88"/>
        <v>245.32893490531674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35.529072859312365</v>
      </c>
      <c r="AA97" s="21">
        <f>EXP(-LN(2)/25)*AA96+(1-EXP(-LN(2)/25))/(LN(2)/25)*Calculateur!V97*Calculateur!X97*VLOOKUP('Données projet'!$B$9,Paramètres!$A$1:$I$89,3,0)*0.475*44/12</f>
        <v>31.874699043831313</v>
      </c>
      <c r="AB97" s="21">
        <f>EXP(-LN(2)/2)*AB96+(1-EXP(-LN(2)/2))/(LN(2)/2)*V97*Y97*VLOOKUP('Données projet'!$B$9,Paramètres!$A$1:$I$89,3,0)*0.475*44/12</f>
        <v>1.5470738069876513</v>
      </c>
      <c r="AC97" s="22">
        <f t="shared" si="57"/>
        <v>68.950845710131333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8.9989999999999952</v>
      </c>
      <c r="AI97" s="13">
        <f>IF('Données projet'!$A$62&gt;35,AI96+AH97-AQ96,IF(A97&lt;'Données projet'!$A$62,$AF$205^A97,IF(A97='Données projet'!$A$62,'Données projet'!$B$62,AI96+AH97-AQ96)))</f>
        <v>290.40899999999993</v>
      </c>
      <c r="AJ97" s="13">
        <f>AI97*VLOOKUP('Données projet'!$B$10,Paramètres!$A$1:$I$89,3,0)*VLOOKUP('Données projet'!$B$10,Paramètres!$A$1:$I$89,5,0)</f>
        <v>276.35320439999992</v>
      </c>
      <c r="AK97" s="13">
        <f t="shared" si="89"/>
        <v>66.195749107226092</v>
      </c>
      <c r="AL97" s="20">
        <f t="shared" si="58"/>
        <v>596.60609402508533</v>
      </c>
      <c r="AM97" s="59">
        <f t="shared" si="59"/>
        <v>872.24660910232387</v>
      </c>
      <c r="AN97" s="59">
        <f ca="1">AVERAGE(OFFSET($AM$3,0,0,'Données projet'!$E$10+1,1))-AVERAGE(OFFSET($H$3,0,0,'Données projet'!$E$10+1,1))</f>
        <v>486.36097333679697</v>
      </c>
      <c r="AO97" s="59">
        <f t="shared" si="90"/>
        <v>308.47736602748159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22.771587429216851</v>
      </c>
      <c r="AV97" s="21">
        <f>EXP(-LN(2)/25)*AV96+(1-EXP(-LN(2)/25))/(LN(2)/25)*Calculateur!AQ97*Calculateur!AS97*VLOOKUP('Données projet'!$B$10,Paramètres!$A$1:$I$89,3,0)*0.475*44/12</f>
        <v>22.961703639292573</v>
      </c>
      <c r="AW97" s="21">
        <f>EXP(-LN(2)/2)*AW96+(1-EXP(-LN(2)/2))/(LN(2)/2)*AQ97*AT97*VLOOKUP('Données projet'!$B$10,Paramètres!$A$1:$I$89,3,0)*0.475*44/12</f>
        <v>10.969576043851038</v>
      </c>
      <c r="AX97" s="21">
        <f t="shared" si="60"/>
        <v>56.702867112360465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7.7249999999999996</v>
      </c>
      <c r="BD97" s="12">
        <f>IF('Données projet'!$A$88&gt;35,BD96+BC97-BL96,IF(A97&lt;'Données projet'!$A$88,$BA$205^A97,IF(A97='Données projet'!$A$88,'Données projet'!$B$88,BD96+BC97-BL96)))</f>
        <v>268.18500000000029</v>
      </c>
      <c r="BE97" s="13">
        <f>BD97*VLOOKUP('Données projet'!$B$11,Paramètres!$A$1:$I$89,3,0)*VLOOKUP('Données projet'!$B$11,Paramètres!$A$1:$I$89,5,0)</f>
        <v>271.93959000000029</v>
      </c>
      <c r="BF97" s="13">
        <f t="shared" si="91"/>
        <v>65.260727598012593</v>
      </c>
      <c r="BG97" s="20">
        <f t="shared" si="61"/>
        <v>587.29055314987238</v>
      </c>
      <c r="BH97" s="59">
        <f t="shared" si="62"/>
        <v>862.93106822711093</v>
      </c>
      <c r="BI97" s="59">
        <f ca="1">AVERAGE(OFFSET($BH$3,0,0,'Données projet'!$E$11+1,1))-AVERAGE(OFFSET($H$3,0,0,'Données projet'!$E$11+1,1))</f>
        <v>586.51533082410526</v>
      </c>
      <c r="BJ97" s="59">
        <f t="shared" si="92"/>
        <v>361.74671957013652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27.798925624559537</v>
      </c>
      <c r="BQ97" s="21">
        <f>EXP(-LN(2)/25)*BQ96+(1-EXP(-LN(2)/25))/(LN(2)/25)*Calculateur!BL97*Calculateur!BN97*VLOOKUP('Données projet'!$B$11,Paramètres!$A$1:$I$89,3,0)*0.475*44/12</f>
        <v>27.05133019656229</v>
      </c>
      <c r="BR97" s="21">
        <f>EXP(-LN(2)/2)*BR96+(1-EXP(-LN(2)/2))/(LN(2)/2)*BL97*BO97*VLOOKUP('Données projet'!$B$11,Paramètres!$A$1:$I$89,3,0)*0.475*44/12</f>
        <v>3.0575436337176471</v>
      </c>
      <c r="BS97" s="22">
        <f t="shared" si="63"/>
        <v>57.907799454839477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10.192500000000001</v>
      </c>
      <c r="BY97" s="12">
        <f>IF('Données projet'!$A$114&gt;35,BY96+BX97-CG96,IF(A97&lt;'Données projet'!$A$114,$BV$205^A97,IF(A97='Données projet'!$A$114,'Données projet'!$B$114,BY96+BX97-CG96)))</f>
        <v>421.1724999999999</v>
      </c>
      <c r="BZ97" s="13">
        <f>BY97*VLOOKUP('Données projet'!$B$12,Paramètres!$A$1:$I$89,3,0)*VLOOKUP('Données projet'!$B$12,Paramètres!$A$1:$I$89,5,0)</f>
        <v>197.10872999999995</v>
      </c>
      <c r="CA97" s="13">
        <f t="shared" si="93"/>
        <v>49.108216579835904</v>
      </c>
      <c r="CB97" s="20">
        <f t="shared" si="64"/>
        <v>428.82784862654739</v>
      </c>
      <c r="CC97" s="59">
        <f t="shared" si="65"/>
        <v>704.46836370378583</v>
      </c>
      <c r="CD97" s="59">
        <f ca="1">AVERAGE(OFFSET($CC$3,0,0,'Données projet'!$E$12+1,1))-AVERAGE(OFFSET($H$3,0,0,'Données projet'!$E$12+1,1))</f>
        <v>374.38106339726073</v>
      </c>
      <c r="CE97" s="59">
        <f t="shared" si="94"/>
        <v>296.53283288925957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47.502313557807831</v>
      </c>
      <c r="CL97" s="21">
        <f>EXP(-LN(2)/25)*CL96+(1-EXP(-LN(2)/25))/(LN(2)/25)*Calculateur!CG97*Calculateur!CI97*VLOOKUP('Données projet'!$B$12,Paramètres!$A$1:$I$89,3,0)*0.475*44/12</f>
        <v>18.403127333649039</v>
      </c>
      <c r="CM97" s="21">
        <f>EXP(-LN(2)/2)*CM96+(1-EXP(-LN(2)/2))/(LN(2)/2)*CG97*CJ97*VLOOKUP('Données projet'!$B$12,Paramètres!$A$1:$I$89,3,0)*0.475*44/12</f>
        <v>0.45599284529291373</v>
      </c>
      <c r="CN97" s="22">
        <f t="shared" si="66"/>
        <v>66.361433736749774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2.8421709430404007E-14</v>
      </c>
      <c r="CU97" s="17">
        <f>CT97*VLOOKUP('Données projet'!$B$13,Paramètres!$A$1:$I$89,3,0)*VLOOKUP('Données projet'!$B$13,Paramètres!$A$1:$I$89,5,0)</f>
        <v>2.4829205358400945E-14</v>
      </c>
      <c r="CV97" s="13">
        <f t="shared" si="95"/>
        <v>4.3867331143352915E-13</v>
      </c>
      <c r="CW97" s="20">
        <f t="shared" si="67"/>
        <v>8.0726688341261168E-13</v>
      </c>
      <c r="CX97" s="59">
        <f t="shared" si="68"/>
        <v>275.64051507723929</v>
      </c>
      <c r="CY97" s="59">
        <f ca="1">AVERAGE(OFFSET($CX$3,0,0,'Données projet'!$E$13+1,1))-AVERAGE(OFFSET($H$3,0,0,'Données projet'!$E$13+1,1))</f>
        <v>285.8437404763045</v>
      </c>
      <c r="CZ97" s="59">
        <f t="shared" si="96"/>
        <v>276.01618888357268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24.998865751464692</v>
      </c>
      <c r="DG97" s="21">
        <f>EXP(-LN(2)/25)*DG96+(1-EXP(-LN(2)/25))/(LN(2)/25)*Calculateur!DB97*Calculateur!DD97*VLOOKUP('Données projet'!$B$13,Paramètres!$A$1:$I$89,3,0)*0.475*44/12</f>
        <v>24.755296170521646</v>
      </c>
      <c r="DH97" s="21">
        <f>EXP(-LN(2)/2)*DH96+(1-EXP(-LN(2)/2))/(LN(2)/2)*DB97*DE97*VLOOKUP('Données projet'!$B$13,Paramètres!$A$1:$I$89,3,0)*0.475*44/12</f>
        <v>0.35505032531740721</v>
      </c>
      <c r="DI97" s="22">
        <f t="shared" si="69"/>
        <v>50.109212247303745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11.283999999999997</v>
      </c>
      <c r="N98" s="13">
        <f>IF('Données projet'!$A$36&gt;35,N97+M98-V97,IF(A98&lt;'Données projet'!$A$36,$K$205^A98,IF(A98='Données projet'!$A$36,'Données projet'!$B$36,N97+M98-V97)))</f>
        <v>459.25</v>
      </c>
      <c r="O98" s="13">
        <f>N98*VLOOKUP('Données projet'!$B$9,Paramètres!$A$1:$I$89,3,0)*VLOOKUP('Données projet'!$B$9,Paramètres!$A$1:$I$89,5,0)</f>
        <v>415.52940000000001</v>
      </c>
      <c r="P98" s="13">
        <f t="shared" si="87"/>
        <v>94.917999685477398</v>
      </c>
      <c r="Q98" s="20">
        <f t="shared" si="54"/>
        <v>889.02922111887312</v>
      </c>
      <c r="R98" s="59">
        <f t="shared" si="55"/>
        <v>1164.9766670376391</v>
      </c>
      <c r="S98" s="59">
        <f ca="1">AVERAGE(OFFSET($R$3,0,0,'Données projet'!$E$9+1,1))-AVERAGE(OFFSET($H$3,0,0,'Données projet'!$E$9+1,1))</f>
        <v>737.40414421611001</v>
      </c>
      <c r="T98" s="59">
        <f t="shared" si="88"/>
        <v>245.32893490531674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34.8323694111359</v>
      </c>
      <c r="AA98" s="21">
        <f>EXP(-LN(2)/25)*AA97+(1-EXP(-LN(2)/25))/(LN(2)/25)*Calculateur!V98*Calculateur!X98*VLOOKUP('Données projet'!$B$9,Paramètres!$A$1:$I$89,3,0)*0.475*44/12</f>
        <v>31.003083722260175</v>
      </c>
      <c r="AB98" s="21">
        <f>EXP(-LN(2)/2)*AB97+(1-EXP(-LN(2)/2))/(LN(2)/2)*V98*Y98*VLOOKUP('Données projet'!$B$9,Paramètres!$A$1:$I$89,3,0)*0.475*44/12</f>
        <v>1.0939463799170563</v>
      </c>
      <c r="AC98" s="22">
        <f t="shared" si="57"/>
        <v>66.929399513313129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8.9989999999999952</v>
      </c>
      <c r="AI98" s="13">
        <f>IF('Données projet'!$A$62&gt;35,AI97+AH98-AQ97,IF(A98&lt;'Données projet'!$A$62,$AF$205^A98,IF(A98='Données projet'!$A$62,'Données projet'!$B$62,AI97+AH98-AQ97)))</f>
        <v>299.4079999999999</v>
      </c>
      <c r="AJ98" s="13">
        <f>AI98*VLOOKUP('Données projet'!$B$10,Paramètres!$A$1:$I$89,3,0)*VLOOKUP('Données projet'!$B$10,Paramètres!$A$1:$I$89,5,0)</f>
        <v>284.91665279999989</v>
      </c>
      <c r="AK98" s="13">
        <f t="shared" si="89"/>
        <v>68.004983981001502</v>
      </c>
      <c r="AL98" s="20">
        <f t="shared" si="58"/>
        <v>614.67185072691063</v>
      </c>
      <c r="AM98" s="59">
        <f t="shared" si="59"/>
        <v>890.61929664567651</v>
      </c>
      <c r="AN98" s="59">
        <f ca="1">AVERAGE(OFFSET($AM$3,0,0,'Données projet'!$E$10+1,1))-AVERAGE(OFFSET($H$3,0,0,'Données projet'!$E$10+1,1))</f>
        <v>486.36097333679697</v>
      </c>
      <c r="AO98" s="59">
        <f t="shared" si="90"/>
        <v>308.47736602748159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22.325050489026786</v>
      </c>
      <c r="AV98" s="21">
        <f>EXP(-LN(2)/25)*AV97+(1-EXP(-LN(2)/25))/(LN(2)/25)*Calculateur!AQ98*Calculateur!AS98*VLOOKUP('Données projet'!$B$10,Paramètres!$A$1:$I$89,3,0)*0.475*44/12</f>
        <v>22.333814645772602</v>
      </c>
      <c r="AW98" s="21">
        <f>EXP(-LN(2)/2)*AW97+(1-EXP(-LN(2)/2))/(LN(2)/2)*AQ98*AT98*VLOOKUP('Données projet'!$B$10,Paramètres!$A$1:$I$89,3,0)*0.475*44/12</f>
        <v>7.7566616073485708</v>
      </c>
      <c r="AX98" s="21">
        <f t="shared" si="60"/>
        <v>52.415526742147954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7.7249999999999996</v>
      </c>
      <c r="BD98" s="12">
        <f>IF('Données projet'!$A$88&gt;35,BD97+BC98-BL97,IF(A98&lt;'Données projet'!$A$88,$BA$205^A98,IF(A98='Données projet'!$A$88,'Données projet'!$B$88,BD97+BC98-BL97)))</f>
        <v>275.91000000000031</v>
      </c>
      <c r="BE98" s="13">
        <f>BD98*VLOOKUP('Données projet'!$B$11,Paramètres!$A$1:$I$89,3,0)*VLOOKUP('Données projet'!$B$11,Paramètres!$A$1:$I$89,5,0)</f>
        <v>279.77274000000034</v>
      </c>
      <c r="BF98" s="13">
        <f t="shared" si="91"/>
        <v>66.918980040810155</v>
      </c>
      <c r="BG98" s="20">
        <f t="shared" si="61"/>
        <v>603.82141240441149</v>
      </c>
      <c r="BH98" s="59">
        <f t="shared" si="62"/>
        <v>879.76885832317748</v>
      </c>
      <c r="BI98" s="59">
        <f ca="1">AVERAGE(OFFSET($BH$3,0,0,'Données projet'!$E$11+1,1))-AVERAGE(OFFSET($H$3,0,0,'Données projet'!$E$11+1,1))</f>
        <v>586.51533082410526</v>
      </c>
      <c r="BJ98" s="59">
        <f t="shared" si="92"/>
        <v>361.74671957013652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27.253805648732321</v>
      </c>
      <c r="BQ98" s="21">
        <f>EXP(-LN(2)/25)*BQ97+(1-EXP(-LN(2)/25))/(LN(2)/25)*Calculateur!BL98*Calculateur!BN98*VLOOKUP('Données projet'!$B$11,Paramètres!$A$1:$I$89,3,0)*0.475*44/12</f>
        <v>26.311610149769667</v>
      </c>
      <c r="BR98" s="21">
        <f>EXP(-LN(2)/2)*BR97+(1-EXP(-LN(2)/2))/(LN(2)/2)*BL98*BO98*VLOOKUP('Données projet'!$B$11,Paramètres!$A$1:$I$89,3,0)*0.475*44/12</f>
        <v>2.1620098371755061</v>
      </c>
      <c r="BS98" s="22">
        <f t="shared" si="63"/>
        <v>55.727425635677491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10.192500000000001</v>
      </c>
      <c r="BY98" s="12">
        <f>IF('Données projet'!$A$114&gt;35,BY97+BX98-CG97,IF(A98&lt;'Données projet'!$A$114,$BV$205^A98,IF(A98='Données projet'!$A$114,'Données projet'!$B$114,BY97+BX98-CG97)))</f>
        <v>431.3649999999999</v>
      </c>
      <c r="BZ98" s="13">
        <f>BY98*VLOOKUP('Données projet'!$B$12,Paramètres!$A$1:$I$89,3,0)*VLOOKUP('Données projet'!$B$12,Paramètres!$A$1:$I$89,5,0)</f>
        <v>201.87881999999993</v>
      </c>
      <c r="CA98" s="13">
        <f t="shared" si="93"/>
        <v>50.156850528656342</v>
      </c>
      <c r="CB98" s="20">
        <f t="shared" si="64"/>
        <v>438.96212617074298</v>
      </c>
      <c r="CC98" s="59">
        <f t="shared" si="65"/>
        <v>714.90957208950886</v>
      </c>
      <c r="CD98" s="59">
        <f ca="1">AVERAGE(OFFSET($CC$3,0,0,'Données projet'!$E$12+1,1))-AVERAGE(OFFSET($H$3,0,0,'Données projet'!$E$12+1,1))</f>
        <v>374.38106339726073</v>
      </c>
      <c r="CE98" s="59">
        <f t="shared" si="94"/>
        <v>296.53283288925957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46.570822162489591</v>
      </c>
      <c r="CL98" s="21">
        <f>EXP(-LN(2)/25)*CL97+(1-EXP(-LN(2)/25))/(LN(2)/25)*Calculateur!CG98*Calculateur!CI98*VLOOKUP('Données projet'!$B$12,Paramètres!$A$1:$I$89,3,0)*0.475*44/12</f>
        <v>17.899892848932001</v>
      </c>
      <c r="CM98" s="21">
        <f>EXP(-LN(2)/2)*CM97+(1-EXP(-LN(2)/2))/(LN(2)/2)*CG98*CJ98*VLOOKUP('Données projet'!$B$12,Paramètres!$A$1:$I$89,3,0)*0.475*44/12</f>
        <v>0.32243563307916756</v>
      </c>
      <c r="CN98" s="22">
        <f t="shared" si="66"/>
        <v>64.793150644500756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2.8421709430404007E-14</v>
      </c>
      <c r="CU98" s="17">
        <f>CT98*VLOOKUP('Données projet'!$B$13,Paramètres!$A$1:$I$89,3,0)*VLOOKUP('Données projet'!$B$13,Paramètres!$A$1:$I$89,5,0)</f>
        <v>2.4829205358400945E-14</v>
      </c>
      <c r="CV98" s="13">
        <f t="shared" si="95"/>
        <v>4.3867331143352915E-13</v>
      </c>
      <c r="CW98" s="20">
        <f t="shared" si="67"/>
        <v>8.0726688341261168E-13</v>
      </c>
      <c r="CX98" s="59">
        <f t="shared" si="68"/>
        <v>275.94744591876673</v>
      </c>
      <c r="CY98" s="59">
        <f ca="1">AVERAGE(OFFSET($CX$3,0,0,'Données projet'!$E$13+1,1))-AVERAGE(OFFSET($H$3,0,0,'Données projet'!$E$13+1,1))</f>
        <v>285.8437404763045</v>
      </c>
      <c r="CZ98" s="59">
        <f t="shared" si="96"/>
        <v>276.01618888357268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24.508653241880982</v>
      </c>
      <c r="DG98" s="21">
        <f>EXP(-LN(2)/25)*DG97+(1-EXP(-LN(2)/25))/(LN(2)/25)*Calculateur!DB98*Calculateur!DD98*VLOOKUP('Données projet'!$B$13,Paramètres!$A$1:$I$89,3,0)*0.475*44/12</f>
        <v>24.078361294914284</v>
      </c>
      <c r="DH98" s="21">
        <f>EXP(-LN(2)/2)*DH97+(1-EXP(-LN(2)/2))/(LN(2)/2)*DB98*DE98*VLOOKUP('Données projet'!$B$13,Paramètres!$A$1:$I$89,3,0)*0.475*44/12</f>
        <v>0.25105849269442837</v>
      </c>
      <c r="DI98" s="22">
        <f t="shared" si="69"/>
        <v>48.838073029489692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11.283999999999997</v>
      </c>
      <c r="N99" s="13">
        <f>IF('Données projet'!$A$36&gt;35,N98+M99-V98,IF(A99&lt;'Données projet'!$A$36,$K$205^A99,IF(A99='Données projet'!$A$36,'Données projet'!$B$36,N98+M99-V98)))</f>
        <v>470.53399999999999</v>
      </c>
      <c r="O99" s="13">
        <f>N99*VLOOKUP('Données projet'!$B$9,Paramètres!$A$1:$I$89,3,0)*VLOOKUP('Données projet'!$B$9,Paramètres!$A$1:$I$89,5,0)</f>
        <v>425.73916320000001</v>
      </c>
      <c r="P99" s="13">
        <f t="shared" si="87"/>
        <v>96.975795710339128</v>
      </c>
      <c r="Q99" s="20">
        <f t="shared" ref="Q99:Q130" si="107">(O99+P99)*0.475*44/12</f>
        <v>910.39522010217399</v>
      </c>
      <c r="R99" s="59">
        <f t="shared" si="55"/>
        <v>1186.6442722985614</v>
      </c>
      <c r="S99" s="59">
        <f ca="1">AVERAGE(OFFSET($R$3,0,0,'Données projet'!$E$9+1,1))-AVERAGE(OFFSET($H$3,0,0,'Données projet'!$E$9+1,1))</f>
        <v>737.40414421611001</v>
      </c>
      <c r="T99" s="59">
        <f t="shared" si="88"/>
        <v>245.32893490531674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34.149327892631035</v>
      </c>
      <c r="AA99" s="21">
        <f>EXP(-LN(2)/25)*AA98+(1-EXP(-LN(2)/25))/(LN(2)/25)*Calculateur!V99*Calculateur!X99*VLOOKUP('Données projet'!$B$9,Paramètres!$A$1:$I$89,3,0)*0.475*44/12</f>
        <v>30.155302767493655</v>
      </c>
      <c r="AB99" s="21">
        <f>EXP(-LN(2)/2)*AB98+(1-EXP(-LN(2)/2))/(LN(2)/2)*V99*Y99*VLOOKUP('Données projet'!$B$9,Paramètres!$A$1:$I$89,3,0)*0.475*44/12</f>
        <v>0.77353690349382576</v>
      </c>
      <c r="AC99" s="22">
        <f t="shared" si="57"/>
        <v>65.078167563618507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8.9989999999999952</v>
      </c>
      <c r="AI99" s="13">
        <f>IF('Données projet'!$A$62&gt;35,AI98+AH99-AQ98,IF(A99&lt;'Données projet'!$A$62,$AF$205^A99,IF(A99='Données projet'!$A$62,'Données projet'!$B$62,AI98+AH99-AQ98)))</f>
        <v>308.40699999999993</v>
      </c>
      <c r="AJ99" s="13">
        <f>AI99*VLOOKUP('Données projet'!$B$10,Paramètres!$A$1:$I$89,3,0)*VLOOKUP('Données projet'!$B$10,Paramètres!$A$1:$I$89,5,0)</f>
        <v>293.48010119999992</v>
      </c>
      <c r="AK99" s="13">
        <f t="shared" si="89"/>
        <v>69.807899272049525</v>
      </c>
      <c r="AL99" s="20">
        <f t="shared" si="58"/>
        <v>632.72660082215282</v>
      </c>
      <c r="AM99" s="59">
        <f t="shared" si="59"/>
        <v>908.97565301854024</v>
      </c>
      <c r="AN99" s="59">
        <f ca="1">AVERAGE(OFFSET($AM$3,0,0,'Données projet'!$E$10+1,1))-AVERAGE(OFFSET($H$3,0,0,'Données projet'!$E$10+1,1))</f>
        <v>486.36097333679697</v>
      </c>
      <c r="AO99" s="59">
        <f t="shared" si="90"/>
        <v>308.47736602748159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21.887269865873208</v>
      </c>
      <c r="AV99" s="21">
        <f>EXP(-LN(2)/25)*AV98+(1-EXP(-LN(2)/25))/(LN(2)/25)*Calculateur!AQ99*Calculateur!AS99*VLOOKUP('Données projet'!$B$10,Paramètres!$A$1:$I$89,3,0)*0.475*44/12</f>
        <v>21.723095309799682</v>
      </c>
      <c r="AW99" s="21">
        <f>EXP(-LN(2)/2)*AW98+(1-EXP(-LN(2)/2))/(LN(2)/2)*AQ99*AT99*VLOOKUP('Données projet'!$B$10,Paramètres!$A$1:$I$89,3,0)*0.475*44/12</f>
        <v>5.4847880219255201</v>
      </c>
      <c r="AX99" s="21">
        <f t="shared" si="60"/>
        <v>49.095153197598407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7.7249999999999996</v>
      </c>
      <c r="BD99" s="12">
        <f>IF('Données projet'!$A$88&gt;35,BD98+BC99-BL98,IF(A99&lt;'Données projet'!$A$88,$BA$205^A99,IF(A99='Données projet'!$A$88,'Données projet'!$B$88,BD98+BC99-BL98)))</f>
        <v>283.63500000000033</v>
      </c>
      <c r="BE99" s="13">
        <f>BD99*VLOOKUP('Données projet'!$B$11,Paramètres!$A$1:$I$89,3,0)*VLOOKUP('Données projet'!$B$11,Paramètres!$A$1:$I$89,5,0)</f>
        <v>287.60589000000039</v>
      </c>
      <c r="BF99" s="13">
        <f t="shared" si="91"/>
        <v>68.571836294715325</v>
      </c>
      <c r="BG99" s="20">
        <f t="shared" si="61"/>
        <v>620.34287329662993</v>
      </c>
      <c r="BH99" s="59">
        <f t="shared" si="62"/>
        <v>896.59192549301736</v>
      </c>
      <c r="BI99" s="59">
        <f ca="1">AVERAGE(OFFSET($BH$3,0,0,'Données projet'!$E$11+1,1))-AVERAGE(OFFSET($H$3,0,0,'Données projet'!$E$11+1,1))</f>
        <v>586.51533082410526</v>
      </c>
      <c r="BJ99" s="59">
        <f t="shared" si="92"/>
        <v>361.74671957013652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26.719375143140724</v>
      </c>
      <c r="BQ99" s="21">
        <f>EXP(-LN(2)/25)*BQ98+(1-EXP(-LN(2)/25))/(LN(2)/25)*Calculateur!BL99*Calculateur!BN99*VLOOKUP('Données projet'!$B$11,Paramètres!$A$1:$I$89,3,0)*0.475*44/12</f>
        <v>25.592117786556773</v>
      </c>
      <c r="BR99" s="21">
        <f>EXP(-LN(2)/2)*BR98+(1-EXP(-LN(2)/2))/(LN(2)/2)*BL99*BO99*VLOOKUP('Données projet'!$B$11,Paramètres!$A$1:$I$89,3,0)*0.475*44/12</f>
        <v>1.528771816858824</v>
      </c>
      <c r="BS99" s="22">
        <f t="shared" si="63"/>
        <v>53.840264746556315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10.192500000000001</v>
      </c>
      <c r="BY99" s="12">
        <f>IF('Données projet'!$A$114&gt;35,BY98+BX99-CG98,IF(A99&lt;'Données projet'!$A$114,$BV$205^A99,IF(A99='Données projet'!$A$114,'Données projet'!$B$114,BY98+BX99-CG98)))</f>
        <v>441.55749999999989</v>
      </c>
      <c r="BZ99" s="13">
        <f>BY99*VLOOKUP('Données projet'!$B$12,Paramètres!$A$1:$I$89,3,0)*VLOOKUP('Données projet'!$B$12,Paramètres!$A$1:$I$89,5,0)</f>
        <v>206.64890999999994</v>
      </c>
      <c r="CA99" s="13">
        <f t="shared" si="93"/>
        <v>51.202604040835197</v>
      </c>
      <c r="CB99" s="20">
        <f t="shared" si="64"/>
        <v>449.09138695445449</v>
      </c>
      <c r="CC99" s="59">
        <f t="shared" si="65"/>
        <v>725.34043915084192</v>
      </c>
      <c r="CD99" s="59">
        <f ca="1">AVERAGE(OFFSET($CC$3,0,0,'Données projet'!$E$12+1,1))-AVERAGE(OFFSET($H$3,0,0,'Données projet'!$E$12+1,1))</f>
        <v>374.38106339726073</v>
      </c>
      <c r="CE99" s="59">
        <f t="shared" si="94"/>
        <v>296.53283288925957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45.657596745279889</v>
      </c>
      <c r="CL99" s="21">
        <f>EXP(-LN(2)/25)*CL98+(1-EXP(-LN(2)/25))/(LN(2)/25)*Calculateur!CG99*Calculateur!CI99*VLOOKUP('Données projet'!$B$12,Paramètres!$A$1:$I$89,3,0)*0.475*44/12</f>
        <v>17.410419337663502</v>
      </c>
      <c r="CM99" s="21">
        <f>EXP(-LN(2)/2)*CM98+(1-EXP(-LN(2)/2))/(LN(2)/2)*CG99*CJ99*VLOOKUP('Données projet'!$B$12,Paramètres!$A$1:$I$89,3,0)*0.475*44/12</f>
        <v>0.22799642264645686</v>
      </c>
      <c r="CN99" s="22">
        <f t="shared" si="66"/>
        <v>63.296012505589843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2.8421709430404007E-14</v>
      </c>
      <c r="CU99" s="17">
        <f>CT99*VLOOKUP('Données projet'!$B$13,Paramètres!$A$1:$I$89,3,0)*VLOOKUP('Données projet'!$B$13,Paramètres!$A$1:$I$89,5,0)</f>
        <v>2.4829205358400945E-14</v>
      </c>
      <c r="CV99" s="13">
        <f t="shared" si="95"/>
        <v>4.3867331143352915E-13</v>
      </c>
      <c r="CW99" s="20">
        <f t="shared" si="67"/>
        <v>8.0726688341261168E-13</v>
      </c>
      <c r="CX99" s="59">
        <f t="shared" si="68"/>
        <v>276.24905219638822</v>
      </c>
      <c r="CY99" s="59">
        <f ca="1">AVERAGE(OFFSET($CX$3,0,0,'Données projet'!$E$13+1,1))-AVERAGE(OFFSET($H$3,0,0,'Données projet'!$E$13+1,1))</f>
        <v>285.8437404763045</v>
      </c>
      <c r="CZ99" s="59">
        <f t="shared" si="96"/>
        <v>276.01618888357268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24.028053500610103</v>
      </c>
      <c r="DG99" s="21">
        <f>EXP(-LN(2)/25)*DG98+(1-EXP(-LN(2)/25))/(LN(2)/25)*Calculateur!DB99*Calculateur!DD99*VLOOKUP('Données projet'!$B$13,Paramètres!$A$1:$I$89,3,0)*0.475*44/12</f>
        <v>23.419937239078866</v>
      </c>
      <c r="DH99" s="21">
        <f>EXP(-LN(2)/2)*DH98+(1-EXP(-LN(2)/2))/(LN(2)/2)*DB99*DE99*VLOOKUP('Données projet'!$B$13,Paramètres!$A$1:$I$89,3,0)*0.475*44/12</f>
        <v>0.17752516265870361</v>
      </c>
      <c r="DI99" s="22">
        <f t="shared" si="69"/>
        <v>47.625515902347672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11.283999999999997</v>
      </c>
      <c r="N100" s="13">
        <f>IF('Données projet'!$A$36&gt;35,N99+M100-V99,IF(A100&lt;'Données projet'!$A$36,$K$205^A100,IF(A100='Données projet'!$A$36,'Données projet'!$B$36,N99+M100-V99)))</f>
        <v>481.81799999999998</v>
      </c>
      <c r="O100" s="13">
        <f>N100*VLOOKUP('Données projet'!$B$9,Paramètres!$A$1:$I$89,3,0)*VLOOKUP('Données projet'!$B$9,Paramètres!$A$1:$I$89,5,0)</f>
        <v>435.9489264</v>
      </c>
      <c r="P100" s="13">
        <f t="shared" si="87"/>
        <v>99.0278549926512</v>
      </c>
      <c r="Q100" s="20">
        <f t="shared" si="107"/>
        <v>931.75122759220085</v>
      </c>
      <c r="R100" s="59">
        <f t="shared" si="55"/>
        <v>1208.2966538715837</v>
      </c>
      <c r="S100" s="59">
        <f ca="1">AVERAGE(OFFSET($R$3,0,0,'Données projet'!$E$9+1,1))-AVERAGE(OFFSET($H$3,0,0,'Données projet'!$E$9+1,1))</f>
        <v>737.40414421611001</v>
      </c>
      <c r="T100" s="59">
        <f t="shared" si="88"/>
        <v>245.32893490531674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33.479680401689862</v>
      </c>
      <c r="AA100" s="21">
        <f>EXP(-LN(2)/25)*AA99+(1-EXP(-LN(2)/25))/(LN(2)/25)*Calculateur!V100*Calculateur!X100*VLOOKUP('Données projet'!$B$9,Paramètres!$A$1:$I$89,3,0)*0.475*44/12</f>
        <v>29.330704427518089</v>
      </c>
      <c r="AB100" s="21">
        <f>EXP(-LN(2)/2)*AB99+(1-EXP(-LN(2)/2))/(LN(2)/2)*V100*Y100*VLOOKUP('Données projet'!$B$9,Paramètres!$A$1:$I$89,3,0)*0.475*44/12</f>
        <v>0.54697318995852817</v>
      </c>
      <c r="AC100" s="22">
        <f t="shared" si="57"/>
        <v>63.357358019166476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8.9989999999999952</v>
      </c>
      <c r="AI100" s="13">
        <f>IF('Données projet'!$A$62&gt;35,AI99+AH100-AQ99,IF(A100&lt;'Données projet'!$A$62,$AF$205^A100,IF(A100='Données projet'!$A$62,'Données projet'!$B$62,AI99+AH100-AQ99)))</f>
        <v>317.40599999999995</v>
      </c>
      <c r="AJ100" s="13">
        <f>AI100*VLOOKUP('Données projet'!$B$10,Paramètres!$A$1:$I$89,3,0)*VLOOKUP('Données projet'!$B$10,Paramètres!$A$1:$I$89,5,0)</f>
        <v>302.04354959999995</v>
      </c>
      <c r="AK100" s="13">
        <f t="shared" si="89"/>
        <v>71.604700553278462</v>
      </c>
      <c r="AL100" s="20">
        <f t="shared" si="58"/>
        <v>650.77070235029328</v>
      </c>
      <c r="AM100" s="59">
        <f t="shared" si="59"/>
        <v>927.31612862967609</v>
      </c>
      <c r="AN100" s="59">
        <f ca="1">AVERAGE(OFFSET($AM$3,0,0,'Données projet'!$E$10+1,1))-AVERAGE(OFFSET($H$3,0,0,'Données projet'!$E$10+1,1))</f>
        <v>486.36097333679697</v>
      </c>
      <c r="AO100" s="59">
        <f t="shared" si="90"/>
        <v>308.47736602748159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21.458073853719856</v>
      </c>
      <c r="AV100" s="21">
        <f>EXP(-LN(2)/25)*AV99+(1-EXP(-LN(2)/25))/(LN(2)/25)*Calculateur!AQ100*Calculateur!AS100*VLOOKUP('Données projet'!$B$10,Paramètres!$A$1:$I$89,3,0)*0.475*44/12</f>
        <v>21.129076126185275</v>
      </c>
      <c r="AW100" s="21">
        <f>EXP(-LN(2)/2)*AW99+(1-EXP(-LN(2)/2))/(LN(2)/2)*AQ100*AT100*VLOOKUP('Données projet'!$B$10,Paramètres!$A$1:$I$89,3,0)*0.475*44/12</f>
        <v>3.8783308036742858</v>
      </c>
      <c r="AX100" s="21">
        <f t="shared" si="60"/>
        <v>46.465480783579423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7.7249999999999996</v>
      </c>
      <c r="BD100" s="12">
        <f>IF('Données projet'!$A$88&gt;35,BD99+BC100-BL99,IF(A100&lt;'Données projet'!$A$88,$BA$205^A100,IF(A100='Données projet'!$A$88,'Données projet'!$B$88,BD99+BC100-BL99)))</f>
        <v>291.36000000000035</v>
      </c>
      <c r="BE100" s="13">
        <f>BD100*VLOOKUP('Données projet'!$B$11,Paramètres!$A$1:$I$89,3,0)*VLOOKUP('Données projet'!$B$11,Paramètres!$A$1:$I$89,5,0)</f>
        <v>295.43904000000038</v>
      </c>
      <c r="BF100" s="13">
        <f t="shared" si="91"/>
        <v>70.219460217166883</v>
      </c>
      <c r="BG100" s="20">
        <f t="shared" si="61"/>
        <v>636.85522121156635</v>
      </c>
      <c r="BH100" s="59">
        <f t="shared" si="62"/>
        <v>913.40064749094915</v>
      </c>
      <c r="BI100" s="59">
        <f ca="1">AVERAGE(OFFSET($BH$3,0,0,'Données projet'!$E$11+1,1))-AVERAGE(OFFSET($H$3,0,0,'Données projet'!$E$11+1,1))</f>
        <v>586.51533082410526</v>
      </c>
      <c r="BJ100" s="59">
        <f t="shared" si="92"/>
        <v>361.74671957013652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26.195424493793354</v>
      </c>
      <c r="BQ100" s="21">
        <f>EXP(-LN(2)/25)*BQ99+(1-EXP(-LN(2)/25))/(LN(2)/25)*Calculateur!BL100*Calculateur!BN100*VLOOKUP('Données projet'!$B$11,Paramètres!$A$1:$I$89,3,0)*0.475*44/12</f>
        <v>24.892299979852396</v>
      </c>
      <c r="BR100" s="21">
        <f>EXP(-LN(2)/2)*BR99+(1-EXP(-LN(2)/2))/(LN(2)/2)*BL100*BO100*VLOOKUP('Données projet'!$B$11,Paramètres!$A$1:$I$89,3,0)*0.475*44/12</f>
        <v>1.0810049185877533</v>
      </c>
      <c r="BS100" s="22">
        <f t="shared" si="63"/>
        <v>52.168729392233502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>
        <f>VLOOKUP(A100,'Données projet'!$A$113:$I$133,2,0)</f>
        <v>451.75</v>
      </c>
      <c r="BW100" s="12">
        <f>VLOOKUP(A100,'Données projet'!$A$113:$I$133,9,0)</f>
        <v>10.192500000000001</v>
      </c>
      <c r="BX100" s="12">
        <f t="array" ref="BX100">INDEX(BW:BW,MIN(IF(ISNUMBER(BW100:BW296),ROW(BW100:BW296),"")))</f>
        <v>10.192500000000001</v>
      </c>
      <c r="BY100" s="12">
        <f>IF('Données projet'!$A$114&gt;35,BY99+BX100-CG99,IF(A100&lt;'Données projet'!$A$114,$BV$205^A100,IF(A100='Données projet'!$A$114,'Données projet'!$B$114,BY99+BX100-CG99)))</f>
        <v>451.74999999999989</v>
      </c>
      <c r="BZ100" s="13">
        <f>BY100*VLOOKUP('Données projet'!$B$12,Paramètres!$A$1:$I$89,3,0)*VLOOKUP('Données projet'!$B$12,Paramètres!$A$1:$I$89,5,0)</f>
        <v>211.41899999999995</v>
      </c>
      <c r="CA100" s="13">
        <f t="shared" si="93"/>
        <v>52.245551258706243</v>
      </c>
      <c r="CB100" s="20">
        <f t="shared" si="64"/>
        <v>459.21576010891323</v>
      </c>
      <c r="CC100" s="59">
        <f t="shared" si="65"/>
        <v>735.76118638829598</v>
      </c>
      <c r="CD100" s="59">
        <f ca="1">AVERAGE(OFFSET($CC$3,0,0,'Données projet'!$E$12+1,1))-AVERAGE(OFFSET($H$3,0,0,'Données projet'!$E$12+1,1))</f>
        <v>374.38106339726073</v>
      </c>
      <c r="CE100" s="59">
        <f t="shared" si="94"/>
        <v>296.53283288925957</v>
      </c>
      <c r="CF100" s="15">
        <f>IF(ISNA(VLOOKUP(A100,'Données projet'!$A$113:$I$133,3,0)),0,VLOOKUP(A100,'Données projet'!$A$113:$I$133,3,0))</f>
        <v>5</v>
      </c>
      <c r="CG100" s="15">
        <f>IF(ISNA(VLOOKUP(A100,'Données projet'!$A$113:$I$133,4,0)),0,VLOOKUP(A100,'Données projet'!$A$113:$I$133,4,0))</f>
        <v>90.589999999999975</v>
      </c>
      <c r="CH100" s="16">
        <f>IF(ISNA(VLOOKUP(A100,'Données projet'!$A$113:$I$133,5,0)),0%,VLOOKUP(A100,'Données projet'!$A$113:$I$133,5,0)*VLOOKUP('Données projet'!$B$12,Paramètres!$A$1:$I$89,7,0))</f>
        <v>0.33</v>
      </c>
      <c r="CI100" s="16">
        <f>IF(ISNA(VLOOKUP(A100,'Données projet'!$A$113:$I$133,6,0)),0%,VLOOKUP(A100,'Données projet'!$A$113:$I$133,6,0)*VLOOKUP('Données projet'!$B$12,Paramètres!$A$1:$I$89,7,0))</f>
        <v>0.11000000000000001</v>
      </c>
      <c r="CJ100" s="16">
        <f>IF(ISNA(VLOOKUP(A100,'Données projet'!$A$113:$I$133,7,0)),0%,VLOOKUP(A100,'Données projet'!$A$113:$I$133,7,0))</f>
        <v>0.2</v>
      </c>
      <c r="CK100" s="21">
        <f>EXP(-LN(2)/35)*CK99+(1-EXP(-LN(2)/35))/(LN(2)/35)*CG100*CH100*VLOOKUP('Données projet'!$B$12,Paramètres!$A$1:$I$89,3,0)*0.475*44/12</f>
        <v>63.321870448870456</v>
      </c>
      <c r="CL100" s="21">
        <f>EXP(-LN(2)/25)*CL99+(1-EXP(-LN(2)/25))/(LN(2)/25)*Calculateur!CG100*Calculateur!CI100*VLOOKUP('Données projet'!$B$12,Paramètres!$A$1:$I$89,3,0)*0.475*44/12</f>
        <v>23.096502220156491</v>
      </c>
      <c r="CM100" s="21">
        <f>EXP(-LN(2)/2)*CM99+(1-EXP(-LN(2)/2))/(LN(2)/2)*CG100*CJ100*VLOOKUP('Données projet'!$B$12,Paramètres!$A$1:$I$89,3,0)*0.475*44/12</f>
        <v>9.7616690873011311</v>
      </c>
      <c r="CN100" s="22">
        <f t="shared" si="66"/>
        <v>96.18004175632808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2.8421709430404007E-14</v>
      </c>
      <c r="CU100" s="17">
        <f>CT100*VLOOKUP('Données projet'!$B$13,Paramètres!$A$1:$I$89,3,0)*VLOOKUP('Données projet'!$B$13,Paramètres!$A$1:$I$89,5,0)</f>
        <v>2.4829205358400945E-14</v>
      </c>
      <c r="CV100" s="13">
        <f t="shared" si="95"/>
        <v>4.3867331143352915E-13</v>
      </c>
      <c r="CW100" s="20">
        <f t="shared" si="67"/>
        <v>8.0726688341261168E-13</v>
      </c>
      <c r="CX100" s="59">
        <f t="shared" si="68"/>
        <v>276.54542627938361</v>
      </c>
      <c r="CY100" s="59">
        <f ca="1">AVERAGE(OFFSET($CX$3,0,0,'Données projet'!$E$13+1,1))-AVERAGE(OFFSET($H$3,0,0,'Données projet'!$E$13+1,1))</f>
        <v>285.8437404763045</v>
      </c>
      <c r="CZ100" s="59">
        <f t="shared" si="96"/>
        <v>276.01618888357268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23.556878027128647</v>
      </c>
      <c r="DG100" s="21">
        <f>EXP(-LN(2)/25)*DG99+(1-EXP(-LN(2)/25))/(LN(2)/25)*Calculateur!DB100*Calculateur!DD100*VLOOKUP('Données projet'!$B$13,Paramètres!$A$1:$I$89,3,0)*0.475*44/12</f>
        <v>22.779517823675281</v>
      </c>
      <c r="DH100" s="21">
        <f>EXP(-LN(2)/2)*DH99+(1-EXP(-LN(2)/2))/(LN(2)/2)*DB100*DE100*VLOOKUP('Données projet'!$B$13,Paramètres!$A$1:$I$89,3,0)*0.475*44/12</f>
        <v>0.12552924634721419</v>
      </c>
      <c r="DI100" s="22">
        <f t="shared" si="69"/>
        <v>46.461925097151138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11.283999999999997</v>
      </c>
      <c r="N101" s="13">
        <f>IF('Données projet'!$A$36&gt;35,N100+M101-V100,IF(A101&lt;'Données projet'!$A$36,$K$205^A101,IF(A101='Données projet'!$A$36,'Données projet'!$B$36,N100+M101-V100)))</f>
        <v>493.10199999999998</v>
      </c>
      <c r="O101" s="13">
        <f>N101*VLOOKUP('Données projet'!$B$9,Paramètres!$A$1:$I$89,3,0)*VLOOKUP('Données projet'!$B$9,Paramètres!$A$1:$I$89,5,0)</f>
        <v>446.15868959999995</v>
      </c>
      <c r="P101" s="13">
        <f t="shared" si="87"/>
        <v>101.07432734685769</v>
      </c>
      <c r="Q101" s="20">
        <f t="shared" si="107"/>
        <v>953.09750451577702</v>
      </c>
      <c r="R101" s="59">
        <f t="shared" si="55"/>
        <v>1229.9341634504085</v>
      </c>
      <c r="S101" s="59">
        <f ca="1">AVERAGE(OFFSET($R$3,0,0,'Données projet'!$E$9+1,1))-AVERAGE(OFFSET($H$3,0,0,'Données projet'!$E$9+1,1))</f>
        <v>737.40414421611001</v>
      </c>
      <c r="T101" s="59">
        <f t="shared" si="88"/>
        <v>245.32893490531674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32.823164289601401</v>
      </c>
      <c r="AA101" s="21">
        <f>EXP(-LN(2)/25)*AA100+(1-EXP(-LN(2)/25))/(LN(2)/25)*Calculateur!V101*Calculateur!X101*VLOOKUP('Données projet'!$B$9,Paramètres!$A$1:$I$89,3,0)*0.475*44/12</f>
        <v>28.528654772512898</v>
      </c>
      <c r="AB101" s="21">
        <f>EXP(-LN(2)/2)*AB100+(1-EXP(-LN(2)/2))/(LN(2)/2)*V101*Y101*VLOOKUP('Données projet'!$B$9,Paramètres!$A$1:$I$89,3,0)*0.475*44/12</f>
        <v>0.38676845174691288</v>
      </c>
      <c r="AC101" s="22">
        <f t="shared" si="57"/>
        <v>61.738587513861212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8.9989999999999952</v>
      </c>
      <c r="AI101" s="13">
        <f>IF('Données projet'!$A$62&gt;35,AI100+AH101-AQ100,IF(A101&lt;'Données projet'!$A$62,$AF$205^A101,IF(A101='Données projet'!$A$62,'Données projet'!$B$62,AI100+AH101-AQ100)))</f>
        <v>326.40499999999997</v>
      </c>
      <c r="AJ101" s="13">
        <f>AI101*VLOOKUP('Données projet'!$B$10,Paramètres!$A$1:$I$89,3,0)*VLOOKUP('Données projet'!$B$10,Paramètres!$A$1:$I$89,5,0)</f>
        <v>310.60699799999998</v>
      </c>
      <c r="AK101" s="13">
        <f t="shared" si="89"/>
        <v>73.395581077832844</v>
      </c>
      <c r="AL101" s="20">
        <f t="shared" si="58"/>
        <v>668.80449189389219</v>
      </c>
      <c r="AM101" s="59">
        <f t="shared" si="59"/>
        <v>945.64115082852356</v>
      </c>
      <c r="AN101" s="59">
        <f ca="1">AVERAGE(OFFSET($AM$3,0,0,'Données projet'!$E$10+1,1))-AVERAGE(OFFSET($H$3,0,0,'Données projet'!$E$10+1,1))</f>
        <v>486.36097333679697</v>
      </c>
      <c r="AO101" s="59">
        <f t="shared" si="90"/>
        <v>308.47736602748159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21.037294113581115</v>
      </c>
      <c r="AV101" s="21">
        <f>EXP(-LN(2)/25)*AV100+(1-EXP(-LN(2)/25))/(LN(2)/25)*Calculateur!AQ101*Calculateur!AS101*VLOOKUP('Données projet'!$B$10,Paramètres!$A$1:$I$89,3,0)*0.475*44/12</f>
        <v>20.551300428384916</v>
      </c>
      <c r="AW101" s="21">
        <f>EXP(-LN(2)/2)*AW100+(1-EXP(-LN(2)/2))/(LN(2)/2)*AQ101*AT101*VLOOKUP('Données projet'!$B$10,Paramètres!$A$1:$I$89,3,0)*0.475*44/12</f>
        <v>2.7423940109627605</v>
      </c>
      <c r="AX101" s="21">
        <f t="shared" si="60"/>
        <v>44.330988552928794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7.7249999999999996</v>
      </c>
      <c r="BD101" s="12">
        <f>IF('Données projet'!$A$88&gt;35,BD100+BC101-BL100,IF(A101&lt;'Données projet'!$A$88,$BA$205^A101,IF(A101='Données projet'!$A$88,'Données projet'!$B$88,BD100+BC101-BL100)))</f>
        <v>299.08500000000038</v>
      </c>
      <c r="BE101" s="13">
        <f>BD101*VLOOKUP('Données projet'!$B$11,Paramètres!$A$1:$I$89,3,0)*VLOOKUP('Données projet'!$B$11,Paramètres!$A$1:$I$89,5,0)</f>
        <v>303.27219000000042</v>
      </c>
      <c r="BF101" s="13">
        <f t="shared" si="91"/>
        <v>71.862006481936177</v>
      </c>
      <c r="BG101" s="20">
        <f t="shared" si="61"/>
        <v>653.35872553937293</v>
      </c>
      <c r="BH101" s="59">
        <f t="shared" si="62"/>
        <v>930.1953844740043</v>
      </c>
      <c r="BI101" s="59">
        <f ca="1">AVERAGE(OFFSET($BH$3,0,0,'Données projet'!$E$11+1,1))-AVERAGE(OFFSET($H$3,0,0,'Données projet'!$E$11+1,1))</f>
        <v>586.51533082410526</v>
      </c>
      <c r="BJ101" s="59">
        <f t="shared" si="92"/>
        <v>361.74671957013652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25.681748197101346</v>
      </c>
      <c r="BQ101" s="21">
        <f>EXP(-LN(2)/25)*BQ100+(1-EXP(-LN(2)/25))/(LN(2)/25)*Calculateur!BL101*Calculateur!BN101*VLOOKUP('Données projet'!$B$11,Paramètres!$A$1:$I$89,3,0)*0.475*44/12</f>
        <v>24.211618727874168</v>
      </c>
      <c r="BR101" s="21">
        <f>EXP(-LN(2)/2)*BR100+(1-EXP(-LN(2)/2))/(LN(2)/2)*BL101*BO101*VLOOKUP('Données projet'!$B$11,Paramètres!$A$1:$I$89,3,0)*0.475*44/12</f>
        <v>0.76438590842941212</v>
      </c>
      <c r="BS101" s="22">
        <f t="shared" si="63"/>
        <v>50.657752833404921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9.1833333333333318</v>
      </c>
      <c r="BY101" s="12">
        <f>IF('Données projet'!$A$114&gt;35,BY100+BX101-CG100,IF(A101&lt;'Données projet'!$A$114,$BV$205^A101,IF(A101='Données projet'!$A$114,'Données projet'!$B$114,BY100+BX101-CG100)))</f>
        <v>370.34333333333325</v>
      </c>
      <c r="BZ101" s="13">
        <f>BY101*VLOOKUP('Données projet'!$B$12,Paramètres!$A$1:$I$89,3,0)*VLOOKUP('Données projet'!$B$12,Paramètres!$A$1:$I$89,5,0)</f>
        <v>173.32067999999998</v>
      </c>
      <c r="CA101" s="13">
        <f t="shared" si="93"/>
        <v>43.832906027777845</v>
      </c>
      <c r="CB101" s="20">
        <f t="shared" si="64"/>
        <v>378.209162331713</v>
      </c>
      <c r="CC101" s="59">
        <f t="shared" si="65"/>
        <v>655.04582126634432</v>
      </c>
      <c r="CD101" s="59">
        <f ca="1">AVERAGE(OFFSET($CC$3,0,0,'Données projet'!$E$12+1,1))-AVERAGE(OFFSET($H$3,0,0,'Données projet'!$E$12+1,1))</f>
        <v>374.38106339726073</v>
      </c>
      <c r="CE101" s="59">
        <f t="shared" si="94"/>
        <v>296.53283288925957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62.08016719189542</v>
      </c>
      <c r="CL101" s="21">
        <f>EXP(-LN(2)/25)*CL100+(1-EXP(-LN(2)/25))/(LN(2)/25)*Calculateur!CG101*Calculateur!CI101*VLOOKUP('Données projet'!$B$12,Paramètres!$A$1:$I$89,3,0)*0.475*44/12</f>
        <v>22.464927152354047</v>
      </c>
      <c r="CM101" s="21">
        <f>EXP(-LN(2)/2)*CM100+(1-EXP(-LN(2)/2))/(LN(2)/2)*CG101*CJ101*VLOOKUP('Données projet'!$B$12,Paramètres!$A$1:$I$89,3,0)*0.475*44/12</f>
        <v>6.9025424073297268</v>
      </c>
      <c r="CN101" s="22">
        <f t="shared" si="66"/>
        <v>91.447636751579196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2.8421709430404007E-14</v>
      </c>
      <c r="CU101" s="17">
        <f>CT101*VLOOKUP('Données projet'!$B$13,Paramètres!$A$1:$I$89,3,0)*VLOOKUP('Données projet'!$B$13,Paramètres!$A$1:$I$89,5,0)</f>
        <v>2.4829205358400945E-14</v>
      </c>
      <c r="CV101" s="13">
        <f t="shared" si="95"/>
        <v>4.3867331143352915E-13</v>
      </c>
      <c r="CW101" s="20">
        <f t="shared" si="67"/>
        <v>8.0726688341261168E-13</v>
      </c>
      <c r="CX101" s="59">
        <f t="shared" si="68"/>
        <v>276.83665893463217</v>
      </c>
      <c r="CY101" s="59">
        <f ca="1">AVERAGE(OFFSET($CX$3,0,0,'Données projet'!$E$13+1,1))-AVERAGE(OFFSET($H$3,0,0,'Données projet'!$E$13+1,1))</f>
        <v>285.8437404763045</v>
      </c>
      <c r="CZ101" s="59">
        <f t="shared" si="96"/>
        <v>276.01618888357268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23.094942017293501</v>
      </c>
      <c r="DG101" s="21">
        <f>EXP(-LN(2)/25)*DG100+(1-EXP(-LN(2)/25))/(LN(2)/25)*Calculateur!DB101*Calculateur!DD101*VLOOKUP('Données projet'!$B$13,Paramètres!$A$1:$I$89,3,0)*0.475*44/12</f>
        <v>22.156610710864101</v>
      </c>
      <c r="DH101" s="21">
        <f>EXP(-LN(2)/2)*DH100+(1-EXP(-LN(2)/2))/(LN(2)/2)*DB101*DE101*VLOOKUP('Données projet'!$B$13,Paramètres!$A$1:$I$89,3,0)*0.475*44/12</f>
        <v>8.8762581329351803E-2</v>
      </c>
      <c r="DI101" s="22">
        <f t="shared" si="69"/>
        <v>45.340315309486961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11.283999999999997</v>
      </c>
      <c r="N102" s="13">
        <f>IF('Données projet'!$A$36&gt;35,N101+M102-V101,IF(A102&lt;'Données projet'!$A$36,$K$205^A102,IF(A102='Données projet'!$A$36,'Données projet'!$B$36,N101+M102-V101)))</f>
        <v>504.38599999999997</v>
      </c>
      <c r="O102" s="13">
        <f>N102*VLOOKUP('Données projet'!$B$9,Paramètres!$A$1:$I$89,3,0)*VLOOKUP('Données projet'!$B$9,Paramètres!$A$1:$I$89,5,0)</f>
        <v>456.36845279999994</v>
      </c>
      <c r="P102" s="13">
        <f t="shared" si="87"/>
        <v>103.11535533948117</v>
      </c>
      <c r="Q102" s="20">
        <f t="shared" si="107"/>
        <v>974.43429917626281</v>
      </c>
      <c r="R102" s="59">
        <f t="shared" si="55"/>
        <v>1251.557138530673</v>
      </c>
      <c r="S102" s="59">
        <f ca="1">AVERAGE(OFFSET($R$3,0,0,'Données projet'!$E$9+1,1))-AVERAGE(OFFSET($H$3,0,0,'Données projet'!$E$9+1,1))</f>
        <v>737.40414421611001</v>
      </c>
      <c r="T102" s="59">
        <f t="shared" si="88"/>
        <v>245.32893490531674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32.179522058035708</v>
      </c>
      <c r="AA102" s="21">
        <f>EXP(-LN(2)/25)*AA101+(1-EXP(-LN(2)/25))/(LN(2)/25)*Calculateur!V102*Calculateur!X102*VLOOKUP('Données projet'!$B$9,Paramètres!$A$1:$I$89,3,0)*0.475*44/12</f>
        <v>27.74853720750178</v>
      </c>
      <c r="AB102" s="21">
        <f>EXP(-LN(2)/2)*AB101+(1-EXP(-LN(2)/2))/(LN(2)/2)*V102*Y102*VLOOKUP('Données projet'!$B$9,Paramètres!$A$1:$I$89,3,0)*0.475*44/12</f>
        <v>0.27348659497926409</v>
      </c>
      <c r="AC102" s="22">
        <f t="shared" si="57"/>
        <v>60.201545860516745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8.9989999999999952</v>
      </c>
      <c r="AI102" s="13">
        <f>IF('Données projet'!$A$62&gt;35,AI101+AH102-AQ101,IF(A102&lt;'Données projet'!$A$62,$AF$205^A102,IF(A102='Données projet'!$A$62,'Données projet'!$B$62,AI101+AH102-AQ101)))</f>
        <v>335.404</v>
      </c>
      <c r="AJ102" s="13">
        <f>AI102*VLOOKUP('Données projet'!$B$10,Paramètres!$A$1:$I$89,3,0)*VLOOKUP('Données projet'!$B$10,Paramètres!$A$1:$I$89,5,0)</f>
        <v>319.1704464</v>
      </c>
      <c r="AK102" s="13">
        <f t="shared" si="89"/>
        <v>75.180722836444687</v>
      </c>
      <c r="AL102" s="20">
        <f t="shared" si="58"/>
        <v>686.82828642014101</v>
      </c>
      <c r="AM102" s="59">
        <f t="shared" si="59"/>
        <v>963.9511257745512</v>
      </c>
      <c r="AN102" s="59">
        <f ca="1">AVERAGE(OFFSET($AM$3,0,0,'Données projet'!$E$10+1,1))-AVERAGE(OFFSET($H$3,0,0,'Données projet'!$E$10+1,1))</f>
        <v>486.36097333679697</v>
      </c>
      <c r="AO102" s="59">
        <f t="shared" si="90"/>
        <v>308.47736602748159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20.624765607496194</v>
      </c>
      <c r="AV102" s="21">
        <f>EXP(-LN(2)/25)*AV101+(1-EXP(-LN(2)/25))/(LN(2)/25)*Calculateur!AQ102*Calculateur!AS102*VLOOKUP('Données projet'!$B$10,Paramètres!$A$1:$I$89,3,0)*0.475*44/12</f>
        <v>19.989324037424812</v>
      </c>
      <c r="AW102" s="21">
        <f>EXP(-LN(2)/2)*AW101+(1-EXP(-LN(2)/2))/(LN(2)/2)*AQ102*AT102*VLOOKUP('Données projet'!$B$10,Paramètres!$A$1:$I$89,3,0)*0.475*44/12</f>
        <v>1.9391654018371431</v>
      </c>
      <c r="AX102" s="21">
        <f t="shared" si="60"/>
        <v>42.553255046758153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7.7249999999999996</v>
      </c>
      <c r="BD102" s="12">
        <f>IF('Données projet'!$A$88&gt;35,BD101+BC102-BL101,IF(A102&lt;'Données projet'!$A$88,$BA$205^A102,IF(A102='Données projet'!$A$88,'Données projet'!$B$88,BD101+BC102-BL101)))</f>
        <v>306.8100000000004</v>
      </c>
      <c r="BE102" s="13">
        <f>BD102*VLOOKUP('Données projet'!$B$11,Paramètres!$A$1:$I$89,3,0)*VLOOKUP('Données projet'!$B$11,Paramètres!$A$1:$I$89,5,0)</f>
        <v>311.10534000000041</v>
      </c>
      <c r="BF102" s="13">
        <f t="shared" si="91"/>
        <v>73.499621317567488</v>
      </c>
      <c r="BG102" s="20">
        <f t="shared" si="61"/>
        <v>669.85364096143076</v>
      </c>
      <c r="BH102" s="59">
        <f t="shared" si="62"/>
        <v>946.97648031584094</v>
      </c>
      <c r="BI102" s="59">
        <f ca="1">AVERAGE(OFFSET($BH$3,0,0,'Données projet'!$E$11+1,1))-AVERAGE(OFFSET($H$3,0,0,'Données projet'!$E$11+1,1))</f>
        <v>586.51533082410526</v>
      </c>
      <c r="BJ102" s="59">
        <f t="shared" si="92"/>
        <v>361.74671957013652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25.178144779275865</v>
      </c>
      <c r="BQ102" s="21">
        <f>EXP(-LN(2)/25)*BQ101+(1-EXP(-LN(2)/25))/(LN(2)/25)*Calculateur!BL102*Calculateur!BN102*VLOOKUP('Données projet'!$B$11,Paramètres!$A$1:$I$89,3,0)*0.475*44/12</f>
        <v>23.549550740526755</v>
      </c>
      <c r="BR102" s="21">
        <f>EXP(-LN(2)/2)*BR101+(1-EXP(-LN(2)/2))/(LN(2)/2)*BL102*BO102*VLOOKUP('Données projet'!$B$11,Paramètres!$A$1:$I$89,3,0)*0.475*44/12</f>
        <v>0.54050245929387675</v>
      </c>
      <c r="BS102" s="22">
        <f t="shared" si="63"/>
        <v>49.268197979096499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9.1833333333333318</v>
      </c>
      <c r="BY102" s="12">
        <f>IF('Données projet'!$A$114&gt;35,BY101+BX102-CG101,IF(A102&lt;'Données projet'!$A$114,$BV$205^A102,IF(A102='Données projet'!$A$114,'Données projet'!$B$114,BY101+BX102-CG101)))</f>
        <v>379.52666666666659</v>
      </c>
      <c r="BZ102" s="13">
        <f>BY102*VLOOKUP('Données projet'!$B$12,Paramètres!$A$1:$I$89,3,0)*VLOOKUP('Données projet'!$B$12,Paramètres!$A$1:$I$89,5,0)</f>
        <v>177.61847999999995</v>
      </c>
      <c r="CA102" s="13">
        <f t="shared" si="93"/>
        <v>44.791931827234123</v>
      </c>
      <c r="CB102" s="20">
        <f t="shared" si="64"/>
        <v>387.36480059909928</v>
      </c>
      <c r="CC102" s="59">
        <f t="shared" si="65"/>
        <v>664.48763995350942</v>
      </c>
      <c r="CD102" s="59">
        <f ca="1">AVERAGE(OFFSET($CC$3,0,0,'Données projet'!$E$12+1,1))-AVERAGE(OFFSET($H$3,0,0,'Données projet'!$E$12+1,1))</f>
        <v>374.38106339726073</v>
      </c>
      <c r="CE102" s="59">
        <f t="shared" si="94"/>
        <v>296.53283288925957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60.862812978425467</v>
      </c>
      <c r="CL102" s="21">
        <f>EXP(-LN(2)/25)*CL101+(1-EXP(-LN(2)/25))/(LN(2)/25)*Calculateur!CG102*Calculateur!CI102*VLOOKUP('Données projet'!$B$12,Paramètres!$A$1:$I$89,3,0)*0.475*44/12</f>
        <v>21.85062253799375</v>
      </c>
      <c r="CM102" s="21">
        <f>EXP(-LN(2)/2)*CM101+(1-EXP(-LN(2)/2))/(LN(2)/2)*CG102*CJ102*VLOOKUP('Données projet'!$B$12,Paramètres!$A$1:$I$89,3,0)*0.475*44/12</f>
        <v>4.8808345436505665</v>
      </c>
      <c r="CN102" s="22">
        <f t="shared" si="66"/>
        <v>87.594270060069789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2.8421709430404007E-14</v>
      </c>
      <c r="CU102" s="17">
        <f>CT102*VLOOKUP('Données projet'!$B$13,Paramètres!$A$1:$I$89,3,0)*VLOOKUP('Données projet'!$B$13,Paramètres!$A$1:$I$89,5,0)</f>
        <v>2.4829205358400945E-14</v>
      </c>
      <c r="CV102" s="13">
        <f t="shared" si="95"/>
        <v>4.3867331143352915E-13</v>
      </c>
      <c r="CW102" s="20">
        <f t="shared" si="67"/>
        <v>8.0726688341261168E-13</v>
      </c>
      <c r="CX102" s="59">
        <f t="shared" si="68"/>
        <v>277.12283935441093</v>
      </c>
      <c r="CY102" s="59">
        <f ca="1">AVERAGE(OFFSET($CX$3,0,0,'Données projet'!$E$13+1,1))-AVERAGE(OFFSET($H$3,0,0,'Données projet'!$E$13+1,1))</f>
        <v>285.8437404763045</v>
      </c>
      <c r="CZ102" s="59">
        <f t="shared" si="96"/>
        <v>276.01618888357268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22.642064290858077</v>
      </c>
      <c r="DG102" s="21">
        <f>EXP(-LN(2)/25)*DG101+(1-EXP(-LN(2)/25))/(LN(2)/25)*Calculateur!DB102*Calculateur!DD102*VLOOKUP('Données projet'!$B$13,Paramètres!$A$1:$I$89,3,0)*0.475*44/12</f>
        <v>21.550737025810005</v>
      </c>
      <c r="DH102" s="21">
        <f>EXP(-LN(2)/2)*DH101+(1-EXP(-LN(2)/2))/(LN(2)/2)*DB102*DE102*VLOOKUP('Données projet'!$B$13,Paramètres!$A$1:$I$89,3,0)*0.475*44/12</f>
        <v>6.2764623173607093E-2</v>
      </c>
      <c r="DI102" s="22">
        <f t="shared" si="69"/>
        <v>44.255565939841688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11.283999999999997</v>
      </c>
      <c r="M103" s="12">
        <f t="array" ref="M103">INDEX(L:L,MIN(IF(ISNUMBER(L103:L299),ROW(L103:L299),"")))</f>
        <v>11.283999999999997</v>
      </c>
      <c r="N103" s="13">
        <f>IF('Données projet'!$A$36&gt;35,N102+M103-V102,IF(A103&lt;'Données projet'!$A$36,$K$205^A103,IF(A103='Données projet'!$A$36,'Données projet'!$B$36,N102+M103-V102)))</f>
        <v>515.66999999999996</v>
      </c>
      <c r="O103" s="13">
        <f>N103*VLOOKUP('Données projet'!$B$9,Paramètres!$A$1:$I$89,3,0)*VLOOKUP('Données projet'!$B$9,Paramètres!$A$1:$I$89,5,0)</f>
        <v>466.57821599999988</v>
      </c>
      <c r="P103" s="13">
        <f t="shared" si="87"/>
        <v>105.15107479395371</v>
      </c>
      <c r="Q103" s="20">
        <f t="shared" si="107"/>
        <v>995.76184813280258</v>
      </c>
      <c r="R103" s="59">
        <f t="shared" si="55"/>
        <v>1273.1659033165117</v>
      </c>
      <c r="S103" s="59">
        <f ca="1">AVERAGE(OFFSET($R$3,0,0,'Données projet'!$E$9+1,1))-AVERAGE(OFFSET($H$3,0,0,'Données projet'!$E$9+1,1))</f>
        <v>737.40414421611001</v>
      </c>
      <c r="T103" s="59">
        <f t="shared" si="88"/>
        <v>245.32893490531674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93.039999999999964</v>
      </c>
      <c r="W103" s="16">
        <f>IF(ISNA(VLOOKUP(A103,'Données projet'!$A$35:$I$55,5,0)),0%,VLOOKUP(A103,'Données projet'!$A$35:$I$55,5,0)*VLOOKUP('Données projet'!$B$9,Paramètres!$A$1:$I$89,7,0))</f>
        <v>0.215</v>
      </c>
      <c r="X103" s="16">
        <f>IF(ISNA(VLOOKUP(A103,'Données projet'!$A$35:$I$55,6,0)),0%,VLOOKUP(A103,'Données projet'!$A$35:$I$55,6,0)*VLOOKUP('Données projet'!$B$9,Paramètres!$A$1:$I$89,7,0))</f>
        <v>8.6000000000000007E-2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51.556694072634123</v>
      </c>
      <c r="AA103" s="21">
        <f>EXP(-LN(2)/25)*AA102+(1-EXP(-LN(2)/25))/(LN(2)/25)*Calculateur!V103*Calculateur!X103*VLOOKUP('Données projet'!$B$9,Paramètres!$A$1:$I$89,3,0)*0.475*44/12</f>
        <v>34.961517172632867</v>
      </c>
      <c r="AB103" s="21">
        <f>EXP(-LN(2)/2)*AB102+(1-EXP(-LN(2)/2))/(LN(2)/2)*V103*Y103*VLOOKUP('Données projet'!$B$9,Paramètres!$A$1:$I$89,3,0)*0.475*44/12</f>
        <v>0.19338422587345644</v>
      </c>
      <c r="AC103" s="22">
        <f t="shared" si="57"/>
        <v>86.711595471140456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8.9989999999999952</v>
      </c>
      <c r="AI103" s="13">
        <f>IF('Données projet'!$A$62&gt;35,AI102+AH103-AQ102,IF(A103&lt;'Données projet'!$A$62,$AF$205^A103,IF(A103='Données projet'!$A$62,'Données projet'!$B$62,AI102+AH103-AQ102)))</f>
        <v>344.40300000000002</v>
      </c>
      <c r="AJ103" s="13">
        <f>AI103*VLOOKUP('Données projet'!$B$10,Paramètres!$A$1:$I$89,3,0)*VLOOKUP('Données projet'!$B$10,Paramètres!$A$1:$I$89,5,0)</f>
        <v>327.73389480000003</v>
      </c>
      <c r="AK103" s="13">
        <f t="shared" si="89"/>
        <v>76.960297498116987</v>
      </c>
      <c r="AL103" s="20">
        <f t="shared" si="58"/>
        <v>704.84238491922042</v>
      </c>
      <c r="AM103" s="59">
        <f t="shared" si="59"/>
        <v>982.24644010292968</v>
      </c>
      <c r="AN103" s="59">
        <f ca="1">AVERAGE(OFFSET($AM$3,0,0,'Données projet'!$E$10+1,1))-AVERAGE(OFFSET($H$3,0,0,'Données projet'!$E$10+1,1))</f>
        <v>486.36097333679697</v>
      </c>
      <c r="AO103" s="59">
        <f t="shared" si="90"/>
        <v>308.47736602748159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20.220326533798055</v>
      </c>
      <c r="AV103" s="21">
        <f>EXP(-LN(2)/25)*AV102+(1-EXP(-LN(2)/25))/(LN(2)/25)*Calculateur!AQ103*Calculateur!AS103*VLOOKUP('Données projet'!$B$10,Paramètres!$A$1:$I$89,3,0)*0.475*44/12</f>
        <v>19.442714920428564</v>
      </c>
      <c r="AW103" s="21">
        <f>EXP(-LN(2)/2)*AW102+(1-EXP(-LN(2)/2))/(LN(2)/2)*AQ103*AT103*VLOOKUP('Données projet'!$B$10,Paramètres!$A$1:$I$89,3,0)*0.475*44/12</f>
        <v>1.3711970054813805</v>
      </c>
      <c r="AX103" s="21">
        <f t="shared" si="60"/>
        <v>41.034238459707993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7.7249999999999996</v>
      </c>
      <c r="BD103" s="12">
        <f>IF('Données projet'!$A$88&gt;35,BD102+BC103-BL102,IF(A103&lt;'Données projet'!$A$88,$BA$205^A103,IF(A103='Données projet'!$A$88,'Données projet'!$B$88,BD102+BC103-BL102)))</f>
        <v>314.53500000000042</v>
      </c>
      <c r="BE103" s="13">
        <f>BD103*VLOOKUP('Données projet'!$B$11,Paramètres!$A$1:$I$89,3,0)*VLOOKUP('Données projet'!$B$11,Paramètres!$A$1:$I$89,5,0)</f>
        <v>318.93849000000046</v>
      </c>
      <c r="BF103" s="13">
        <f t="shared" si="91"/>
        <v>75.132443169354445</v>
      </c>
      <c r="BG103" s="20">
        <f t="shared" si="61"/>
        <v>686.34020860329326</v>
      </c>
      <c r="BH103" s="59">
        <f t="shared" si="62"/>
        <v>963.74426378700241</v>
      </c>
      <c r="BI103" s="59">
        <f ca="1">AVERAGE(OFFSET($BH$3,0,0,'Données projet'!$E$11+1,1))-AVERAGE(OFFSET($H$3,0,0,'Données projet'!$E$11+1,1))</f>
        <v>586.51533082410526</v>
      </c>
      <c r="BJ103" s="59">
        <f t="shared" si="92"/>
        <v>361.74671957013652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24.684416717306188</v>
      </c>
      <c r="BQ103" s="21">
        <f>EXP(-LN(2)/25)*BQ102+(1-EXP(-LN(2)/25))/(LN(2)/25)*Calculateur!BL103*Calculateur!BN103*VLOOKUP('Données projet'!$B$11,Paramètres!$A$1:$I$89,3,0)*0.475*44/12</f>
        <v>22.905587037109999</v>
      </c>
      <c r="BR103" s="21">
        <f>EXP(-LN(2)/2)*BR102+(1-EXP(-LN(2)/2))/(LN(2)/2)*BL103*BO103*VLOOKUP('Données projet'!$B$11,Paramètres!$A$1:$I$89,3,0)*0.475*44/12</f>
        <v>0.38219295421470612</v>
      </c>
      <c r="BS103" s="22">
        <f t="shared" si="63"/>
        <v>47.972196708630896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9.1833333333333318</v>
      </c>
      <c r="BY103" s="12">
        <f>IF('Données projet'!$A$114&gt;35,BY102+BX103-CG102,IF(A103&lt;'Données projet'!$A$114,$BV$205^A103,IF(A103='Données projet'!$A$114,'Données projet'!$B$114,BY102+BX103-CG102)))</f>
        <v>388.70999999999992</v>
      </c>
      <c r="BZ103" s="13">
        <f>BY103*VLOOKUP('Données projet'!$B$12,Paramètres!$A$1:$I$89,3,0)*VLOOKUP('Données projet'!$B$12,Paramètres!$A$1:$I$89,5,0)</f>
        <v>181.91627999999997</v>
      </c>
      <c r="CA103" s="13">
        <f t="shared" si="93"/>
        <v>45.748260044655694</v>
      </c>
      <c r="CB103" s="20">
        <f t="shared" si="64"/>
        <v>396.51574057777526</v>
      </c>
      <c r="CC103" s="59">
        <f t="shared" si="65"/>
        <v>673.91979576148447</v>
      </c>
      <c r="CD103" s="59">
        <f ca="1">AVERAGE(OFFSET($CC$3,0,0,'Données projet'!$E$12+1,1))-AVERAGE(OFFSET($H$3,0,0,'Données projet'!$E$12+1,1))</f>
        <v>374.38106339726073</v>
      </c>
      <c r="CE103" s="59">
        <f t="shared" si="94"/>
        <v>296.53283288925957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59.669330338568905</v>
      </c>
      <c r="CL103" s="21">
        <f>EXP(-LN(2)/25)*CL102+(1-EXP(-LN(2)/25))/(LN(2)/25)*Calculateur!CG103*Calculateur!CI103*VLOOKUP('Données projet'!$B$12,Paramètres!$A$1:$I$89,3,0)*0.475*44/12</f>
        <v>21.253116115618013</v>
      </c>
      <c r="CM103" s="21">
        <f>EXP(-LN(2)/2)*CM102+(1-EXP(-LN(2)/2))/(LN(2)/2)*CG103*CJ103*VLOOKUP('Données projet'!$B$12,Paramètres!$A$1:$I$89,3,0)*0.475*44/12</f>
        <v>3.4512712036648638</v>
      </c>
      <c r="CN103" s="22">
        <f t="shared" si="66"/>
        <v>84.37371765785177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2.8421709430404007E-14</v>
      </c>
      <c r="CU103" s="17">
        <f>CT103*VLOOKUP('Données projet'!$B$13,Paramètres!$A$1:$I$89,3,0)*VLOOKUP('Données projet'!$B$13,Paramètres!$A$1:$I$89,5,0)</f>
        <v>2.4829205358400945E-14</v>
      </c>
      <c r="CV103" s="13">
        <f t="shared" si="95"/>
        <v>4.3867331143352915E-13</v>
      </c>
      <c r="CW103" s="20">
        <f t="shared" si="67"/>
        <v>8.0726688341261168E-13</v>
      </c>
      <c r="CX103" s="59">
        <f t="shared" si="68"/>
        <v>277.40405518371</v>
      </c>
      <c r="CY103" s="59">
        <f ca="1">AVERAGE(OFFSET($CX$3,0,0,'Données projet'!$E$13+1,1))-AVERAGE(OFFSET($H$3,0,0,'Données projet'!$E$13+1,1))</f>
        <v>285.8437404763045</v>
      </c>
      <c r="CZ103" s="59">
        <f t="shared" si="96"/>
        <v>276.01618888357268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22.198067220409914</v>
      </c>
      <c r="DG103" s="21">
        <f>EXP(-LN(2)/25)*DG102+(1-EXP(-LN(2)/25))/(LN(2)/25)*Calculateur!DB103*Calculateur!DD103*VLOOKUP('Données projet'!$B$13,Paramètres!$A$1:$I$89,3,0)*0.475*44/12</f>
        <v>20.961430988535223</v>
      </c>
      <c r="DH103" s="21">
        <f>EXP(-LN(2)/2)*DH102+(1-EXP(-LN(2)/2))/(LN(2)/2)*DB103*DE103*VLOOKUP('Données projet'!$B$13,Paramètres!$A$1:$I$89,3,0)*0.475*44/12</f>
        <v>4.4381290664675901E-2</v>
      </c>
      <c r="DI103" s="22">
        <f t="shared" si="69"/>
        <v>43.203879499609812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10.840999999999998</v>
      </c>
      <c r="N104" s="13">
        <f>IF('Données projet'!$A$36&gt;35,N103+M104-V103,IF(A104&lt;'Données projet'!$A$36,$K$205^A104,IF(A104='Données projet'!$A$36,'Données projet'!$B$36,N103+M104-V103)))</f>
        <v>433.471</v>
      </c>
      <c r="O104" s="13">
        <f>N104*VLOOKUP('Données projet'!$B$9,Paramètres!$A$1:$I$89,3,0)*VLOOKUP('Données projet'!$B$9,Paramètres!$A$1:$I$89,5,0)</f>
        <v>392.20456079999997</v>
      </c>
      <c r="P104" s="13">
        <f t="shared" si="87"/>
        <v>90.194453866780407</v>
      </c>
      <c r="Q104" s="20">
        <f t="shared" si="107"/>
        <v>840.17828387797579</v>
      </c>
      <c r="R104" s="59">
        <f t="shared" si="55"/>
        <v>1117.8586764250501</v>
      </c>
      <c r="S104" s="59">
        <f ca="1">AVERAGE(OFFSET($R$3,0,0,'Données projet'!$E$9+1,1))-AVERAGE(OFFSET($H$3,0,0,'Données projet'!$E$9+1,1))</f>
        <v>737.40414421611001</v>
      </c>
      <c r="T104" s="59">
        <f t="shared" si="88"/>
        <v>245.32893490531674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50.545698748348073</v>
      </c>
      <c r="AA104" s="21">
        <f>EXP(-LN(2)/25)*AA103+(1-EXP(-LN(2)/25))/(LN(2)/25)*Calculateur!V104*Calculateur!X104*VLOOKUP('Données projet'!$B$9,Paramètres!$A$1:$I$89,3,0)*0.475*44/12</f>
        <v>34.005492647000942</v>
      </c>
      <c r="AB104" s="21">
        <f>EXP(-LN(2)/2)*AB103+(1-EXP(-LN(2)/2))/(LN(2)/2)*V104*Y104*VLOOKUP('Données projet'!$B$9,Paramètres!$A$1:$I$89,3,0)*0.475*44/12</f>
        <v>0.13674329748963204</v>
      </c>
      <c r="AC104" s="22">
        <f t="shared" si="57"/>
        <v>84.687934692838638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8.9989999999999952</v>
      </c>
      <c r="AI104" s="13">
        <f>IF('Données projet'!$A$62&gt;35,AI103+AH104-AQ103,IF(A104&lt;'Données projet'!$A$62,$AF$205^A104,IF(A104='Données projet'!$A$62,'Données projet'!$B$62,AI103+AH104-AQ103)))</f>
        <v>353.40200000000004</v>
      </c>
      <c r="AJ104" s="13">
        <f>AI104*VLOOKUP('Données projet'!$B$10,Paramètres!$A$1:$I$89,3,0)*VLOOKUP('Données projet'!$B$10,Paramètres!$A$1:$I$89,5,0)</f>
        <v>336.29734320000006</v>
      </c>
      <c r="AK104" s="13">
        <f t="shared" si="89"/>
        <v>78.734467249723195</v>
      </c>
      <c r="AL104" s="20">
        <f t="shared" si="58"/>
        <v>722.84706986660137</v>
      </c>
      <c r="AM104" s="59">
        <f t="shared" si="59"/>
        <v>1000.5274624136757</v>
      </c>
      <c r="AN104" s="59">
        <f ca="1">AVERAGE(OFFSET($AM$3,0,0,'Données projet'!$E$10+1,1))-AVERAGE(OFFSET($H$3,0,0,'Données projet'!$E$10+1,1))</f>
        <v>486.36097333679697</v>
      </c>
      <c r="AO104" s="59">
        <f t="shared" si="90"/>
        <v>308.47736602748159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19.82381826365166</v>
      </c>
      <c r="AV104" s="21">
        <f>EXP(-LN(2)/25)*AV103+(1-EXP(-LN(2)/25))/(LN(2)/25)*Calculateur!AQ104*Calculateur!AS104*VLOOKUP('Données projet'!$B$10,Paramètres!$A$1:$I$89,3,0)*0.475*44/12</f>
        <v>18.911052858481504</v>
      </c>
      <c r="AW104" s="21">
        <f>EXP(-LN(2)/2)*AW103+(1-EXP(-LN(2)/2))/(LN(2)/2)*AQ104*AT104*VLOOKUP('Données projet'!$B$10,Paramètres!$A$1:$I$89,3,0)*0.475*44/12</f>
        <v>0.96958270091857179</v>
      </c>
      <c r="AX104" s="21">
        <f t="shared" si="60"/>
        <v>39.704453823051736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7.7249999999999996</v>
      </c>
      <c r="BD104" s="12">
        <f>IF('Données projet'!$A$88&gt;35,BD103+BC104-BL103,IF(A104&lt;'Données projet'!$A$88,$BA$205^A104,IF(A104='Données projet'!$A$88,'Données projet'!$B$88,BD103+BC104-BL103)))</f>
        <v>322.26000000000045</v>
      </c>
      <c r="BE104" s="13">
        <f>BD104*VLOOKUP('Données projet'!$B$11,Paramètres!$A$1:$I$89,3,0)*VLOOKUP('Données projet'!$B$11,Paramètres!$A$1:$I$89,5,0)</f>
        <v>326.7716400000005</v>
      </c>
      <c r="BF104" s="13">
        <f t="shared" si="91"/>
        <v>76.76060329445275</v>
      </c>
      <c r="BG104" s="20">
        <f t="shared" si="61"/>
        <v>702.81865707117277</v>
      </c>
      <c r="BH104" s="59">
        <f t="shared" si="62"/>
        <v>980.49904961824723</v>
      </c>
      <c r="BI104" s="59">
        <f ca="1">AVERAGE(OFFSET($BH$3,0,0,'Données projet'!$E$11+1,1))-AVERAGE(OFFSET($H$3,0,0,'Données projet'!$E$11+1,1))</f>
        <v>586.51533082410526</v>
      </c>
      <c r="BJ104" s="59">
        <f t="shared" si="92"/>
        <v>361.74671957013652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24.200370361487355</v>
      </c>
      <c r="BQ104" s="21">
        <f>EXP(-LN(2)/25)*BQ103+(1-EXP(-LN(2)/25))/(LN(2)/25)*Calculateur!BL104*Calculateur!BN104*VLOOKUP('Données projet'!$B$11,Paramètres!$A$1:$I$89,3,0)*0.475*44/12</f>
        <v>22.279232555027754</v>
      </c>
      <c r="BR104" s="21">
        <f>EXP(-LN(2)/2)*BR103+(1-EXP(-LN(2)/2))/(LN(2)/2)*BL104*BO104*VLOOKUP('Données projet'!$B$11,Paramètres!$A$1:$I$89,3,0)*0.475*44/12</f>
        <v>0.27025122964693837</v>
      </c>
      <c r="BS104" s="22">
        <f t="shared" si="63"/>
        <v>46.749854146162043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9.1833333333333318</v>
      </c>
      <c r="BY104" s="12">
        <f>IF('Données projet'!$A$114&gt;35,BY103+BX104-CG103,IF(A104&lt;'Données projet'!$A$114,$BV$205^A104,IF(A104='Données projet'!$A$114,'Données projet'!$B$114,BY103+BX104-CG103)))</f>
        <v>397.89333333333326</v>
      </c>
      <c r="BZ104" s="13">
        <f>BY104*VLOOKUP('Données projet'!$B$12,Paramètres!$A$1:$I$89,3,0)*VLOOKUP('Données projet'!$B$12,Paramètres!$A$1:$I$89,5,0)</f>
        <v>186.21407999999997</v>
      </c>
      <c r="CA104" s="13">
        <f t="shared" si="93"/>
        <v>46.70196174472121</v>
      </c>
      <c r="CB104" s="20">
        <f t="shared" si="64"/>
        <v>405.6621060387227</v>
      </c>
      <c r="CC104" s="59">
        <f t="shared" si="65"/>
        <v>683.3424985857971</v>
      </c>
      <c r="CD104" s="59">
        <f ca="1">AVERAGE(OFFSET($CC$3,0,0,'Données projet'!$E$12+1,1))-AVERAGE(OFFSET($H$3,0,0,'Données projet'!$E$12+1,1))</f>
        <v>374.38106339726073</v>
      </c>
      <c r="CE104" s="59">
        <f t="shared" si="94"/>
        <v>296.53283288925957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58.499251165327401</v>
      </c>
      <c r="CL104" s="21">
        <f>EXP(-LN(2)/25)*CL103+(1-EXP(-LN(2)/25))/(LN(2)/25)*Calculateur!CG104*Calculateur!CI104*VLOOKUP('Données projet'!$B$12,Paramètres!$A$1:$I$89,3,0)*0.475*44/12</f>
        <v>20.671948537783638</v>
      </c>
      <c r="CM104" s="21">
        <f>EXP(-LN(2)/2)*CM103+(1-EXP(-LN(2)/2))/(LN(2)/2)*CG104*CJ104*VLOOKUP('Données projet'!$B$12,Paramètres!$A$1:$I$89,3,0)*0.475*44/12</f>
        <v>2.4404172718252837</v>
      </c>
      <c r="CN104" s="22">
        <f t="shared" si="66"/>
        <v>81.611616974936325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2.8421709430404007E-14</v>
      </c>
      <c r="CU104" s="17">
        <f>CT104*VLOOKUP('Données projet'!$B$13,Paramètres!$A$1:$I$89,3,0)*VLOOKUP('Données projet'!$B$13,Paramètres!$A$1:$I$89,5,0)</f>
        <v>2.4829205358400945E-14</v>
      </c>
      <c r="CV104" s="13">
        <f t="shared" si="95"/>
        <v>4.3867331143352915E-13</v>
      </c>
      <c r="CW104" s="20">
        <f t="shared" si="67"/>
        <v>8.0726688341261168E-13</v>
      </c>
      <c r="CX104" s="59">
        <f t="shared" si="68"/>
        <v>277.6803925470752</v>
      </c>
      <c r="CY104" s="59">
        <f ca="1">AVERAGE(OFFSET($CX$3,0,0,'Données projet'!$E$13+1,1))-AVERAGE(OFFSET($H$3,0,0,'Données projet'!$E$13+1,1))</f>
        <v>285.8437404763045</v>
      </c>
      <c r="CZ104" s="59">
        <f t="shared" si="96"/>
        <v>276.01618888357268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21.762776661701768</v>
      </c>
      <c r="DG104" s="21">
        <f>EXP(-LN(2)/25)*DG103+(1-EXP(-LN(2)/25))/(LN(2)/25)*Calculateur!DB104*Calculateur!DD104*VLOOKUP('Données projet'!$B$13,Paramètres!$A$1:$I$89,3,0)*0.475*44/12</f>
        <v>20.388239555839981</v>
      </c>
      <c r="DH104" s="21">
        <f>EXP(-LN(2)/2)*DH103+(1-EXP(-LN(2)/2))/(LN(2)/2)*DB104*DE104*VLOOKUP('Données projet'!$B$13,Paramètres!$A$1:$I$89,3,0)*0.475*44/12</f>
        <v>3.1382311586803546E-2</v>
      </c>
      <c r="DI104" s="22">
        <f t="shared" si="69"/>
        <v>42.182398529128555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10.840999999999998</v>
      </c>
      <c r="N105" s="13">
        <f>IF('Données projet'!$A$36&gt;35,N104+M105-V104,IF(A105&lt;'Données projet'!$A$36,$K$205^A105,IF(A105='Données projet'!$A$36,'Données projet'!$B$36,N104+M105-V104)))</f>
        <v>444.31200000000001</v>
      </c>
      <c r="O105" s="13">
        <f>N105*VLOOKUP('Données projet'!$B$9,Paramètres!$A$1:$I$89,3,0)*VLOOKUP('Données projet'!$B$9,Paramètres!$A$1:$I$89,5,0)</f>
        <v>402.01349760000005</v>
      </c>
      <c r="P105" s="13">
        <f t="shared" si="87"/>
        <v>92.18475159332958</v>
      </c>
      <c r="Q105" s="20">
        <f t="shared" si="107"/>
        <v>860.72861734504897</v>
      </c>
      <c r="R105" s="59">
        <f t="shared" si="55"/>
        <v>1138.6805534200319</v>
      </c>
      <c r="S105" s="59">
        <f ca="1">AVERAGE(OFFSET($R$3,0,0,'Données projet'!$E$9+1,1))-AVERAGE(OFFSET($H$3,0,0,'Données projet'!$E$9+1,1))</f>
        <v>737.40414421611001</v>
      </c>
      <c r="T105" s="59">
        <f t="shared" si="88"/>
        <v>245.32893490531674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49.55452842572501</v>
      </c>
      <c r="AA105" s="21">
        <f>EXP(-LN(2)/25)*AA104+(1-EXP(-LN(2)/25))/(LN(2)/25)*Calculateur!V105*Calculateur!X105*VLOOKUP('Données projet'!$B$9,Paramètres!$A$1:$I$89,3,0)*0.475*44/12</f>
        <v>33.075610662297564</v>
      </c>
      <c r="AB105" s="21">
        <f>EXP(-LN(2)/2)*AB104+(1-EXP(-LN(2)/2))/(LN(2)/2)*V105*Y105*VLOOKUP('Données projet'!$B$9,Paramètres!$A$1:$I$89,3,0)*0.475*44/12</f>
        <v>9.6692112936728219E-2</v>
      </c>
      <c r="AC105" s="22">
        <f t="shared" si="57"/>
        <v>82.726831200959296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8.9989999999999952</v>
      </c>
      <c r="AI105" s="13">
        <f>IF('Données projet'!$A$62&gt;35,AI104+AH105-AQ104,IF(A105&lt;'Données projet'!$A$62,$AF$205^A105,IF(A105='Données projet'!$A$62,'Données projet'!$B$62,AI104+AH105-AQ104)))</f>
        <v>362.40100000000007</v>
      </c>
      <c r="AJ105" s="13">
        <f>AI105*VLOOKUP('Données projet'!$B$10,Paramètres!$A$1:$I$89,3,0)*VLOOKUP('Données projet'!$B$10,Paramètres!$A$1:$I$89,5,0)</f>
        <v>344.86079160000008</v>
      </c>
      <c r="AK105" s="13">
        <f t="shared" si="89"/>
        <v>80.503385547683365</v>
      </c>
      <c r="AL105" s="20">
        <f t="shared" si="58"/>
        <v>740.84260853221531</v>
      </c>
      <c r="AM105" s="59">
        <f t="shared" si="59"/>
        <v>1018.7945446071983</v>
      </c>
      <c r="AN105" s="59">
        <f ca="1">AVERAGE(OFFSET($AM$3,0,0,'Données projet'!$E$10+1,1))-AVERAGE(OFFSET($H$3,0,0,'Données projet'!$E$10+1,1))</f>
        <v>486.36097333679697</v>
      </c>
      <c r="AO105" s="59">
        <f t="shared" si="90"/>
        <v>308.47736602748159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19.43508527883667</v>
      </c>
      <c r="AV105" s="21">
        <f>EXP(-LN(2)/25)*AV104+(1-EXP(-LN(2)/25))/(LN(2)/25)*Calculateur!AQ105*Calculateur!AS105*VLOOKUP('Données projet'!$B$10,Paramètres!$A$1:$I$89,3,0)*0.475*44/12</f>
        <v>18.39392912357728</v>
      </c>
      <c r="AW105" s="21">
        <f>EXP(-LN(2)/2)*AW104+(1-EXP(-LN(2)/2))/(LN(2)/2)*AQ105*AT105*VLOOKUP('Données projet'!$B$10,Paramètres!$A$1:$I$89,3,0)*0.475*44/12</f>
        <v>0.68559850274069034</v>
      </c>
      <c r="AX105" s="21">
        <f t="shared" si="60"/>
        <v>38.514612905154635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7.7249999999999996</v>
      </c>
      <c r="BD105" s="12">
        <f>IF('Données projet'!$A$88&gt;35,BD104+BC105-BL104,IF(A105&lt;'Données projet'!$A$88,$BA$205^A105,IF(A105='Données projet'!$A$88,'Données projet'!$B$88,BD104+BC105-BL104)))</f>
        <v>329.98500000000047</v>
      </c>
      <c r="BE105" s="13">
        <f>BD105*VLOOKUP('Données projet'!$B$11,Paramètres!$A$1:$I$89,3,0)*VLOOKUP('Données projet'!$B$11,Paramètres!$A$1:$I$89,5,0)</f>
        <v>334.60479000000049</v>
      </c>
      <c r="BF105" s="13">
        <f t="shared" si="91"/>
        <v>78.384226298322602</v>
      </c>
      <c r="BG105" s="20">
        <f t="shared" si="61"/>
        <v>719.28920338624596</v>
      </c>
      <c r="BH105" s="59">
        <f t="shared" si="62"/>
        <v>997.24113946122884</v>
      </c>
      <c r="BI105" s="59">
        <f ca="1">AVERAGE(OFFSET($BH$3,0,0,'Données projet'!$E$11+1,1))-AVERAGE(OFFSET($H$3,0,0,'Données projet'!$E$11+1,1))</f>
        <v>586.51533082410526</v>
      </c>
      <c r="BJ105" s="59">
        <f t="shared" si="92"/>
        <v>361.74671957013652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23.725815859467005</v>
      </c>
      <c r="BQ105" s="21">
        <f>EXP(-LN(2)/25)*BQ104+(1-EXP(-LN(2)/25))/(LN(2)/25)*Calculateur!BL105*Calculateur!BN105*VLOOKUP('Données projet'!$B$11,Paramètres!$A$1:$I$89,3,0)*0.475*44/12</f>
        <v>21.670005769196599</v>
      </c>
      <c r="BR105" s="21">
        <f>EXP(-LN(2)/2)*BR104+(1-EXP(-LN(2)/2))/(LN(2)/2)*BL105*BO105*VLOOKUP('Données projet'!$B$11,Paramètres!$A$1:$I$89,3,0)*0.475*44/12</f>
        <v>0.19109647710735306</v>
      </c>
      <c r="BS105" s="22">
        <f t="shared" si="63"/>
        <v>45.586918105770955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9.1833333333333318</v>
      </c>
      <c r="BY105" s="12">
        <f>IF('Données projet'!$A$114&gt;35,BY104+BX105-CG104,IF(A105&lt;'Données projet'!$A$114,$BV$205^A105,IF(A105='Données projet'!$A$114,'Données projet'!$B$114,BY104+BX105-CG104)))</f>
        <v>407.0766666666666</v>
      </c>
      <c r="BZ105" s="13">
        <f>BY105*VLOOKUP('Données projet'!$B$12,Paramètres!$A$1:$I$89,3,0)*VLOOKUP('Données projet'!$B$12,Paramètres!$A$1:$I$89,5,0)</f>
        <v>190.51187999999996</v>
      </c>
      <c r="CA105" s="13">
        <f t="shared" si="93"/>
        <v>47.653104524596984</v>
      </c>
      <c r="CB105" s="20">
        <f t="shared" si="64"/>
        <v>414.80401471367298</v>
      </c>
      <c r="CC105" s="59">
        <f t="shared" si="65"/>
        <v>692.75595078865592</v>
      </c>
      <c r="CD105" s="59">
        <f ca="1">AVERAGE(OFFSET($CC$3,0,0,'Données projet'!$E$12+1,1))-AVERAGE(OFFSET($H$3,0,0,'Données projet'!$E$12+1,1))</f>
        <v>374.38106339726073</v>
      </c>
      <c r="CE105" s="59">
        <f t="shared" si="94"/>
        <v>296.53283288925957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57.352116530995332</v>
      </c>
      <c r="CL105" s="21">
        <f>EXP(-LN(2)/25)*CL104+(1-EXP(-LN(2)/25))/(LN(2)/25)*Calculateur!CG105*Calculateur!CI105*VLOOKUP('Données projet'!$B$12,Paramètres!$A$1:$I$89,3,0)*0.475*44/12</f>
        <v>20.106673017927417</v>
      </c>
      <c r="CM105" s="21">
        <f>EXP(-LN(2)/2)*CM104+(1-EXP(-LN(2)/2))/(LN(2)/2)*CG105*CJ105*VLOOKUP('Données projet'!$B$12,Paramètres!$A$1:$I$89,3,0)*0.475*44/12</f>
        <v>1.7256356018324321</v>
      </c>
      <c r="CN105" s="22">
        <f t="shared" si="66"/>
        <v>79.184425150755189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2.8421709430404007E-14</v>
      </c>
      <c r="CU105" s="17">
        <f>CT105*VLOOKUP('Données projet'!$B$13,Paramètres!$A$1:$I$89,3,0)*VLOOKUP('Données projet'!$B$13,Paramètres!$A$1:$I$89,5,0)</f>
        <v>2.4829205358400945E-14</v>
      </c>
      <c r="CV105" s="13">
        <f t="shared" si="95"/>
        <v>4.3867331143352915E-13</v>
      </c>
      <c r="CW105" s="20">
        <f t="shared" si="67"/>
        <v>8.0726688341261168E-13</v>
      </c>
      <c r="CX105" s="59">
        <f t="shared" si="68"/>
        <v>277.95193607498373</v>
      </c>
      <c r="CY105" s="59">
        <f ca="1">AVERAGE(OFFSET($CX$3,0,0,'Données projet'!$E$13+1,1))-AVERAGE(OFFSET($H$3,0,0,'Données projet'!$E$13+1,1))</f>
        <v>285.8437404763045</v>
      </c>
      <c r="CZ105" s="59">
        <f t="shared" si="96"/>
        <v>276.01618888357268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21.336021885348863</v>
      </c>
      <c r="DG105" s="21">
        <f>EXP(-LN(2)/25)*DG104+(1-EXP(-LN(2)/25))/(LN(2)/25)*Calculateur!DB105*Calculateur!DD105*VLOOKUP('Données projet'!$B$13,Paramètres!$A$1:$I$89,3,0)*0.475*44/12</f>
        <v>19.830722073014616</v>
      </c>
      <c r="DH105" s="21">
        <f>EXP(-LN(2)/2)*DH104+(1-EXP(-LN(2)/2))/(LN(2)/2)*DB105*DE105*VLOOKUP('Données projet'!$B$13,Paramètres!$A$1:$I$89,3,0)*0.475*44/12</f>
        <v>2.2190645332337951E-2</v>
      </c>
      <c r="DI105" s="22">
        <f t="shared" si="69"/>
        <v>41.18893460369582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10.840999999999998</v>
      </c>
      <c r="N106" s="13">
        <f>IF('Données projet'!$A$36&gt;35,N105+M106-V105,IF(A106&lt;'Données projet'!$A$36,$K$205^A106,IF(A106='Données projet'!$A$36,'Données projet'!$B$36,N105+M106-V105)))</f>
        <v>455.15300000000002</v>
      </c>
      <c r="O106" s="13">
        <f>N106*VLOOKUP('Données projet'!$B$9,Paramètres!$A$1:$I$89,3,0)*VLOOKUP('Données projet'!$B$9,Paramètres!$A$1:$I$89,5,0)</f>
        <v>411.82243440000002</v>
      </c>
      <c r="P106" s="13">
        <f t="shared" si="87"/>
        <v>94.169404094334013</v>
      </c>
      <c r="Q106" s="20">
        <f t="shared" si="107"/>
        <v>881.26911871096502</v>
      </c>
      <c r="R106" s="59">
        <f t="shared" si="55"/>
        <v>1159.4878876407276</v>
      </c>
      <c r="S106" s="59">
        <f ca="1">AVERAGE(OFFSET($R$3,0,0,'Données projet'!$E$9+1,1))-AVERAGE(OFFSET($H$3,0,0,'Données projet'!$E$9+1,1))</f>
        <v>737.40414421611001</v>
      </c>
      <c r="T106" s="59">
        <f t="shared" si="88"/>
        <v>245.32893490531674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48.582794348574382</v>
      </c>
      <c r="AA106" s="21">
        <f>EXP(-LN(2)/25)*AA105+(1-EXP(-LN(2)/25))/(LN(2)/25)*Calculateur!V106*Calculateur!X106*VLOOKUP('Données projet'!$B$9,Paramètres!$A$1:$I$89,3,0)*0.475*44/12</f>
        <v>32.171156349366271</v>
      </c>
      <c r="AB106" s="21">
        <f>EXP(-LN(2)/2)*AB105+(1-EXP(-LN(2)/2))/(LN(2)/2)*V106*Y106*VLOOKUP('Données projet'!$B$9,Paramètres!$A$1:$I$89,3,0)*0.475*44/12</f>
        <v>6.8371648744816022E-2</v>
      </c>
      <c r="AC106" s="22">
        <f t="shared" si="57"/>
        <v>80.822322346685468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371.4</v>
      </c>
      <c r="AG106" s="12">
        <f>VLOOKUP(A106,'Données projet'!$A$61:$I$81,9,0)</f>
        <v>8.9989999999999952</v>
      </c>
      <c r="AH106" s="12">
        <f t="array" ref="AH106">INDEX(AG:AG,MIN(IF(ISNUMBER(AG106:AG302),ROW(AG106:AG302),"")))</f>
        <v>8.9989999999999952</v>
      </c>
      <c r="AI106" s="13">
        <f>IF('Données projet'!$A$62&gt;35,AI105+AH106-AQ105,IF(A106&lt;'Données projet'!$A$62,$AF$205^A106,IF(A106='Données projet'!$A$62,'Données projet'!$B$62,AI105+AH106-AQ105)))</f>
        <v>371.40000000000009</v>
      </c>
      <c r="AJ106" s="13">
        <f>AI106*VLOOKUP('Données projet'!$B$10,Paramètres!$A$1:$I$89,3,0)*VLOOKUP('Données projet'!$B$10,Paramètres!$A$1:$I$89,5,0)</f>
        <v>353.42424000000011</v>
      </c>
      <c r="AK106" s="13">
        <f t="shared" si="89"/>
        <v>82.267197792875848</v>
      </c>
      <c r="AL106" s="20">
        <f t="shared" si="58"/>
        <v>758.82925415592547</v>
      </c>
      <c r="AM106" s="59">
        <f t="shared" si="59"/>
        <v>1037.0480230856881</v>
      </c>
      <c r="AN106" s="59">
        <f ca="1">AVERAGE(OFFSET($AM$3,0,0,'Données projet'!$E$10+1,1))-AVERAGE(OFFSET($H$3,0,0,'Données projet'!$E$10+1,1))</f>
        <v>486.36097333679697</v>
      </c>
      <c r="AO106" s="59">
        <f t="shared" si="90"/>
        <v>308.47736602748159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67.759999999999991</v>
      </c>
      <c r="AR106" s="16">
        <f>IF(ISNA(VLOOKUP(A106,'Données projet'!$A$61:$I$81,5,0)),0%,VLOOKUP(A106,'Données projet'!$A$61:$I$81,5,0)*VLOOKUP('Données projet'!$B$10,Paramètres!$A$1:$I$89,7,0))</f>
        <v>0.1075</v>
      </c>
      <c r="AS106" s="16">
        <f>IF(ISNA(VLOOKUP(A106,'Données projet'!$A$61:$I$81,6,0)),0%,VLOOKUP(A106,'Données projet'!$A$61:$I$81,6,0)*VLOOKUP('Données projet'!$B$10,Paramètres!$A$1:$I$89,7,0))</f>
        <v>0.1075</v>
      </c>
      <c r="AT106" s="16">
        <f>IF(ISNA(VLOOKUP(A106,'Données projet'!$A$61:$I$81,7,0)),0%,VLOOKUP(A106,'Données projet'!$A$61:$I$81,7,0))</f>
        <v>0.25</v>
      </c>
      <c r="AU106" s="21">
        <f>EXP(-LN(2)/35)*AU105+(1-EXP(-LN(2)/35))/(LN(2)/35)*AQ106*AR106*VLOOKUP('Données projet'!$B$10,Paramètres!$A$1:$I$89,3,0)*0.475*44/12</f>
        <v>26.716703030156165</v>
      </c>
      <c r="AV106" s="21">
        <f>EXP(-LN(2)/25)*AV105+(1-EXP(-LN(2)/25))/(LN(2)/25)*Calculateur!AQ106*Calculateur!AS106*VLOOKUP('Données projet'!$B$10,Paramètres!$A$1:$I$89,3,0)*0.475*44/12</f>
        <v>25.523503004257396</v>
      </c>
      <c r="AW106" s="21">
        <f>EXP(-LN(2)/2)*AW105+(1-EXP(-LN(2)/2))/(LN(2)/2)*AQ106*AT106*VLOOKUP('Données projet'!$B$10,Paramètres!$A$1:$I$89,3,0)*0.475*44/12</f>
        <v>15.69454334069726</v>
      </c>
      <c r="AX106" s="21">
        <f t="shared" si="60"/>
        <v>67.934749375110826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7.7249999999999996</v>
      </c>
      <c r="BC106" s="12">
        <f t="array" ref="BC106">INDEX(BB:BB,MIN(IF(ISNUMBER(BB106:BB302),ROW(BB106:BB302),"")))</f>
        <v>7.7249999999999996</v>
      </c>
      <c r="BD106" s="12">
        <f>IF('Données projet'!$A$88&gt;35,BD105+BC106-BL105,IF(A106&lt;'Données projet'!$A$88,$BA$205^A106,IF(A106='Données projet'!$A$88,'Données projet'!$B$88,BD105+BC106-BL105)))</f>
        <v>337.71000000000049</v>
      </c>
      <c r="BE106" s="13">
        <f>BD106*VLOOKUP('Données projet'!$B$11,Paramètres!$A$1:$I$89,3,0)*VLOOKUP('Données projet'!$B$11,Paramètres!$A$1:$I$89,5,0)</f>
        <v>342.43794000000054</v>
      </c>
      <c r="BF106" s="13">
        <f t="shared" si="91"/>
        <v>80.003430619523883</v>
      </c>
      <c r="BG106" s="20">
        <f t="shared" si="61"/>
        <v>735.75205382900504</v>
      </c>
      <c r="BH106" s="59">
        <f t="shared" si="62"/>
        <v>1013.9708227587678</v>
      </c>
      <c r="BI106" s="59">
        <f ca="1">AVERAGE(OFFSET($BH$3,0,0,'Données projet'!$E$11+1,1))-AVERAGE(OFFSET($H$3,0,0,'Données projet'!$E$11+1,1))</f>
        <v>586.51533082410526</v>
      </c>
      <c r="BJ106" s="59">
        <f t="shared" si="92"/>
        <v>361.74671957013652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56.789999999999964</v>
      </c>
      <c r="BM106" s="16">
        <f>IF(ISNA(VLOOKUP(A106,'Données projet'!$A$87:$I$107,5,0)),0%,VLOOKUP(A106,'Données projet'!$A$87:$I$107,5,0)*VLOOKUP('Données projet'!$B$11,Paramètres!$A$1:$I$89,7,0))</f>
        <v>0.15049999999999999</v>
      </c>
      <c r="BN106" s="16">
        <f>IF(ISNA(VLOOKUP(A106,'Données projet'!$A$87:$I$107,6,0)),0%,VLOOKUP(A106,'Données projet'!$A$87:$I$107,6,0)*VLOOKUP('Données projet'!$B$11,Paramètres!$A$1:$I$89,7,0))</f>
        <v>8.6000000000000007E-2</v>
      </c>
      <c r="BO106" s="16">
        <f>IF(ISNA(VLOOKUP(A106,'Données projet'!$A$87:$I$107,7,0)),0%,VLOOKUP(A106,'Données projet'!$A$87:$I$107,7,0))</f>
        <v>0.1</v>
      </c>
      <c r="BP106" s="21">
        <f>EXP(-LN(2)/35)*BP105+(1-EXP(-LN(2)/35))/(LN(2)/35)*BL106*BM106*VLOOKUP('Données projet'!$B$11,Paramètres!$A$1:$I$89,3,0)*0.475*44/12</f>
        <v>32.841183090892571</v>
      </c>
      <c r="BQ106" s="21">
        <f>EXP(-LN(2)/25)*BQ105+(1-EXP(-LN(2)/25))/(LN(2)/25)*Calculateur!BL106*Calculateur!BN106*VLOOKUP('Données projet'!$B$11,Paramètres!$A$1:$I$89,3,0)*0.475*44/12</f>
        <v>26.53052030665167</v>
      </c>
      <c r="BR106" s="21">
        <f>EXP(-LN(2)/2)*BR105+(1-EXP(-LN(2)/2))/(LN(2)/2)*BL106*BO106*VLOOKUP('Données projet'!$B$11,Paramètres!$A$1:$I$89,3,0)*0.475*44/12</f>
        <v>5.5684310137400814</v>
      </c>
      <c r="BS106" s="22">
        <f t="shared" si="63"/>
        <v>64.940134411284319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9.1833333333333318</v>
      </c>
      <c r="BY106" s="12">
        <f>IF('Données projet'!$A$114&gt;35,BY105+BX106-CG105,IF(A106&lt;'Données projet'!$A$114,$BV$205^A106,IF(A106='Données projet'!$A$114,'Données projet'!$B$114,BY105+BX106-CG105)))</f>
        <v>416.25999999999993</v>
      </c>
      <c r="BZ106" s="13">
        <f>BY106*VLOOKUP('Données projet'!$B$12,Paramètres!$A$1:$I$89,3,0)*VLOOKUP('Données projet'!$B$12,Paramètres!$A$1:$I$89,5,0)</f>
        <v>194.80967999999996</v>
      </c>
      <c r="CA106" s="13">
        <f t="shared" si="93"/>
        <v>48.601752757478572</v>
      </c>
      <c r="CB106" s="20">
        <f t="shared" si="64"/>
        <v>423.94157871927513</v>
      </c>
      <c r="CC106" s="59">
        <f t="shared" si="65"/>
        <v>702.16034764903782</v>
      </c>
      <c r="CD106" s="59">
        <f ca="1">AVERAGE(OFFSET($CC$3,0,0,'Données projet'!$E$12+1,1))-AVERAGE(OFFSET($H$3,0,0,'Données projet'!$E$12+1,1))</f>
        <v>374.38106339726073</v>
      </c>
      <c r="CE106" s="59">
        <f t="shared" si="94"/>
        <v>296.53283288925957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56.22747650715948</v>
      </c>
      <c r="CL106" s="21">
        <f>EXP(-LN(2)/25)*CL105+(1-EXP(-LN(2)/25))/(LN(2)/25)*Calculateur!CG106*Calculateur!CI106*VLOOKUP('Données projet'!$B$12,Paramètres!$A$1:$I$89,3,0)*0.475*44/12</f>
        <v>19.556854986888212</v>
      </c>
      <c r="CM106" s="21">
        <f>EXP(-LN(2)/2)*CM105+(1-EXP(-LN(2)/2))/(LN(2)/2)*CG106*CJ106*VLOOKUP('Données projet'!$B$12,Paramètres!$A$1:$I$89,3,0)*0.475*44/12</f>
        <v>1.2202086359126418</v>
      </c>
      <c r="CN106" s="22">
        <f t="shared" si="66"/>
        <v>77.004540129960333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2.8421709430404007E-14</v>
      </c>
      <c r="CU106" s="17">
        <f>CT106*VLOOKUP('Données projet'!$B$13,Paramètres!$A$1:$I$89,3,0)*VLOOKUP('Données projet'!$B$13,Paramètres!$A$1:$I$89,5,0)</f>
        <v>2.4829205358400945E-14</v>
      </c>
      <c r="CV106" s="13">
        <f t="shared" si="95"/>
        <v>4.3867331143352915E-13</v>
      </c>
      <c r="CW106" s="20">
        <f t="shared" si="67"/>
        <v>8.0726688341261168E-13</v>
      </c>
      <c r="CX106" s="59">
        <f t="shared" si="68"/>
        <v>278.21876892976348</v>
      </c>
      <c r="CY106" s="59">
        <f ca="1">AVERAGE(OFFSET($CX$3,0,0,'Données projet'!$E$13+1,1))-AVERAGE(OFFSET($H$3,0,0,'Données projet'!$E$13+1,1))</f>
        <v>285.8437404763045</v>
      </c>
      <c r="CZ106" s="59">
        <f t="shared" si="96"/>
        <v>276.01618888357268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20.917635509865526</v>
      </c>
      <c r="DG106" s="21">
        <f>EXP(-LN(2)/25)*DG105+(1-EXP(-LN(2)/25))/(LN(2)/25)*Calculateur!DB106*Calculateur!DD106*VLOOKUP('Données projet'!$B$13,Paramètres!$A$1:$I$89,3,0)*0.475*44/12</f>
        <v>19.288449935075683</v>
      </c>
      <c r="DH106" s="21">
        <f>EXP(-LN(2)/2)*DH105+(1-EXP(-LN(2)/2))/(LN(2)/2)*DB106*DE106*VLOOKUP('Données projet'!$B$13,Paramètres!$A$1:$I$89,3,0)*0.475*44/12</f>
        <v>1.5691155793401773E-2</v>
      </c>
      <c r="DI106" s="22">
        <f t="shared" si="69"/>
        <v>40.221776600734614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10.840999999999998</v>
      </c>
      <c r="N107" s="13">
        <f>IF('Données projet'!$A$36&gt;35,N106+M107-V106,IF(A107&lt;'Données projet'!$A$36,$K$205^A107,IF(A107='Données projet'!$A$36,'Données projet'!$B$36,N106+M107-V106)))</f>
        <v>465.99400000000003</v>
      </c>
      <c r="O107" s="13">
        <f>N107*VLOOKUP('Données projet'!$B$9,Paramètres!$A$1:$I$89,3,0)*VLOOKUP('Données projet'!$B$9,Paramètres!$A$1:$I$89,5,0)</f>
        <v>421.63137120000005</v>
      </c>
      <c r="P107" s="13">
        <f t="shared" si="87"/>
        <v>96.148561301747847</v>
      </c>
      <c r="Q107" s="20">
        <f t="shared" si="107"/>
        <v>901.80004910721084</v>
      </c>
      <c r="R107" s="59">
        <f t="shared" si="55"/>
        <v>1180.2810219382718</v>
      </c>
      <c r="S107" s="59">
        <f ca="1">AVERAGE(OFFSET($R$3,0,0,'Données projet'!$E$9+1,1))-AVERAGE(OFFSET($H$3,0,0,'Données projet'!$E$9+1,1))</f>
        <v>737.40414421611001</v>
      </c>
      <c r="T107" s="59">
        <f t="shared" si="88"/>
        <v>245.32893490531674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47.630115383977419</v>
      </c>
      <c r="AA107" s="21">
        <f>EXP(-LN(2)/25)*AA106+(1-EXP(-LN(2)/25))/(LN(2)/25)*Calculateur!V107*Calculateur!X107*VLOOKUP('Données projet'!$B$9,Paramètres!$A$1:$I$89,3,0)*0.475*44/12</f>
        <v>31.291434387185266</v>
      </c>
      <c r="AB107" s="21">
        <f>EXP(-LN(2)/2)*AB106+(1-EXP(-LN(2)/2))/(LN(2)/2)*V107*Y107*VLOOKUP('Données projet'!$B$9,Paramètres!$A$1:$I$89,3,0)*0.475*44/12</f>
        <v>4.834605646836411E-2</v>
      </c>
      <c r="AC107" s="22">
        <f t="shared" si="57"/>
        <v>78.969895827631049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8.7540000000000013</v>
      </c>
      <c r="AI107" s="13">
        <f>IF('Données projet'!$A$62&gt;35,AI106+AH107-AQ106,IF(A107&lt;'Données projet'!$A$62,$AF$205^A107,IF(A107='Données projet'!$A$62,'Données projet'!$B$62,AI106+AH107-AQ106)))</f>
        <v>312.39400000000012</v>
      </c>
      <c r="AJ107" s="13">
        <f>AI107*VLOOKUP('Données projet'!$B$10,Paramètres!$A$1:$I$89,3,0)*VLOOKUP('Données projet'!$B$10,Paramètres!$A$1:$I$89,5,0)</f>
        <v>297.27413040000016</v>
      </c>
      <c r="AK107" s="13">
        <f t="shared" si="89"/>
        <v>70.604713287138281</v>
      </c>
      <c r="AL107" s="20">
        <f t="shared" si="58"/>
        <v>640.72231942176609</v>
      </c>
      <c r="AM107" s="59">
        <f t="shared" si="59"/>
        <v>919.20329225282694</v>
      </c>
      <c r="AN107" s="59">
        <f ca="1">AVERAGE(OFFSET($AM$3,0,0,'Données projet'!$E$10+1,1))-AVERAGE(OFFSET($H$3,0,0,'Données projet'!$E$10+1,1))</f>
        <v>486.36097333679697</v>
      </c>
      <c r="AO107" s="59">
        <f t="shared" si="90"/>
        <v>308.47736602748159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26.192804779314596</v>
      </c>
      <c r="AV107" s="21">
        <f>EXP(-LN(2)/25)*AV106+(1-EXP(-LN(2)/25))/(LN(2)/25)*Calculateur!AQ107*Calculateur!AS107*VLOOKUP('Données projet'!$B$10,Paramètres!$A$1:$I$89,3,0)*0.475*44/12</f>
        <v>24.825561472383288</v>
      </c>
      <c r="AW107" s="21">
        <f>EXP(-LN(2)/2)*AW106+(1-EXP(-LN(2)/2))/(LN(2)/2)*AQ107*AT107*VLOOKUP('Données projet'!$B$10,Paramètres!$A$1:$I$89,3,0)*0.475*44/12</f>
        <v>11.097718023833204</v>
      </c>
      <c r="AX107" s="21">
        <f t="shared" si="60"/>
        <v>62.116084275531087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7.5129999999999999</v>
      </c>
      <c r="BD107" s="12">
        <f>IF('Données projet'!$A$88&gt;35,BD106+BC107-BL106,IF(A107&lt;'Données projet'!$A$88,$BA$205^A107,IF(A107='Données projet'!$A$88,'Données projet'!$B$88,BD106+BC107-BL106)))</f>
        <v>288.4330000000005</v>
      </c>
      <c r="BE107" s="13">
        <f>BD107*VLOOKUP('Données projet'!$B$11,Paramètres!$A$1:$I$89,3,0)*VLOOKUP('Données projet'!$B$11,Paramètres!$A$1:$I$89,5,0)</f>
        <v>292.47106200000053</v>
      </c>
      <c r="BF107" s="13">
        <f t="shared" si="91"/>
        <v>69.595781693625227</v>
      </c>
      <c r="BG107" s="20">
        <f t="shared" si="61"/>
        <v>630.59975276639818</v>
      </c>
      <c r="BH107" s="59">
        <f t="shared" si="62"/>
        <v>909.08072559745915</v>
      </c>
      <c r="BI107" s="59">
        <f ca="1">AVERAGE(OFFSET($BH$3,0,0,'Données projet'!$E$11+1,1))-AVERAGE(OFFSET($H$3,0,0,'Données projet'!$E$11+1,1))</f>
        <v>586.51533082410526</v>
      </c>
      <c r="BJ107" s="59">
        <f t="shared" si="92"/>
        <v>361.74671957013652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32.197187521623938</v>
      </c>
      <c r="BQ107" s="21">
        <f>EXP(-LN(2)/25)*BQ106+(1-EXP(-LN(2)/25))/(LN(2)/25)*Calculateur!BL107*Calculateur!BN107*VLOOKUP('Données projet'!$B$11,Paramètres!$A$1:$I$89,3,0)*0.475*44/12</f>
        <v>25.805041833686854</v>
      </c>
      <c r="BR107" s="21">
        <f>EXP(-LN(2)/2)*BR106+(1-EXP(-LN(2)/2))/(LN(2)/2)*BL107*BO107*VLOOKUP('Données projet'!$B$11,Paramètres!$A$1:$I$89,3,0)*0.475*44/12</f>
        <v>3.9374753303850931</v>
      </c>
      <c r="BS107" s="22">
        <f t="shared" si="63"/>
        <v>61.93970468569588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9.1833333333333318</v>
      </c>
      <c r="BY107" s="12">
        <f>IF('Données projet'!$A$114&gt;35,BY106+BX107-CG106,IF(A107&lt;'Données projet'!$A$114,$BV$205^A107,IF(A107='Données projet'!$A$114,'Données projet'!$B$114,BY106+BX107-CG106)))</f>
        <v>425.44333333333327</v>
      </c>
      <c r="BZ107" s="13">
        <f>BY107*VLOOKUP('Données projet'!$B$12,Paramètres!$A$1:$I$89,3,0)*VLOOKUP('Données projet'!$B$12,Paramètres!$A$1:$I$89,5,0)</f>
        <v>199.10747999999998</v>
      </c>
      <c r="CA107" s="13">
        <f t="shared" si="93"/>
        <v>49.547967814034735</v>
      </c>
      <c r="CB107" s="20">
        <f t="shared" si="64"/>
        <v>433.0749049427771</v>
      </c>
      <c r="CC107" s="59">
        <f t="shared" si="65"/>
        <v>711.55587777383801</v>
      </c>
      <c r="CD107" s="59">
        <f ca="1">AVERAGE(OFFSET($CC$3,0,0,'Données projet'!$E$12+1,1))-AVERAGE(OFFSET($H$3,0,0,'Données projet'!$E$12+1,1))</f>
        <v>374.38106339726073</v>
      </c>
      <c r="CE107" s="59">
        <f t="shared" si="94"/>
        <v>296.53283288925957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55.124889988228368</v>
      </c>
      <c r="CL107" s="21">
        <f>EXP(-LN(2)/25)*CL106+(1-EXP(-LN(2)/25))/(LN(2)/25)*Calculateur!CG107*Calculateur!CI107*VLOOKUP('Données projet'!$B$12,Paramètres!$A$1:$I$89,3,0)*0.475*44/12</f>
        <v>19.022071758821447</v>
      </c>
      <c r="CM107" s="21">
        <f>EXP(-LN(2)/2)*CM106+(1-EXP(-LN(2)/2))/(LN(2)/2)*CG107*CJ107*VLOOKUP('Données projet'!$B$12,Paramètres!$A$1:$I$89,3,0)*0.475*44/12</f>
        <v>0.86281780091621607</v>
      </c>
      <c r="CN107" s="22">
        <f t="shared" si="66"/>
        <v>75.009779547966033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2.8421709430404007E-14</v>
      </c>
      <c r="CU107" s="17">
        <f>CT107*VLOOKUP('Données projet'!$B$13,Paramètres!$A$1:$I$89,3,0)*VLOOKUP('Données projet'!$B$13,Paramètres!$A$1:$I$89,5,0)</f>
        <v>2.4829205358400945E-14</v>
      </c>
      <c r="CV107" s="13">
        <f t="shared" si="95"/>
        <v>4.3867331143352915E-13</v>
      </c>
      <c r="CW107" s="20">
        <f t="shared" si="67"/>
        <v>8.0726688341261168E-13</v>
      </c>
      <c r="CX107" s="59">
        <f t="shared" si="68"/>
        <v>278.48097283106171</v>
      </c>
      <c r="CY107" s="59">
        <f ca="1">AVERAGE(OFFSET($CX$3,0,0,'Données projet'!$E$13+1,1))-AVERAGE(OFFSET($H$3,0,0,'Données projet'!$E$13+1,1))</f>
        <v>285.8437404763045</v>
      </c>
      <c r="CZ107" s="59">
        <f t="shared" si="96"/>
        <v>276.01618888357268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20.507453436014927</v>
      </c>
      <c r="DG107" s="21">
        <f>EXP(-LN(2)/25)*DG106+(1-EXP(-LN(2)/25))/(LN(2)/25)*Calculateur!DB107*Calculateur!DD107*VLOOKUP('Données projet'!$B$13,Paramètres!$A$1:$I$89,3,0)*0.475*44/12</f>
        <v>18.761006257265539</v>
      </c>
      <c r="DH107" s="21">
        <f>EXP(-LN(2)/2)*DH106+(1-EXP(-LN(2)/2))/(LN(2)/2)*DB107*DE107*VLOOKUP('Données projet'!$B$13,Paramètres!$A$1:$I$89,3,0)*0.475*44/12</f>
        <v>1.1095322666168975E-2</v>
      </c>
      <c r="DI107" s="22">
        <f t="shared" si="69"/>
        <v>39.279555015946634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10.840999999999998</v>
      </c>
      <c r="N108" s="13">
        <f>IF('Données projet'!$A$36&gt;35,N107+M108-V107,IF(A108&lt;'Données projet'!$A$36,$K$205^A108,IF(A108='Données projet'!$A$36,'Données projet'!$B$36,N107+M108-V107)))</f>
        <v>476.83500000000004</v>
      </c>
      <c r="O108" s="13">
        <f>N108*VLOOKUP('Données projet'!$B$9,Paramètres!$A$1:$I$89,3,0)*VLOOKUP('Données projet'!$B$9,Paramètres!$A$1:$I$89,5,0)</f>
        <v>431.44030800000002</v>
      </c>
      <c r="P108" s="13">
        <f t="shared" si="87"/>
        <v>98.122365773392104</v>
      </c>
      <c r="Q108" s="20">
        <f t="shared" si="107"/>
        <v>922.32165682199127</v>
      </c>
      <c r="R108" s="59">
        <f t="shared" si="55"/>
        <v>1201.060284902863</v>
      </c>
      <c r="S108" s="59">
        <f ca="1">AVERAGE(OFFSET($R$3,0,0,'Données projet'!$E$9+1,1))-AVERAGE(OFFSET($H$3,0,0,'Données projet'!$E$9+1,1))</f>
        <v>737.40414421611001</v>
      </c>
      <c r="T108" s="59">
        <f t="shared" si="88"/>
        <v>245.32893490531674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46.696117872799405</v>
      </c>
      <c r="AA108" s="21">
        <f>EXP(-LN(2)/25)*AA107+(1-EXP(-LN(2)/25))/(LN(2)/25)*Calculateur!V108*Calculateur!X108*VLOOKUP('Données projet'!$B$9,Paramètres!$A$1:$I$89,3,0)*0.475*44/12</f>
        <v>30.435768468322667</v>
      </c>
      <c r="AB108" s="21">
        <f>EXP(-LN(2)/2)*AB107+(1-EXP(-LN(2)/2))/(LN(2)/2)*V108*Y108*VLOOKUP('Données projet'!$B$9,Paramètres!$A$1:$I$89,3,0)*0.475*44/12</f>
        <v>3.4185824372408011E-2</v>
      </c>
      <c r="AC108" s="22">
        <f t="shared" si="57"/>
        <v>77.166072165494484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8.7540000000000013</v>
      </c>
      <c r="AI108" s="13">
        <f>IF('Données projet'!$A$62&gt;35,AI107+AH108-AQ107,IF(A108&lt;'Données projet'!$A$62,$AF$205^A108,IF(A108='Données projet'!$A$62,'Données projet'!$B$62,AI107+AH108-AQ107)))</f>
        <v>321.14800000000014</v>
      </c>
      <c r="AJ108" s="13">
        <f>AI108*VLOOKUP('Données projet'!$B$10,Paramètres!$A$1:$I$89,3,0)*VLOOKUP('Données projet'!$B$10,Paramètres!$A$1:$I$89,5,0)</f>
        <v>305.60443680000009</v>
      </c>
      <c r="AK108" s="13">
        <f t="shared" si="89"/>
        <v>72.350100063341856</v>
      </c>
      <c r="AL108" s="20">
        <f t="shared" si="58"/>
        <v>658.27081837032063</v>
      </c>
      <c r="AM108" s="59">
        <f t="shared" si="59"/>
        <v>937.00944645119239</v>
      </c>
      <c r="AN108" s="59">
        <f ca="1">AVERAGE(OFFSET($AM$3,0,0,'Données projet'!$E$10+1,1))-AVERAGE(OFFSET($H$3,0,0,'Données projet'!$E$10+1,1))</f>
        <v>486.36097333679697</v>
      </c>
      <c r="AO108" s="59">
        <f t="shared" si="90"/>
        <v>308.47736602748159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25.679179853625648</v>
      </c>
      <c r="AV108" s="21">
        <f>EXP(-LN(2)/25)*AV107+(1-EXP(-LN(2)/25))/(LN(2)/25)*Calculateur!AQ108*Calculateur!AS108*VLOOKUP('Données projet'!$B$10,Paramètres!$A$1:$I$89,3,0)*0.475*44/12</f>
        <v>24.14670518840143</v>
      </c>
      <c r="AW108" s="21">
        <f>EXP(-LN(2)/2)*AW107+(1-EXP(-LN(2)/2))/(LN(2)/2)*AQ108*AT108*VLOOKUP('Données projet'!$B$10,Paramètres!$A$1:$I$89,3,0)*0.475*44/12</f>
        <v>7.8472716703486309</v>
      </c>
      <c r="AX108" s="21">
        <f t="shared" si="60"/>
        <v>57.673156712375715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7.5129999999999999</v>
      </c>
      <c r="BD108" s="12">
        <f>IF('Données projet'!$A$88&gt;35,BD107+BC108-BL107,IF(A108&lt;'Données projet'!$A$88,$BA$205^A108,IF(A108='Données projet'!$A$88,'Données projet'!$B$88,BD107+BC108-BL107)))</f>
        <v>295.94600000000048</v>
      </c>
      <c r="BE108" s="13">
        <f>BD108*VLOOKUP('Données projet'!$B$11,Paramètres!$A$1:$I$89,3,0)*VLOOKUP('Données projet'!$B$11,Paramètres!$A$1:$I$89,5,0)</f>
        <v>300.08924400000052</v>
      </c>
      <c r="BF108" s="13">
        <f t="shared" si="91"/>
        <v>71.195172122109398</v>
      </c>
      <c r="BG108" s="20">
        <f t="shared" si="61"/>
        <v>646.65369141267468</v>
      </c>
      <c r="BH108" s="59">
        <f t="shared" si="62"/>
        <v>925.39231949354644</v>
      </c>
      <c r="BI108" s="59">
        <f ca="1">AVERAGE(OFFSET($BH$3,0,0,'Données projet'!$E$11+1,1))-AVERAGE(OFFSET($H$3,0,0,'Données projet'!$E$11+1,1))</f>
        <v>586.51533082410526</v>
      </c>
      <c r="BJ108" s="59">
        <f t="shared" si="92"/>
        <v>361.74671957013652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31.565820312670155</v>
      </c>
      <c r="BQ108" s="21">
        <f>EXP(-LN(2)/25)*BQ107+(1-EXP(-LN(2)/25))/(LN(2)/25)*Calculateur!BL108*Calculateur!BN108*VLOOKUP('Données projet'!$B$11,Paramètres!$A$1:$I$89,3,0)*0.475*44/12</f>
        <v>25.099401607716516</v>
      </c>
      <c r="BR108" s="21">
        <f>EXP(-LN(2)/2)*BR107+(1-EXP(-LN(2)/2))/(LN(2)/2)*BL108*BO108*VLOOKUP('Données projet'!$B$11,Paramètres!$A$1:$I$89,3,0)*0.475*44/12</f>
        <v>2.7842155068700412</v>
      </c>
      <c r="BS108" s="22">
        <f t="shared" si="63"/>
        <v>59.449437427256711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9.1833333333333318</v>
      </c>
      <c r="BY108" s="12">
        <f>IF('Données projet'!$A$114&gt;35,BY107+BX108-CG107,IF(A108&lt;'Données projet'!$A$114,$BV$205^A108,IF(A108='Données projet'!$A$114,'Données projet'!$B$114,BY107+BX108-CG107)))</f>
        <v>434.62666666666661</v>
      </c>
      <c r="BZ108" s="13">
        <f>BY108*VLOOKUP('Données projet'!$B$12,Paramètres!$A$1:$I$89,3,0)*VLOOKUP('Données projet'!$B$12,Paramètres!$A$1:$I$89,5,0)</f>
        <v>203.40527999999998</v>
      </c>
      <c r="CA108" s="13">
        <f t="shared" si="93"/>
        <v>50.491808264192287</v>
      </c>
      <c r="CB108" s="20">
        <f t="shared" si="64"/>
        <v>442.20409539346821</v>
      </c>
      <c r="CC108" s="59">
        <f t="shared" si="65"/>
        <v>720.94272347434003</v>
      </c>
      <c r="CD108" s="59">
        <f ca="1">AVERAGE(OFFSET($CC$3,0,0,'Données projet'!$E$12+1,1))-AVERAGE(OFFSET($H$3,0,0,'Données projet'!$E$12+1,1))</f>
        <v>374.38106339726073</v>
      </c>
      <c r="CE108" s="59">
        <f t="shared" si="94"/>
        <v>296.53283288925957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54.043924518422124</v>
      </c>
      <c r="CL108" s="21">
        <f>EXP(-LN(2)/25)*CL107+(1-EXP(-LN(2)/25))/(LN(2)/25)*Calculateur!CG108*Calculateur!CI108*VLOOKUP('Données projet'!$B$12,Paramètres!$A$1:$I$89,3,0)*0.475*44/12</f>
        <v>18.501912206249195</v>
      </c>
      <c r="CM108" s="21">
        <f>EXP(-LN(2)/2)*CM107+(1-EXP(-LN(2)/2))/(LN(2)/2)*CG108*CJ108*VLOOKUP('Données projet'!$B$12,Paramètres!$A$1:$I$89,3,0)*0.475*44/12</f>
        <v>0.61010431795632092</v>
      </c>
      <c r="CN108" s="22">
        <f t="shared" si="66"/>
        <v>73.155941042627646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2.8421709430404007E-14</v>
      </c>
      <c r="CU108" s="17">
        <f>CT108*VLOOKUP('Données projet'!$B$13,Paramètres!$A$1:$I$89,3,0)*VLOOKUP('Données projet'!$B$13,Paramètres!$A$1:$I$89,5,0)</f>
        <v>2.4829205358400945E-14</v>
      </c>
      <c r="CV108" s="13">
        <f t="shared" si="95"/>
        <v>4.3867331143352915E-13</v>
      </c>
      <c r="CW108" s="20">
        <f t="shared" si="67"/>
        <v>8.0726688341261168E-13</v>
      </c>
      <c r="CX108" s="59">
        <f t="shared" si="68"/>
        <v>278.73862808087256</v>
      </c>
      <c r="CY108" s="59">
        <f ca="1">AVERAGE(OFFSET($CX$3,0,0,'Données projet'!$E$13+1,1))-AVERAGE(OFFSET($H$3,0,0,'Données projet'!$E$13+1,1))</f>
        <v>285.8437404763045</v>
      </c>
      <c r="CZ108" s="59">
        <f t="shared" si="96"/>
        <v>276.01618888357268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20.105314782446179</v>
      </c>
      <c r="DG108" s="21">
        <f>EXP(-LN(2)/25)*DG107+(1-EXP(-LN(2)/25))/(LN(2)/25)*Calculateur!DB108*Calculateur!DD108*VLOOKUP('Données projet'!$B$13,Paramètres!$A$1:$I$89,3,0)*0.475*44/12</f>
        <v>18.247985554562174</v>
      </c>
      <c r="DH108" s="21">
        <f>EXP(-LN(2)/2)*DH107+(1-EXP(-LN(2)/2))/(LN(2)/2)*DB108*DE108*VLOOKUP('Données projet'!$B$13,Paramètres!$A$1:$I$89,3,0)*0.475*44/12</f>
        <v>7.8455778967008866E-3</v>
      </c>
      <c r="DI108" s="22">
        <f t="shared" si="69"/>
        <v>38.361145914905052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10.840999999999998</v>
      </c>
      <c r="N109" s="13">
        <f>IF('Données projet'!$A$36&gt;35,N108+M109-V108,IF(A109&lt;'Données projet'!$A$36,$K$205^A109,IF(A109='Données projet'!$A$36,'Données projet'!$B$36,N108+M109-V108)))</f>
        <v>487.67600000000004</v>
      </c>
      <c r="O109" s="13">
        <f>N109*VLOOKUP('Données projet'!$B$9,Paramètres!$A$1:$I$89,3,0)*VLOOKUP('Données projet'!$B$9,Paramètres!$A$1:$I$89,5,0)</f>
        <v>441.24924480000004</v>
      </c>
      <c r="P109" s="13">
        <f t="shared" si="87"/>
        <v>100.09095321491932</v>
      </c>
      <c r="Q109" s="20">
        <f t="shared" si="107"/>
        <v>942.83417820931766</v>
      </c>
      <c r="R109" s="59">
        <f t="shared" si="55"/>
        <v>1221.8259917974467</v>
      </c>
      <c r="S109" s="59">
        <f ca="1">AVERAGE(OFFSET($R$3,0,0,'Données projet'!$E$9+1,1))-AVERAGE(OFFSET($H$3,0,0,'Données projet'!$E$9+1,1))</f>
        <v>737.40414421611001</v>
      </c>
      <c r="T109" s="59">
        <f t="shared" si="88"/>
        <v>245.32893490531674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45.780435483133367</v>
      </c>
      <c r="AA109" s="21">
        <f>EXP(-LN(2)/25)*AA108+(1-EXP(-LN(2)/25))/(LN(2)/25)*Calculateur!V109*Calculateur!X109*VLOOKUP('Données projet'!$B$9,Paramètres!$A$1:$I$89,3,0)*0.475*44/12</f>
        <v>29.603500779008883</v>
      </c>
      <c r="AB109" s="21">
        <f>EXP(-LN(2)/2)*AB108+(1-EXP(-LN(2)/2))/(LN(2)/2)*V109*Y109*VLOOKUP('Données projet'!$B$9,Paramètres!$A$1:$I$89,3,0)*0.475*44/12</f>
        <v>2.4173028234182055E-2</v>
      </c>
      <c r="AC109" s="22">
        <f t="shared" si="57"/>
        <v>75.40810929037643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8.7540000000000013</v>
      </c>
      <c r="AI109" s="13">
        <f>IF('Données projet'!$A$62&gt;35,AI108+AH109-AQ108,IF(A109&lt;'Données projet'!$A$62,$AF$205^A109,IF(A109='Données projet'!$A$62,'Données projet'!$B$62,AI108+AH109-AQ108)))</f>
        <v>329.90200000000016</v>
      </c>
      <c r="AJ109" s="13">
        <f>AI109*VLOOKUP('Données projet'!$B$10,Paramètres!$A$1:$I$89,3,0)*VLOOKUP('Données projet'!$B$10,Paramètres!$A$1:$I$89,5,0)</f>
        <v>313.93474320000013</v>
      </c>
      <c r="AK109" s="13">
        <f t="shared" si="89"/>
        <v>74.089956981068127</v>
      </c>
      <c r="AL109" s="20">
        <f t="shared" si="58"/>
        <v>675.80968614869391</v>
      </c>
      <c r="AM109" s="59">
        <f t="shared" si="59"/>
        <v>954.80149973682296</v>
      </c>
      <c r="AN109" s="59">
        <f ca="1">AVERAGE(OFFSET($AM$3,0,0,'Données projet'!$E$10+1,1))-AVERAGE(OFFSET($H$3,0,0,'Données projet'!$E$10+1,1))</f>
        <v>486.36097333679697</v>
      </c>
      <c r="AO109" s="59">
        <f t="shared" si="90"/>
        <v>308.47736602748159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25.175626799449191</v>
      </c>
      <c r="AV109" s="21">
        <f>EXP(-LN(2)/25)*AV108+(1-EXP(-LN(2)/25))/(LN(2)/25)*Calculateur!AQ109*Calculateur!AS109*VLOOKUP('Données projet'!$B$10,Paramètres!$A$1:$I$89,3,0)*0.475*44/12</f>
        <v>23.486412265204557</v>
      </c>
      <c r="AW109" s="21">
        <f>EXP(-LN(2)/2)*AW108+(1-EXP(-LN(2)/2))/(LN(2)/2)*AQ109*AT109*VLOOKUP('Données projet'!$B$10,Paramètres!$A$1:$I$89,3,0)*0.475*44/12</f>
        <v>5.548859011916603</v>
      </c>
      <c r="AX109" s="21">
        <f t="shared" si="60"/>
        <v>54.210898076570352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7.5129999999999999</v>
      </c>
      <c r="BD109" s="12">
        <f>IF('Données projet'!$A$88&gt;35,BD108+BC109-BL108,IF(A109&lt;'Données projet'!$A$88,$BA$205^A109,IF(A109='Données projet'!$A$88,'Données projet'!$B$88,BD108+BC109-BL108)))</f>
        <v>303.45900000000046</v>
      </c>
      <c r="BE109" s="13">
        <f>BD109*VLOOKUP('Données projet'!$B$11,Paramètres!$A$1:$I$89,3,0)*VLOOKUP('Données projet'!$B$11,Paramètres!$A$1:$I$89,5,0)</f>
        <v>307.70742600000045</v>
      </c>
      <c r="BF109" s="13">
        <f t="shared" si="91"/>
        <v>72.789842831172891</v>
      </c>
      <c r="BG109" s="20">
        <f t="shared" si="61"/>
        <v>662.69940988096016</v>
      </c>
      <c r="BH109" s="59">
        <f t="shared" si="62"/>
        <v>941.69122346908921</v>
      </c>
      <c r="BI109" s="59">
        <f ca="1">AVERAGE(OFFSET($BH$3,0,0,'Données projet'!$E$11+1,1))-AVERAGE(OFFSET($H$3,0,0,'Données projet'!$E$11+1,1))</f>
        <v>586.51533082410526</v>
      </c>
      <c r="BJ109" s="59">
        <f t="shared" si="92"/>
        <v>361.74671957013652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30.946833829587984</v>
      </c>
      <c r="BQ109" s="21">
        <f>EXP(-LN(2)/25)*BQ108+(1-EXP(-LN(2)/25))/(LN(2)/25)*Calculateur!BL109*Calculateur!BN109*VLOOKUP('Données projet'!$B$11,Paramètres!$A$1:$I$89,3,0)*0.475*44/12</f>
        <v>24.413057150833342</v>
      </c>
      <c r="BR109" s="21">
        <f>EXP(-LN(2)/2)*BR108+(1-EXP(-LN(2)/2))/(LN(2)/2)*BL109*BO109*VLOOKUP('Données projet'!$B$11,Paramètres!$A$1:$I$89,3,0)*0.475*44/12</f>
        <v>1.9687376651925468</v>
      </c>
      <c r="BS109" s="22">
        <f t="shared" si="63"/>
        <v>57.328628645613875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9.1833333333333318</v>
      </c>
      <c r="BY109" s="12">
        <f>IF('Données projet'!$A$114&gt;35,BY108+BX109-CG108,IF(A109&lt;'Données projet'!$A$114,$BV$205^A109,IF(A109='Données projet'!$A$114,'Données projet'!$B$114,BY108+BX109-CG108)))</f>
        <v>443.80999999999995</v>
      </c>
      <c r="BZ109" s="13">
        <f>BY109*VLOOKUP('Données projet'!$B$12,Paramètres!$A$1:$I$89,3,0)*VLOOKUP('Données projet'!$B$12,Paramètres!$A$1:$I$89,5,0)</f>
        <v>207.70307999999997</v>
      </c>
      <c r="CA109" s="13">
        <f t="shared" si="93"/>
        <v>51.433330061385618</v>
      </c>
      <c r="CB109" s="20">
        <f t="shared" si="64"/>
        <v>451.32924752357991</v>
      </c>
      <c r="CC109" s="59">
        <f t="shared" si="65"/>
        <v>730.32106111170901</v>
      </c>
      <c r="CD109" s="59">
        <f ca="1">AVERAGE(OFFSET($CC$3,0,0,'Données projet'!$E$12+1,1))-AVERAGE(OFFSET($H$3,0,0,'Données projet'!$E$12+1,1))</f>
        <v>374.38106339726073</v>
      </c>
      <c r="CE109" s="59">
        <f t="shared" si="94"/>
        <v>296.53283288925957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52.984156122154943</v>
      </c>
      <c r="CL109" s="21">
        <f>EXP(-LN(2)/25)*CL108+(1-EXP(-LN(2)/25))/(LN(2)/25)*Calculateur!CG109*Calculateur!CI109*VLOOKUP('Données projet'!$B$12,Paramètres!$A$1:$I$89,3,0)*0.475*44/12</f>
        <v>17.995976443996035</v>
      </c>
      <c r="CM109" s="21">
        <f>EXP(-LN(2)/2)*CM108+(1-EXP(-LN(2)/2))/(LN(2)/2)*CG109*CJ109*VLOOKUP('Données projet'!$B$12,Paramètres!$A$1:$I$89,3,0)*0.475*44/12</f>
        <v>0.43140890045810804</v>
      </c>
      <c r="CN109" s="22">
        <f t="shared" si="66"/>
        <v>71.411541466609094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2.8421709430404007E-14</v>
      </c>
      <c r="CU109" s="17">
        <f>CT109*VLOOKUP('Données projet'!$B$13,Paramètres!$A$1:$I$89,3,0)*VLOOKUP('Données projet'!$B$13,Paramètres!$A$1:$I$89,5,0)</f>
        <v>2.4829205358400945E-14</v>
      </c>
      <c r="CV109" s="13">
        <f t="shared" si="95"/>
        <v>4.3867331143352915E-13</v>
      </c>
      <c r="CW109" s="20">
        <f t="shared" si="67"/>
        <v>8.0726688341261168E-13</v>
      </c>
      <c r="CX109" s="59">
        <f t="shared" si="68"/>
        <v>278.9918135881299</v>
      </c>
      <c r="CY109" s="59">
        <f ca="1">AVERAGE(OFFSET($CX$3,0,0,'Données projet'!$E$13+1,1))-AVERAGE(OFFSET($H$3,0,0,'Données projet'!$E$13+1,1))</f>
        <v>285.8437404763045</v>
      </c>
      <c r="CZ109" s="59">
        <f t="shared" si="96"/>
        <v>276.01618888357268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19.711061822593553</v>
      </c>
      <c r="DG109" s="21">
        <f>EXP(-LN(2)/25)*DG108+(1-EXP(-LN(2)/25))/(LN(2)/25)*Calculateur!DB109*Calculateur!DD109*VLOOKUP('Données projet'!$B$13,Paramètres!$A$1:$I$89,3,0)*0.475*44/12</f>
        <v>17.748993429952819</v>
      </c>
      <c r="DH109" s="21">
        <f>EXP(-LN(2)/2)*DH108+(1-EXP(-LN(2)/2))/(LN(2)/2)*DB109*DE109*VLOOKUP('Données projet'!$B$13,Paramètres!$A$1:$I$89,3,0)*0.475*44/12</f>
        <v>5.5476613330844877E-3</v>
      </c>
      <c r="DI109" s="22">
        <f t="shared" si="69"/>
        <v>37.465602913879451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10.840999999999998</v>
      </c>
      <c r="N110" s="13">
        <f>IF('Données projet'!$A$36&gt;35,N109+M110-V109,IF(A110&lt;'Données projet'!$A$36,$K$205^A110,IF(A110='Données projet'!$A$36,'Données projet'!$B$36,N109+M110-V109)))</f>
        <v>498.51700000000005</v>
      </c>
      <c r="O110" s="13">
        <f>N110*VLOOKUP('Données projet'!$B$9,Paramètres!$A$1:$I$89,3,0)*VLOOKUP('Données projet'!$B$9,Paramètres!$A$1:$I$89,5,0)</f>
        <v>451.05818160000001</v>
      </c>
      <c r="P110" s="13">
        <f t="shared" si="87"/>
        <v>102.05445295405619</v>
      </c>
      <c r="Q110" s="20">
        <f t="shared" si="107"/>
        <v>963.33783851498117</v>
      </c>
      <c r="R110" s="59">
        <f t="shared" si="55"/>
        <v>1242.5784454078548</v>
      </c>
      <c r="S110" s="59">
        <f ca="1">AVERAGE(OFFSET($R$3,0,0,'Données projet'!$E$9+1,1))-AVERAGE(OFFSET($H$3,0,0,'Données projet'!$E$9+1,1))</f>
        <v>737.40414421611001</v>
      </c>
      <c r="T110" s="59">
        <f t="shared" si="88"/>
        <v>245.32893490531674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44.882709066617572</v>
      </c>
      <c r="AA110" s="21">
        <f>EXP(-LN(2)/25)*AA109+(1-EXP(-LN(2)/25))/(LN(2)/25)*Calculateur!V110*Calculateur!X110*VLOOKUP('Données projet'!$B$9,Paramètres!$A$1:$I$89,3,0)*0.475*44/12</f>
        <v>28.793991493426439</v>
      </c>
      <c r="AB110" s="21">
        <f>EXP(-LN(2)/2)*AB109+(1-EXP(-LN(2)/2))/(LN(2)/2)*V110*Y110*VLOOKUP('Données projet'!$B$9,Paramètres!$A$1:$I$89,3,0)*0.475*44/12</f>
        <v>1.7092912186204005E-2</v>
      </c>
      <c r="AC110" s="22">
        <f t="shared" si="57"/>
        <v>73.693793472230212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8.7540000000000013</v>
      </c>
      <c r="AI110" s="13">
        <f>IF('Données projet'!$A$62&gt;35,AI109+AH110-AQ109,IF(A110&lt;'Données projet'!$A$62,$AF$205^A110,IF(A110='Données projet'!$A$62,'Données projet'!$B$62,AI109+AH110-AQ109)))</f>
        <v>338.65600000000018</v>
      </c>
      <c r="AJ110" s="13">
        <f>AI110*VLOOKUP('Données projet'!$B$10,Paramètres!$A$1:$I$89,3,0)*VLOOKUP('Données projet'!$B$10,Paramètres!$A$1:$I$89,5,0)</f>
        <v>322.26504960000017</v>
      </c>
      <c r="AK110" s="13">
        <f t="shared" si="89"/>
        <v>75.824447642126486</v>
      </c>
      <c r="AL110" s="20">
        <f t="shared" si="58"/>
        <v>693.33920769670385</v>
      </c>
      <c r="AM110" s="59">
        <f t="shared" si="59"/>
        <v>972.5798145895775</v>
      </c>
      <c r="AN110" s="59">
        <f ca="1">AVERAGE(OFFSET($AM$3,0,0,'Données projet'!$E$10+1,1))-AVERAGE(OFFSET($H$3,0,0,'Données projet'!$E$10+1,1))</f>
        <v>486.36097333679697</v>
      </c>
      <c r="AO110" s="59">
        <f t="shared" si="90"/>
        <v>308.47736602748159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24.681948113528097</v>
      </c>
      <c r="AV110" s="21">
        <f>EXP(-LN(2)/25)*AV109+(1-EXP(-LN(2)/25))/(LN(2)/25)*Calculateur!AQ110*Calculateur!AS110*VLOOKUP('Données projet'!$B$10,Paramètres!$A$1:$I$89,3,0)*0.475*44/12</f>
        <v>22.844175086715797</v>
      </c>
      <c r="AW110" s="21">
        <f>EXP(-LN(2)/2)*AW109+(1-EXP(-LN(2)/2))/(LN(2)/2)*AQ110*AT110*VLOOKUP('Données projet'!$B$10,Paramètres!$A$1:$I$89,3,0)*0.475*44/12</f>
        <v>3.9236358351743159</v>
      </c>
      <c r="AX110" s="21">
        <f t="shared" si="60"/>
        <v>51.449759035418211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7.5129999999999999</v>
      </c>
      <c r="BD110" s="12">
        <f>IF('Données projet'!$A$88&gt;35,BD109+BC110-BL109,IF(A110&lt;'Données projet'!$A$88,$BA$205^A110,IF(A110='Données projet'!$A$88,'Données projet'!$B$88,BD109+BC110-BL109)))</f>
        <v>310.97200000000043</v>
      </c>
      <c r="BE110" s="13">
        <f>BD110*VLOOKUP('Données projet'!$B$11,Paramètres!$A$1:$I$89,3,0)*VLOOKUP('Données projet'!$B$11,Paramètres!$A$1:$I$89,5,0)</f>
        <v>315.32560800000044</v>
      </c>
      <c r="BF110" s="13">
        <f t="shared" si="91"/>
        <v>74.379924111541044</v>
      </c>
      <c r="BG110" s="20">
        <f t="shared" si="61"/>
        <v>678.73713509426807</v>
      </c>
      <c r="BH110" s="59">
        <f t="shared" si="62"/>
        <v>957.97774198714171</v>
      </c>
      <c r="BI110" s="59">
        <f ca="1">AVERAGE(OFFSET($BH$3,0,0,'Données projet'!$E$11+1,1))-AVERAGE(OFFSET($H$3,0,0,'Données projet'!$E$11+1,1))</f>
        <v>586.51533082410526</v>
      </c>
      <c r="BJ110" s="59">
        <f t="shared" si="92"/>
        <v>361.74671957013652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30.339985293894578</v>
      </c>
      <c r="BQ110" s="21">
        <f>EXP(-LN(2)/25)*BQ109+(1-EXP(-LN(2)/25))/(LN(2)/25)*Calculateur!BL110*Calculateur!BN110*VLOOKUP('Données projet'!$B$11,Paramètres!$A$1:$I$89,3,0)*0.475*44/12</f>
        <v>23.745480819216926</v>
      </c>
      <c r="BR110" s="21">
        <f>EXP(-LN(2)/2)*BR109+(1-EXP(-LN(2)/2))/(LN(2)/2)*BL110*BO110*VLOOKUP('Données projet'!$B$11,Paramètres!$A$1:$I$89,3,0)*0.475*44/12</f>
        <v>1.3921077534350208</v>
      </c>
      <c r="BS110" s="22">
        <f t="shared" si="63"/>
        <v>55.477573866546528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9.1833333333333318</v>
      </c>
      <c r="BY110" s="12">
        <f>IF('Données projet'!$A$114&gt;35,BY109+BX110-CG109,IF(A110&lt;'Données projet'!$A$114,$BV$205^A110,IF(A110='Données projet'!$A$114,'Données projet'!$B$114,BY109+BX110-CG109)))</f>
        <v>452.99333333333328</v>
      </c>
      <c r="BZ110" s="13">
        <f>BY110*VLOOKUP('Données projet'!$B$12,Paramètres!$A$1:$I$89,3,0)*VLOOKUP('Données projet'!$B$12,Paramètres!$A$1:$I$89,5,0)</f>
        <v>212.00088</v>
      </c>
      <c r="CA110" s="13">
        <f t="shared" si="93"/>
        <v>52.372586711125109</v>
      </c>
      <c r="CB110" s="20">
        <f t="shared" si="64"/>
        <v>460.45045452187622</v>
      </c>
      <c r="CC110" s="59">
        <f t="shared" si="65"/>
        <v>739.69106141474981</v>
      </c>
      <c r="CD110" s="59">
        <f ca="1">AVERAGE(OFFSET($CC$3,0,0,'Données projet'!$E$12+1,1))-AVERAGE(OFFSET($H$3,0,0,'Données projet'!$E$12+1,1))</f>
        <v>374.38106339726073</v>
      </c>
      <c r="CE110" s="59">
        <f t="shared" si="94"/>
        <v>296.53283288925957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51.945169137743669</v>
      </c>
      <c r="CL110" s="21">
        <f>EXP(-LN(2)/25)*CL109+(1-EXP(-LN(2)/25))/(LN(2)/25)*Calculateur!CG110*Calculateur!CI110*VLOOKUP('Données projet'!$B$12,Paramètres!$A$1:$I$89,3,0)*0.475*44/12</f>
        <v>17.503875521767693</v>
      </c>
      <c r="CM110" s="21">
        <f>EXP(-LN(2)/2)*CM109+(1-EXP(-LN(2)/2))/(LN(2)/2)*CG110*CJ110*VLOOKUP('Données projet'!$B$12,Paramètres!$A$1:$I$89,3,0)*0.475*44/12</f>
        <v>0.30505215897816046</v>
      </c>
      <c r="CN110" s="22">
        <f t="shared" si="66"/>
        <v>69.754096818489515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2.8421709430404007E-14</v>
      </c>
      <c r="CU110" s="17">
        <f>CT110*VLOOKUP('Données projet'!$B$13,Paramètres!$A$1:$I$89,3,0)*VLOOKUP('Données projet'!$B$13,Paramètres!$A$1:$I$89,5,0)</f>
        <v>2.4829205358400945E-14</v>
      </c>
      <c r="CV110" s="13">
        <f t="shared" si="95"/>
        <v>4.3867331143352915E-13</v>
      </c>
      <c r="CW110" s="20">
        <f t="shared" si="67"/>
        <v>8.0726688341261168E-13</v>
      </c>
      <c r="CX110" s="59">
        <f t="shared" si="68"/>
        <v>279.24060689287444</v>
      </c>
      <c r="CY110" s="59">
        <f ca="1">AVERAGE(OFFSET($CX$3,0,0,'Données projet'!$E$13+1,1))-AVERAGE(OFFSET($H$3,0,0,'Données projet'!$E$13+1,1))</f>
        <v>285.8437404763045</v>
      </c>
      <c r="CZ110" s="59">
        <f t="shared" si="96"/>
        <v>276.01618888357268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19.324539922813077</v>
      </c>
      <c r="DG110" s="21">
        <f>EXP(-LN(2)/25)*DG109+(1-EXP(-LN(2)/25))/(LN(2)/25)*Calculateur!DB110*Calculateur!DD110*VLOOKUP('Données projet'!$B$13,Paramètres!$A$1:$I$89,3,0)*0.475*44/12</f>
        <v>17.26364627123176</v>
      </c>
      <c r="DH110" s="21">
        <f>EXP(-LN(2)/2)*DH109+(1-EXP(-LN(2)/2))/(LN(2)/2)*DB110*DE110*VLOOKUP('Données projet'!$B$13,Paramètres!$A$1:$I$89,3,0)*0.475*44/12</f>
        <v>3.9227889483504433E-3</v>
      </c>
      <c r="DI110" s="22">
        <f t="shared" si="69"/>
        <v>36.592108982993189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10.840999999999998</v>
      </c>
      <c r="N111" s="13">
        <f>IF('Données projet'!$A$36&gt;35,N110+M111-V110,IF(A111&lt;'Données projet'!$A$36,$K$205^A111,IF(A111='Données projet'!$A$36,'Données projet'!$B$36,N110+M111-V110)))</f>
        <v>509.35800000000006</v>
      </c>
      <c r="O111" s="13">
        <f>N111*VLOOKUP('Données projet'!$B$9,Paramètres!$A$1:$I$89,3,0)*VLOOKUP('Données projet'!$B$9,Paramètres!$A$1:$I$89,5,0)</f>
        <v>460.86711840000004</v>
      </c>
      <c r="P111" s="13">
        <f t="shared" si="87"/>
        <v>104.01298837243165</v>
      </c>
      <c r="Q111" s="20">
        <f t="shared" si="107"/>
        <v>983.83285262865172</v>
      </c>
      <c r="R111" s="59">
        <f t="shared" si="55"/>
        <v>1263.3179368186511</v>
      </c>
      <c r="S111" s="59">
        <f ca="1">AVERAGE(OFFSET($R$3,0,0,'Données projet'!$E$9+1,1))-AVERAGE(OFFSET($H$3,0,0,'Données projet'!$E$9+1,1))</f>
        <v>737.40414421611001</v>
      </c>
      <c r="T111" s="59">
        <f t="shared" si="88"/>
        <v>245.32893490531674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44.002586517570599</v>
      </c>
      <c r="AA111" s="21">
        <f>EXP(-LN(2)/25)*AA110+(1-EXP(-LN(2)/25))/(LN(2)/25)*Calculateur!V111*Calculateur!X111*VLOOKUP('Données projet'!$B$9,Paramètres!$A$1:$I$89,3,0)*0.475*44/12</f>
        <v>28.006618281828491</v>
      </c>
      <c r="AB111" s="21">
        <f>EXP(-LN(2)/2)*AB110+(1-EXP(-LN(2)/2))/(LN(2)/2)*V111*Y111*VLOOKUP('Données projet'!$B$9,Paramètres!$A$1:$I$89,3,0)*0.475*44/12</f>
        <v>1.2086514117091027E-2</v>
      </c>
      <c r="AC111" s="22">
        <f t="shared" si="57"/>
        <v>72.021291313516173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8.7540000000000013</v>
      </c>
      <c r="AI111" s="13">
        <f>IF('Données projet'!$A$62&gt;35,AI110+AH111-AQ110,IF(A111&lt;'Données projet'!$A$62,$AF$205^A111,IF(A111='Données projet'!$A$62,'Données projet'!$B$62,AI110+AH111-AQ110)))</f>
        <v>347.4100000000002</v>
      </c>
      <c r="AJ111" s="13">
        <f>AI111*VLOOKUP('Données projet'!$B$10,Paramètres!$A$1:$I$89,3,0)*VLOOKUP('Données projet'!$B$10,Paramètres!$A$1:$I$89,5,0)</f>
        <v>330.59535600000015</v>
      </c>
      <c r="AK111" s="13">
        <f t="shared" si="89"/>
        <v>77.553726708555331</v>
      </c>
      <c r="AL111" s="20">
        <f t="shared" si="58"/>
        <v>710.85965238406754</v>
      </c>
      <c r="AM111" s="59">
        <f t="shared" si="59"/>
        <v>990.34473657406693</v>
      </c>
      <c r="AN111" s="59">
        <f ca="1">AVERAGE(OFFSET($AM$3,0,0,'Données projet'!$E$10+1,1))-AVERAGE(OFFSET($H$3,0,0,'Données projet'!$E$10+1,1))</f>
        <v>486.36097333679697</v>
      </c>
      <c r="AO111" s="59">
        <f t="shared" si="90"/>
        <v>308.47736602748159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24.19795016552365</v>
      </c>
      <c r="AV111" s="21">
        <f>EXP(-LN(2)/25)*AV110+(1-EXP(-LN(2)/25))/(LN(2)/25)*Calculateur!AQ111*Calculateur!AS111*VLOOKUP('Données projet'!$B$10,Paramètres!$A$1:$I$89,3,0)*0.475*44/12</f>
        <v>22.219499917646598</v>
      </c>
      <c r="AW111" s="21">
        <f>EXP(-LN(2)/2)*AW110+(1-EXP(-LN(2)/2))/(LN(2)/2)*AQ111*AT111*VLOOKUP('Données projet'!$B$10,Paramètres!$A$1:$I$89,3,0)*0.475*44/12</f>
        <v>2.774429505958302</v>
      </c>
      <c r="AX111" s="21">
        <f t="shared" si="60"/>
        <v>49.191879589128554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7.5129999999999999</v>
      </c>
      <c r="BD111" s="12">
        <f>IF('Données projet'!$A$88&gt;35,BD110+BC111-BL110,IF(A111&lt;'Données projet'!$A$88,$BA$205^A111,IF(A111='Données projet'!$A$88,'Données projet'!$B$88,BD110+BC111-BL110)))</f>
        <v>318.48500000000041</v>
      </c>
      <c r="BE111" s="13">
        <f>BD111*VLOOKUP('Données projet'!$B$11,Paramètres!$A$1:$I$89,3,0)*VLOOKUP('Données projet'!$B$11,Paramètres!$A$1:$I$89,5,0)</f>
        <v>322.94379000000043</v>
      </c>
      <c r="BF111" s="13">
        <f t="shared" si="91"/>
        <v>75.965539599367119</v>
      </c>
      <c r="BG111" s="20">
        <f t="shared" si="61"/>
        <v>694.76708238556512</v>
      </c>
      <c r="BH111" s="59">
        <f t="shared" si="62"/>
        <v>974.25216657556439</v>
      </c>
      <c r="BI111" s="59">
        <f ca="1">AVERAGE(OFFSET($BH$3,0,0,'Données projet'!$E$11+1,1))-AVERAGE(OFFSET($H$3,0,0,'Données projet'!$E$11+1,1))</f>
        <v>586.51533082410526</v>
      </c>
      <c r="BJ111" s="59">
        <f t="shared" si="92"/>
        <v>361.74671957013652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29.745036687845062</v>
      </c>
      <c r="BQ111" s="21">
        <f>EXP(-LN(2)/25)*BQ110+(1-EXP(-LN(2)/25))/(LN(2)/25)*Calculateur!BL111*Calculateur!BN111*VLOOKUP('Données projet'!$B$11,Paramètres!$A$1:$I$89,3,0)*0.475*44/12</f>
        <v>23.096159397494873</v>
      </c>
      <c r="BR111" s="21">
        <f>EXP(-LN(2)/2)*BR110+(1-EXP(-LN(2)/2))/(LN(2)/2)*BL111*BO111*VLOOKUP('Données projet'!$B$11,Paramètres!$A$1:$I$89,3,0)*0.475*44/12</f>
        <v>0.98436883259627361</v>
      </c>
      <c r="BS111" s="22">
        <f t="shared" si="63"/>
        <v>53.825564917936205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9.1833333333333318</v>
      </c>
      <c r="BY111" s="12">
        <f>IF('Données projet'!$A$114&gt;35,BY110+BX111-CG110,IF(A111&lt;'Données projet'!$A$114,$BV$205^A111,IF(A111='Données projet'!$A$114,'Données projet'!$B$114,BY110+BX111-CG110)))</f>
        <v>462.17666666666662</v>
      </c>
      <c r="BZ111" s="13">
        <f>BY111*VLOOKUP('Données projet'!$B$12,Paramètres!$A$1:$I$89,3,0)*VLOOKUP('Données projet'!$B$12,Paramètres!$A$1:$I$89,5,0)</f>
        <v>216.29867999999996</v>
      </c>
      <c r="CA111" s="13">
        <f t="shared" si="93"/>
        <v>53.309629425511069</v>
      </c>
      <c r="CB111" s="20">
        <f t="shared" si="64"/>
        <v>469.567805582765</v>
      </c>
      <c r="CC111" s="59">
        <f t="shared" si="65"/>
        <v>749.05288977276427</v>
      </c>
      <c r="CD111" s="59">
        <f ca="1">AVERAGE(OFFSET($CC$3,0,0,'Données projet'!$E$12+1,1))-AVERAGE(OFFSET($H$3,0,0,'Données projet'!$E$12+1,1))</f>
        <v>374.38106339726073</v>
      </c>
      <c r="CE111" s="59">
        <f t="shared" si="94"/>
        <v>296.53283288925957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50.926556054377208</v>
      </c>
      <c r="CL111" s="21">
        <f>EXP(-LN(2)/25)*CL110+(1-EXP(-LN(2)/25))/(LN(2)/25)*Calculateur!CG111*Calculateur!CI111*VLOOKUP('Données projet'!$B$12,Paramètres!$A$1:$I$89,3,0)*0.475*44/12</f>
        <v>17.025231125136148</v>
      </c>
      <c r="CM111" s="21">
        <f>EXP(-LN(2)/2)*CM110+(1-EXP(-LN(2)/2))/(LN(2)/2)*CG111*CJ111*VLOOKUP('Données projet'!$B$12,Paramètres!$A$1:$I$89,3,0)*0.475*44/12</f>
        <v>0.21570445022905402</v>
      </c>
      <c r="CN111" s="22">
        <f t="shared" si="66"/>
        <v>68.167491629742415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2.8421709430404007E-14</v>
      </c>
      <c r="CU111" s="17">
        <f>CT111*VLOOKUP('Données projet'!$B$13,Paramètres!$A$1:$I$89,3,0)*VLOOKUP('Données projet'!$B$13,Paramètres!$A$1:$I$89,5,0)</f>
        <v>2.4829205358400945E-14</v>
      </c>
      <c r="CV111" s="13">
        <f t="shared" si="95"/>
        <v>4.3867331143352915E-13</v>
      </c>
      <c r="CW111" s="20">
        <f t="shared" si="67"/>
        <v>8.0726688341261168E-13</v>
      </c>
      <c r="CX111" s="59">
        <f t="shared" si="68"/>
        <v>279.48508419000012</v>
      </c>
      <c r="CY111" s="59">
        <f ca="1">AVERAGE(OFFSET($CX$3,0,0,'Données projet'!$E$13+1,1))-AVERAGE(OFFSET($H$3,0,0,'Données projet'!$E$13+1,1))</f>
        <v>285.8437404763045</v>
      </c>
      <c r="CZ111" s="59">
        <f t="shared" si="96"/>
        <v>276.01618888357268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18.945597481732214</v>
      </c>
      <c r="DG111" s="21">
        <f>EXP(-LN(2)/25)*DG110+(1-EXP(-LN(2)/25))/(LN(2)/25)*Calculateur!DB111*Calculateur!DD111*VLOOKUP('Données projet'!$B$13,Paramètres!$A$1:$I$89,3,0)*0.475*44/12</f>
        <v>16.791570956089227</v>
      </c>
      <c r="DH111" s="21">
        <f>EXP(-LN(2)/2)*DH110+(1-EXP(-LN(2)/2))/(LN(2)/2)*DB111*DE111*VLOOKUP('Données projet'!$B$13,Paramètres!$A$1:$I$89,3,0)*0.475*44/12</f>
        <v>2.7738306665422438E-3</v>
      </c>
      <c r="DI111" s="22">
        <f t="shared" si="69"/>
        <v>35.73994226848798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10.840999999999998</v>
      </c>
      <c r="N112" s="13">
        <f>IF('Données projet'!$A$36&gt;35,N111+M112-V111,IF(A112&lt;'Données projet'!$A$36,$K$205^A112,IF(A112='Données projet'!$A$36,'Données projet'!$B$36,N111+M112-V111)))</f>
        <v>520.19900000000007</v>
      </c>
      <c r="O112" s="13">
        <f>N112*VLOOKUP('Données projet'!$B$9,Paramètres!$A$1:$I$89,3,0)*VLOOKUP('Données projet'!$B$9,Paramètres!$A$1:$I$89,5,0)</f>
        <v>470.67605520000001</v>
      </c>
      <c r="P112" s="13">
        <f t="shared" si="87"/>
        <v>105.96667729960197</v>
      </c>
      <c r="Q112" s="20">
        <f t="shared" si="107"/>
        <v>1004.3194257701401</v>
      </c>
      <c r="R112" s="59">
        <f t="shared" si="55"/>
        <v>1284.0447461227295</v>
      </c>
      <c r="S112" s="59">
        <f ca="1">AVERAGE(OFFSET($R$3,0,0,'Données projet'!$E$9+1,1))-AVERAGE(OFFSET($H$3,0,0,'Données projet'!$E$9+1,1))</f>
        <v>737.40414421611001</v>
      </c>
      <c r="T112" s="59">
        <f t="shared" si="88"/>
        <v>245.32893490531674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43.139722634888692</v>
      </c>
      <c r="AA112" s="21">
        <f>EXP(-LN(2)/25)*AA111+(1-EXP(-LN(2)/25))/(LN(2)/25)*Calculateur!V112*Calculateur!X112*VLOOKUP('Données projet'!$B$9,Paramètres!$A$1:$I$89,3,0)*0.475*44/12</f>
        <v>27.240775832107847</v>
      </c>
      <c r="AB112" s="21">
        <f>EXP(-LN(2)/2)*AB111+(1-EXP(-LN(2)/2))/(LN(2)/2)*V112*Y112*VLOOKUP('Données projet'!$B$9,Paramètres!$A$1:$I$89,3,0)*0.475*44/12</f>
        <v>8.5464560931020027E-3</v>
      </c>
      <c r="AC112" s="22">
        <f t="shared" si="57"/>
        <v>70.389044923089642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8.7540000000000013</v>
      </c>
      <c r="AI112" s="13">
        <f>IF('Données projet'!$A$62&gt;35,AI111+AH112-AQ111,IF(A112&lt;'Données projet'!$A$62,$AF$205^A112,IF(A112='Données projet'!$A$62,'Données projet'!$B$62,AI111+AH112-AQ111)))</f>
        <v>356.16400000000021</v>
      </c>
      <c r="AJ112" s="13">
        <f>AI112*VLOOKUP('Données projet'!$B$10,Paramètres!$A$1:$I$89,3,0)*VLOOKUP('Données projet'!$B$10,Paramètres!$A$1:$I$89,5,0)</f>
        <v>338.92566240000019</v>
      </c>
      <c r="AK112" s="13">
        <f t="shared" si="89"/>
        <v>79.27794060390417</v>
      </c>
      <c r="AL112" s="20">
        <f t="shared" si="58"/>
        <v>728.37127523180015</v>
      </c>
      <c r="AM112" s="59">
        <f t="shared" si="59"/>
        <v>1008.0965955843894</v>
      </c>
      <c r="AN112" s="59">
        <f ca="1">AVERAGE(OFFSET($AM$3,0,0,'Données projet'!$E$10+1,1))-AVERAGE(OFFSET($H$3,0,0,'Données projet'!$E$10+1,1))</f>
        <v>486.36097333679697</v>
      </c>
      <c r="AO112" s="59">
        <f t="shared" si="90"/>
        <v>308.47736602748159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23.723443122069973</v>
      </c>
      <c r="AV112" s="21">
        <f>EXP(-LN(2)/25)*AV111+(1-EXP(-LN(2)/25))/(LN(2)/25)*Calculateur!AQ112*Calculateur!AS112*VLOOKUP('Données projet'!$B$10,Paramètres!$A$1:$I$89,3,0)*0.475*44/12</f>
        <v>21.611906523925835</v>
      </c>
      <c r="AW112" s="21">
        <f>EXP(-LN(2)/2)*AW111+(1-EXP(-LN(2)/2))/(LN(2)/2)*AQ112*AT112*VLOOKUP('Données projet'!$B$10,Paramètres!$A$1:$I$89,3,0)*0.475*44/12</f>
        <v>1.9618179175871584</v>
      </c>
      <c r="AX112" s="21">
        <f t="shared" si="60"/>
        <v>47.297167563582967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7.5129999999999999</v>
      </c>
      <c r="BD112" s="12">
        <f>IF('Données projet'!$A$88&gt;35,BD111+BC112-BL111,IF(A112&lt;'Données projet'!$A$88,$BA$205^A112,IF(A112='Données projet'!$A$88,'Données projet'!$B$88,BD111+BC112-BL111)))</f>
        <v>325.99800000000039</v>
      </c>
      <c r="BE112" s="13">
        <f>BD112*VLOOKUP('Données projet'!$B$11,Paramètres!$A$1:$I$89,3,0)*VLOOKUP('Données projet'!$B$11,Paramètres!$A$1:$I$89,5,0)</f>
        <v>330.56197200000042</v>
      </c>
      <c r="BF112" s="13">
        <f t="shared" si="91"/>
        <v>77.546806764956813</v>
      </c>
      <c r="BG112" s="20">
        <f t="shared" si="61"/>
        <v>710.78945634896718</v>
      </c>
      <c r="BH112" s="59">
        <f t="shared" si="62"/>
        <v>990.51477670155646</v>
      </c>
      <c r="BI112" s="59">
        <f ca="1">AVERAGE(OFFSET($BH$3,0,0,'Données projet'!$E$11+1,1))-AVERAGE(OFFSET($H$3,0,0,'Données projet'!$E$11+1,1))</f>
        <v>586.51533082410526</v>
      </c>
      <c r="BJ112" s="59">
        <f t="shared" si="92"/>
        <v>361.74671957013652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29.16175466107736</v>
      </c>
      <c r="BQ112" s="21">
        <f>EXP(-LN(2)/25)*BQ111+(1-EXP(-LN(2)/25))/(LN(2)/25)*Calculateur!BL112*Calculateur!BN112*VLOOKUP('Données projet'!$B$11,Paramètres!$A$1:$I$89,3,0)*0.475*44/12</f>
        <v>22.46459370419614</v>
      </c>
      <c r="BR112" s="21">
        <f>EXP(-LN(2)/2)*BR111+(1-EXP(-LN(2)/2))/(LN(2)/2)*BL112*BO112*VLOOKUP('Données projet'!$B$11,Paramètres!$A$1:$I$89,3,0)*0.475*44/12</f>
        <v>0.69605387671751051</v>
      </c>
      <c r="BS112" s="22">
        <f t="shared" si="63"/>
        <v>52.322402241991014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471.36</v>
      </c>
      <c r="BW112" s="12">
        <f>VLOOKUP(A112,'Données projet'!$A$113:$I$133,9,0)</f>
        <v>9.1833333333333318</v>
      </c>
      <c r="BX112" s="12">
        <f t="array" ref="BX112">INDEX(BW:BW,MIN(IF(ISNUMBER(BW112:BW308),ROW(BW112:BW308),"")))</f>
        <v>9.1833333333333318</v>
      </c>
      <c r="BY112" s="12">
        <f>IF('Données projet'!$A$114&gt;35,BY111+BX112-CG111,IF(A112&lt;'Données projet'!$A$114,$BV$205^A112,IF(A112='Données projet'!$A$114,'Données projet'!$B$114,BY111+BX112-CG111)))</f>
        <v>471.35999999999996</v>
      </c>
      <c r="BZ112" s="13">
        <f>BY112*VLOOKUP('Données projet'!$B$12,Paramètres!$A$1:$I$89,3,0)*VLOOKUP('Données projet'!$B$12,Paramètres!$A$1:$I$89,5,0)</f>
        <v>220.59647999999999</v>
      </c>
      <c r="CA112" s="13">
        <f t="shared" si="93"/>
        <v>54.244507265119324</v>
      </c>
      <c r="CB112" s="20">
        <f t="shared" si="64"/>
        <v>478.6813861534161</v>
      </c>
      <c r="CC112" s="59">
        <f t="shared" si="65"/>
        <v>758.40670650600532</v>
      </c>
      <c r="CD112" s="59">
        <f ca="1">AVERAGE(OFFSET($CC$3,0,0,'Données projet'!$E$12+1,1))-AVERAGE(OFFSET($H$3,0,0,'Données projet'!$E$12+1,1))</f>
        <v>374.38106339726073</v>
      </c>
      <c r="CE112" s="59">
        <f t="shared" si="94"/>
        <v>296.53283288925957</v>
      </c>
      <c r="CF112" s="15">
        <f>IF(ISNA(VLOOKUP(A112,'Données projet'!$A$113:$I$133,3,0)),0,VLOOKUP(A112,'Données projet'!$A$113:$I$133,3,0))</f>
        <v>6</v>
      </c>
      <c r="CG112" s="15">
        <f>IF(ISNA(VLOOKUP(A112,'Données projet'!$A$113:$I$133,4,0)),0,VLOOKUP(A112,'Données projet'!$A$113:$I$133,4,0))</f>
        <v>92.199999999999989</v>
      </c>
      <c r="CH112" s="16">
        <f>IF(ISNA(VLOOKUP(A112,'Données projet'!$A$113:$I$133,5,0)),0%,VLOOKUP(A112,'Données projet'!$A$113:$I$133,5,0)*VLOOKUP('Données projet'!$B$12,Paramètres!$A$1:$I$89,7,0))</f>
        <v>0.33</v>
      </c>
      <c r="CI112" s="16">
        <f>IF(ISNA(VLOOKUP(A112,'Données projet'!$A$113:$I$133,6,0)),0%,VLOOKUP(A112,'Données projet'!$A$113:$I$133,6,0)*VLOOKUP('Données projet'!$B$12,Paramètres!$A$1:$I$89,7,0))</f>
        <v>0.11000000000000001</v>
      </c>
      <c r="CJ112" s="16">
        <f>IF(ISNA(VLOOKUP(A112,'Données projet'!$A$113:$I$133,7,0)),0%,VLOOKUP(A112,'Données projet'!$A$113:$I$133,7,0))</f>
        <v>0.2</v>
      </c>
      <c r="CK112" s="21">
        <f>EXP(-LN(2)/35)*CK111+(1-EXP(-LN(2)/35))/(LN(2)/35)*CG112*CH112*VLOOKUP('Données projet'!$B$12,Paramètres!$A$1:$I$89,3,0)*0.475*44/12</f>
        <v>68.817356809006142</v>
      </c>
      <c r="CL112" s="21">
        <f>EXP(-LN(2)/25)*CL111+(1-EXP(-LN(2)/25))/(LN(2)/25)*Calculateur!CG112*Calculateur!CI112*VLOOKUP('Données projet'!$B$12,Paramètres!$A$1:$I$89,3,0)*0.475*44/12</f>
        <v>22.831363463415105</v>
      </c>
      <c r="CM112" s="21">
        <f>EXP(-LN(2)/2)*CM111+(1-EXP(-LN(2)/2))/(LN(2)/2)*CG112*CJ112*VLOOKUP('Données projet'!$B$12,Paramètres!$A$1:$I$89,3,0)*0.475*44/12</f>
        <v>9.9236002285586764</v>
      </c>
      <c r="CN112" s="22">
        <f t="shared" si="66"/>
        <v>101.57232050097991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2.8421709430404007E-14</v>
      </c>
      <c r="CU112" s="17">
        <f>CT112*VLOOKUP('Données projet'!$B$13,Paramètres!$A$1:$I$89,3,0)*VLOOKUP('Données projet'!$B$13,Paramètres!$A$1:$I$89,5,0)</f>
        <v>2.4829205358400945E-14</v>
      </c>
      <c r="CV112" s="13">
        <f t="shared" si="95"/>
        <v>4.3867331143352915E-13</v>
      </c>
      <c r="CW112" s="20">
        <f t="shared" si="67"/>
        <v>8.0726688341261168E-13</v>
      </c>
      <c r="CX112" s="59">
        <f t="shared" si="68"/>
        <v>279.72532035259007</v>
      </c>
      <c r="CY112" s="59">
        <f ca="1">AVERAGE(OFFSET($CX$3,0,0,'Données projet'!$E$13+1,1))-AVERAGE(OFFSET($H$3,0,0,'Données projet'!$E$13+1,1))</f>
        <v>285.8437404763045</v>
      </c>
      <c r="CZ112" s="59">
        <f t="shared" si="96"/>
        <v>276.01618888357268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18.574085870788881</v>
      </c>
      <c r="DG112" s="21">
        <f>EXP(-LN(2)/25)*DG111+(1-EXP(-LN(2)/25))/(LN(2)/25)*Calculateur!DB112*Calculateur!DD112*VLOOKUP('Données projet'!$B$13,Paramètres!$A$1:$I$89,3,0)*0.475*44/12</f>
        <v>16.332404565264628</v>
      </c>
      <c r="DH112" s="21">
        <f>EXP(-LN(2)/2)*DH111+(1-EXP(-LN(2)/2))/(LN(2)/2)*DB112*DE112*VLOOKUP('Données projet'!$B$13,Paramètres!$A$1:$I$89,3,0)*0.475*44/12</f>
        <v>1.9613944741752216E-3</v>
      </c>
      <c r="DI112" s="22">
        <f t="shared" si="69"/>
        <v>34.908451830527682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10.840999999999998</v>
      </c>
      <c r="M113" s="12">
        <f t="array" ref="M113">INDEX(L:L,MIN(IF(ISNUMBER(L113:L309),ROW(L113:L309),"")))</f>
        <v>10.840999999999998</v>
      </c>
      <c r="N113" s="13">
        <f>IF('Données projet'!$A$36&gt;35,N112+M113-V112,IF(A113&lt;'Données projet'!$A$36,$K$205^A113,IF(A113='Données projet'!$A$36,'Données projet'!$B$36,N112+M113-V112)))</f>
        <v>531.04000000000008</v>
      </c>
      <c r="O113" s="13">
        <f>N113*VLOOKUP('Données projet'!$B$9,Paramètres!$A$1:$I$89,3,0)*VLOOKUP('Données projet'!$B$9,Paramètres!$A$1:$I$89,5,0)</f>
        <v>480.48499200000009</v>
      </c>
      <c r="P113" s="13">
        <f t="shared" si="87"/>
        <v>107.9156323733046</v>
      </c>
      <c r="Q113" s="20">
        <f t="shared" si="107"/>
        <v>1024.7977541168391</v>
      </c>
      <c r="R113" s="59">
        <f t="shared" si="55"/>
        <v>1304.759143071685</v>
      </c>
      <c r="S113" s="59">
        <f ca="1">AVERAGE(OFFSET($R$3,0,0,'Données projet'!$E$9+1,1))-AVERAGE(OFFSET($H$3,0,0,'Données projet'!$E$9+1,1))</f>
        <v>737.40414421611001</v>
      </c>
      <c r="T113" s="59">
        <f t="shared" si="88"/>
        <v>245.32893490531674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73.299999999999955</v>
      </c>
      <c r="W113" s="16">
        <f>IF(ISNA(VLOOKUP(A113,'Données projet'!$A$35:$I$55,5,0)),0%,VLOOKUP(A113,'Données projet'!$A$35:$I$55,5,0)*VLOOKUP('Données projet'!$B$9,Paramètres!$A$1:$I$89,7,0))</f>
        <v>0.215</v>
      </c>
      <c r="X113" s="16">
        <f>IF(ISNA(VLOOKUP(A113,'Données projet'!$A$35:$I$55,6,0)),0%,VLOOKUP(A113,'Données projet'!$A$35:$I$55,6,0)*VLOOKUP('Données projet'!$B$9,Paramètres!$A$1:$I$89,7,0))</f>
        <v>8.6000000000000007E-2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58.056897358417743</v>
      </c>
      <c r="AA113" s="21">
        <f>EXP(-LN(2)/25)*AA112+(1-EXP(-LN(2)/25))/(LN(2)/25)*Calculateur!V113*Calculateur!X113*VLOOKUP('Données projet'!$B$9,Paramètres!$A$1:$I$89,3,0)*0.475*44/12</f>
        <v>32.776296571855895</v>
      </c>
      <c r="AB113" s="21">
        <f>EXP(-LN(2)/2)*AB112+(1-EXP(-LN(2)/2))/(LN(2)/2)*V113*Y113*VLOOKUP('Données projet'!$B$9,Paramètres!$A$1:$I$89,3,0)*0.475*44/12</f>
        <v>6.0432570585455137E-3</v>
      </c>
      <c r="AC113" s="22">
        <f t="shared" si="57"/>
        <v>90.839237187332188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8.7540000000000013</v>
      </c>
      <c r="AI113" s="13">
        <f>IF('Données projet'!$A$62&gt;35,AI112+AH113-AQ112,IF(A113&lt;'Données projet'!$A$62,$AF$205^A113,IF(A113='Données projet'!$A$62,'Données projet'!$B$62,AI112+AH113-AQ112)))</f>
        <v>364.91800000000023</v>
      </c>
      <c r="AJ113" s="13">
        <f>AI113*VLOOKUP('Données projet'!$B$10,Paramètres!$A$1:$I$89,3,0)*VLOOKUP('Données projet'!$B$10,Paramètres!$A$1:$I$89,5,0)</f>
        <v>347.25596880000023</v>
      </c>
      <c r="AK113" s="13">
        <f t="shared" si="89"/>
        <v>80.997228143628277</v>
      </c>
      <c r="AL113" s="20">
        <f t="shared" si="58"/>
        <v>745.87431801015293</v>
      </c>
      <c r="AM113" s="59">
        <f t="shared" si="59"/>
        <v>1025.8357069649987</v>
      </c>
      <c r="AN113" s="59">
        <f ca="1">AVERAGE(OFFSET($AM$3,0,0,'Données projet'!$E$10+1,1))-AVERAGE(OFFSET($H$3,0,0,'Données projet'!$E$10+1,1))</f>
        <v>486.36097333679697</v>
      </c>
      <c r="AO113" s="59">
        <f t="shared" si="90"/>
        <v>308.47736602748159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23.258240872317703</v>
      </c>
      <c r="AV113" s="21">
        <f>EXP(-LN(2)/25)*AV112+(1-EXP(-LN(2)/25))/(LN(2)/25)*Calculateur!AQ113*Calculateur!AS113*VLOOKUP('Données projet'!$B$10,Paramètres!$A$1:$I$89,3,0)*0.475*44/12</f>
        <v>21.020927803508314</v>
      </c>
      <c r="AW113" s="21">
        <f>EXP(-LN(2)/2)*AW112+(1-EXP(-LN(2)/2))/(LN(2)/2)*AQ113*AT113*VLOOKUP('Données projet'!$B$10,Paramètres!$A$1:$I$89,3,0)*0.475*44/12</f>
        <v>1.3872147529791512</v>
      </c>
      <c r="AX113" s="21">
        <f t="shared" si="60"/>
        <v>45.666383428805162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7.5129999999999999</v>
      </c>
      <c r="BD113" s="12">
        <f>IF('Données projet'!$A$88&gt;35,BD112+BC113-BL112,IF(A113&lt;'Données projet'!$A$88,$BA$205^A113,IF(A113='Données projet'!$A$88,'Données projet'!$B$88,BD112+BC113-BL112)))</f>
        <v>333.51100000000037</v>
      </c>
      <c r="BE113" s="13">
        <f>BD113*VLOOKUP('Données projet'!$B$11,Paramètres!$A$1:$I$89,3,0)*VLOOKUP('Données projet'!$B$11,Paramètres!$A$1:$I$89,5,0)</f>
        <v>338.18015400000041</v>
      </c>
      <c r="BF113" s="13">
        <f t="shared" si="91"/>
        <v>79.123837355169499</v>
      </c>
      <c r="BG113" s="20">
        <f t="shared" si="61"/>
        <v>726.8044516102542</v>
      </c>
      <c r="BH113" s="59">
        <f t="shared" si="62"/>
        <v>1006.7658405651</v>
      </c>
      <c r="BI113" s="59">
        <f ca="1">AVERAGE(OFFSET($BH$3,0,0,'Données projet'!$E$11+1,1))-AVERAGE(OFFSET($H$3,0,0,'Données projet'!$E$11+1,1))</f>
        <v>586.51533082410526</v>
      </c>
      <c r="BJ113" s="59">
        <f t="shared" si="92"/>
        <v>361.74671957013652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28.589910439087664</v>
      </c>
      <c r="BQ113" s="21">
        <f>EXP(-LN(2)/25)*BQ112+(1-EXP(-LN(2)/25))/(LN(2)/25)*Calculateur!BL113*Calculateur!BN113*VLOOKUP('Données projet'!$B$11,Paramètres!$A$1:$I$89,3,0)*0.475*44/12</f>
        <v>21.850298207993259</v>
      </c>
      <c r="BR113" s="21">
        <f>EXP(-LN(2)/2)*BR112+(1-EXP(-LN(2)/2))/(LN(2)/2)*BL113*BO113*VLOOKUP('Données projet'!$B$11,Paramètres!$A$1:$I$89,3,0)*0.475*44/12</f>
        <v>0.49218441629813686</v>
      </c>
      <c r="BS113" s="22">
        <f t="shared" si="63"/>
        <v>50.93239306337906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8.2299999999999986</v>
      </c>
      <c r="BY113" s="12">
        <f>IF('Données projet'!$A$114&gt;35,BY112+BX113-CG112,IF(A113&lt;'Données projet'!$A$114,$BV$205^A113,IF(A113='Données projet'!$A$114,'Données projet'!$B$114,BY112+BX113-CG112)))</f>
        <v>387.39</v>
      </c>
      <c r="BZ113" s="13">
        <f>BY113*VLOOKUP('Données projet'!$B$12,Paramètres!$A$1:$I$89,3,0)*VLOOKUP('Données projet'!$B$12,Paramètres!$A$1:$I$89,5,0)</f>
        <v>181.29852</v>
      </c>
      <c r="CA113" s="13">
        <f t="shared" si="93"/>
        <v>45.610961972441139</v>
      </c>
      <c r="CB113" s="20">
        <f t="shared" si="64"/>
        <v>395.20068110200162</v>
      </c>
      <c r="CC113" s="59">
        <f t="shared" si="65"/>
        <v>675.16207005684748</v>
      </c>
      <c r="CD113" s="59">
        <f ca="1">AVERAGE(OFFSET($CC$3,0,0,'Données projet'!$E$12+1,1))-AVERAGE(OFFSET($H$3,0,0,'Données projet'!$E$12+1,1))</f>
        <v>374.38106339726073</v>
      </c>
      <c r="CE113" s="59">
        <f t="shared" si="94"/>
        <v>296.53283288925957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67.467890416424552</v>
      </c>
      <c r="CL113" s="21">
        <f>EXP(-LN(2)/25)*CL112+(1-EXP(-LN(2)/25))/(LN(2)/25)*Calculateur!CG113*Calculateur!CI113*VLOOKUP('Données projet'!$B$12,Paramètres!$A$1:$I$89,3,0)*0.475*44/12</f>
        <v>22.207038628858797</v>
      </c>
      <c r="CM113" s="21">
        <f>EXP(-LN(2)/2)*CM112+(1-EXP(-LN(2)/2))/(LN(2)/2)*CG113*CJ113*VLOOKUP('Données projet'!$B$12,Paramètres!$A$1:$I$89,3,0)*0.475*44/12</f>
        <v>7.0170450153982138</v>
      </c>
      <c r="CN113" s="22">
        <f t="shared" si="66"/>
        <v>96.691974060681559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2.8421709430404007E-14</v>
      </c>
      <c r="CU113" s="17">
        <f>CT113*VLOOKUP('Données projet'!$B$13,Paramètres!$A$1:$I$89,3,0)*VLOOKUP('Données projet'!$B$13,Paramètres!$A$1:$I$89,5,0)</f>
        <v>2.4829205358400945E-14</v>
      </c>
      <c r="CV113" s="13">
        <f t="shared" si="95"/>
        <v>4.3867331143352915E-13</v>
      </c>
      <c r="CW113" s="20">
        <f t="shared" si="67"/>
        <v>8.0726688341261168E-13</v>
      </c>
      <c r="CX113" s="59">
        <f t="shared" si="68"/>
        <v>279.96138895484665</v>
      </c>
      <c r="CY113" s="59">
        <f ca="1">AVERAGE(OFFSET($CX$3,0,0,'Données projet'!$E$13+1,1))-AVERAGE(OFFSET($H$3,0,0,'Données projet'!$E$13+1,1))</f>
        <v>285.8437404763045</v>
      </c>
      <c r="CZ113" s="59">
        <f t="shared" si="96"/>
        <v>276.01618888357268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18.209859375936439</v>
      </c>
      <c r="DG113" s="21">
        <f>EXP(-LN(2)/25)*DG112+(1-EXP(-LN(2)/25))/(LN(2)/25)*Calculateur!DB113*Calculateur!DD113*VLOOKUP('Données projet'!$B$13,Paramètres!$A$1:$I$89,3,0)*0.475*44/12</f>
        <v>15.88579410354364</v>
      </c>
      <c r="DH113" s="21">
        <f>EXP(-LN(2)/2)*DH112+(1-EXP(-LN(2)/2))/(LN(2)/2)*DB113*DE113*VLOOKUP('Données projet'!$B$13,Paramètres!$A$1:$I$89,3,0)*0.475*44/12</f>
        <v>1.3869153332711219E-3</v>
      </c>
      <c r="DI113" s="22">
        <f t="shared" si="69"/>
        <v>34.097040394813348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10.725999999999999</v>
      </c>
      <c r="N114" s="13">
        <f>IF('Données projet'!$A$36&gt;35,N113+M114-V113,IF(A114&lt;'Données projet'!$A$36,$K$205^A114,IF(A114='Données projet'!$A$36,'Données projet'!$B$36,N113+M114-V113)))</f>
        <v>468.46600000000012</v>
      </c>
      <c r="O114" s="13">
        <f>N114*VLOOKUP('Données projet'!$B$9,Paramètres!$A$1:$I$89,3,0)*VLOOKUP('Données projet'!$B$9,Paramètres!$A$1:$I$89,5,0)</f>
        <v>423.86803680000014</v>
      </c>
      <c r="P114" s="13">
        <f t="shared" si="87"/>
        <v>96.59910072492606</v>
      </c>
      <c r="Q114" s="20">
        <f t="shared" si="107"/>
        <v>906.48026452257966</v>
      </c>
      <c r="R114" s="59">
        <f t="shared" si="55"/>
        <v>1186.6736268172033</v>
      </c>
      <c r="S114" s="59">
        <f ca="1">AVERAGE(OFFSET($R$3,0,0,'Données projet'!$E$9+1,1))-AVERAGE(OFFSET($H$3,0,0,'Données projet'!$E$9+1,1))</f>
        <v>737.40414421611001</v>
      </c>
      <c r="T114" s="59">
        <f t="shared" si="88"/>
        <v>245.32893490531674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56.91843701242999</v>
      </c>
      <c r="AA114" s="21">
        <f>EXP(-LN(2)/25)*AA113+(1-EXP(-LN(2)/25))/(LN(2)/25)*Calculateur!V114*Calculateur!X114*VLOOKUP('Données projet'!$B$9,Paramètres!$A$1:$I$89,3,0)*0.475*44/12</f>
        <v>31.88002701846797</v>
      </c>
      <c r="AB114" s="21">
        <f>EXP(-LN(2)/2)*AB113+(1-EXP(-LN(2)/2))/(LN(2)/2)*V114*Y114*VLOOKUP('Données projet'!$B$9,Paramètres!$A$1:$I$89,3,0)*0.475*44/12</f>
        <v>4.2732280465510013E-3</v>
      </c>
      <c r="AC114" s="22">
        <f t="shared" si="57"/>
        <v>88.802737258944518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8.7540000000000013</v>
      </c>
      <c r="AI114" s="13">
        <f>IF('Données projet'!$A$62&gt;35,AI113+AH114-AQ113,IF(A114&lt;'Données projet'!$A$62,$AF$205^A114,IF(A114='Données projet'!$A$62,'Données projet'!$B$62,AI113+AH114-AQ113)))</f>
        <v>373.67200000000025</v>
      </c>
      <c r="AJ114" s="13">
        <f>AI114*VLOOKUP('Données projet'!$B$10,Paramètres!$A$1:$I$89,3,0)*VLOOKUP('Données projet'!$B$10,Paramètres!$A$1:$I$89,5,0)</f>
        <v>355.58627520000022</v>
      </c>
      <c r="AK114" s="13">
        <f t="shared" si="89"/>
        <v>82.711721103289179</v>
      </c>
      <c r="AL114" s="20">
        <f t="shared" si="58"/>
        <v>763.36901022822894</v>
      </c>
      <c r="AM114" s="59">
        <f t="shared" si="59"/>
        <v>1043.5623725228525</v>
      </c>
      <c r="AN114" s="59">
        <f ca="1">AVERAGE(OFFSET($AM$3,0,0,'Données projet'!$E$10+1,1))-AVERAGE(OFFSET($H$3,0,0,'Données projet'!$E$10+1,1))</f>
        <v>486.36097333679697</v>
      </c>
      <c r="AO114" s="59">
        <f t="shared" si="90"/>
        <v>308.47736602748159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22.802160954937722</v>
      </c>
      <c r="AV114" s="21">
        <f>EXP(-LN(2)/25)*AV113+(1-EXP(-LN(2)/25))/(LN(2)/25)*Calculateur!AQ114*Calculateur!AS114*VLOOKUP('Données projet'!$B$10,Paramètres!$A$1:$I$89,3,0)*0.475*44/12</f>
        <v>20.446109427278831</v>
      </c>
      <c r="AW114" s="21">
        <f>EXP(-LN(2)/2)*AW113+(1-EXP(-LN(2)/2))/(LN(2)/2)*AQ114*AT114*VLOOKUP('Données projet'!$B$10,Paramètres!$A$1:$I$89,3,0)*0.475*44/12</f>
        <v>0.98090895879357931</v>
      </c>
      <c r="AX114" s="21">
        <f t="shared" si="60"/>
        <v>44.229179341010131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7.5129999999999999</v>
      </c>
      <c r="BD114" s="12">
        <f>IF('Données projet'!$A$88&gt;35,BD113+BC114-BL113,IF(A114&lt;'Données projet'!$A$88,$BA$205^A114,IF(A114='Données projet'!$A$88,'Données projet'!$B$88,BD113+BC114-BL113)))</f>
        <v>341.02400000000034</v>
      </c>
      <c r="BE114" s="13">
        <f>BD114*VLOOKUP('Données projet'!$B$11,Paramètres!$A$1:$I$89,3,0)*VLOOKUP('Données projet'!$B$11,Paramètres!$A$1:$I$89,5,0)</f>
        <v>345.7983360000004</v>
      </c>
      <c r="BF114" s="13">
        <f t="shared" si="91"/>
        <v>80.69673779483243</v>
      </c>
      <c r="BG114" s="20">
        <f t="shared" si="61"/>
        <v>742.8122535260004</v>
      </c>
      <c r="BH114" s="59">
        <f t="shared" si="62"/>
        <v>1023.0056158206239</v>
      </c>
      <c r="BI114" s="59">
        <f ca="1">AVERAGE(OFFSET($BH$3,0,0,'Données projet'!$E$11+1,1))-AVERAGE(OFFSET($H$3,0,0,'Données projet'!$E$11+1,1))</f>
        <v>586.51533082410526</v>
      </c>
      <c r="BJ114" s="59">
        <f t="shared" si="92"/>
        <v>361.74671957013652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28.029279733500651</v>
      </c>
      <c r="BQ114" s="21">
        <f>EXP(-LN(2)/25)*BQ113+(1-EXP(-LN(2)/25))/(LN(2)/25)*Calculateur!BL114*Calculateur!BN114*VLOOKUP('Données projet'!$B$11,Paramètres!$A$1:$I$89,3,0)*0.475*44/12</f>
        <v>21.252800654438438</v>
      </c>
      <c r="BR114" s="21">
        <f>EXP(-LN(2)/2)*BR113+(1-EXP(-LN(2)/2))/(LN(2)/2)*BL114*BO114*VLOOKUP('Données projet'!$B$11,Paramètres!$A$1:$I$89,3,0)*0.475*44/12</f>
        <v>0.34802693835875531</v>
      </c>
      <c r="BS114" s="22">
        <f t="shared" si="63"/>
        <v>49.630107326297846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8.2299999999999986</v>
      </c>
      <c r="BY114" s="12">
        <f>IF('Données projet'!$A$114&gt;35,BY113+BX114-CG113,IF(A114&lt;'Données projet'!$A$114,$BV$205^A114,IF(A114='Données projet'!$A$114,'Données projet'!$B$114,BY113+BX114-CG113)))</f>
        <v>395.62</v>
      </c>
      <c r="BZ114" s="13">
        <f>BY114*VLOOKUP('Données projet'!$B$12,Paramètres!$A$1:$I$89,3,0)*VLOOKUP('Données projet'!$B$12,Paramètres!$A$1:$I$89,5,0)</f>
        <v>185.15016000000003</v>
      </c>
      <c r="CA114" s="13">
        <f t="shared" si="93"/>
        <v>46.466113860658915</v>
      </c>
      <c r="CB114" s="20">
        <f t="shared" si="64"/>
        <v>403.39834364064762</v>
      </c>
      <c r="CC114" s="59">
        <f t="shared" si="65"/>
        <v>683.59170593527119</v>
      </c>
      <c r="CD114" s="59">
        <f ca="1">AVERAGE(OFFSET($CC$3,0,0,'Données projet'!$E$12+1,1))-AVERAGE(OFFSET($H$3,0,0,'Données projet'!$E$12+1,1))</f>
        <v>374.38106339726073</v>
      </c>
      <c r="CE114" s="59">
        <f t="shared" si="94"/>
        <v>296.53283288925957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66.14488623670826</v>
      </c>
      <c r="CL114" s="21">
        <f>EXP(-LN(2)/25)*CL113+(1-EXP(-LN(2)/25))/(LN(2)/25)*Calculateur!CG114*Calculateur!CI114*VLOOKUP('Données projet'!$B$12,Paramètres!$A$1:$I$89,3,0)*0.475*44/12</f>
        <v>21.599785989735246</v>
      </c>
      <c r="CM114" s="21">
        <f>EXP(-LN(2)/2)*CM113+(1-EXP(-LN(2)/2))/(LN(2)/2)*CG114*CJ114*VLOOKUP('Données projet'!$B$12,Paramètres!$A$1:$I$89,3,0)*0.475*44/12</f>
        <v>4.9618001142793391</v>
      </c>
      <c r="CN114" s="22">
        <f t="shared" si="66"/>
        <v>92.70647234072284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2.8421709430404007E-14</v>
      </c>
      <c r="CU114" s="17">
        <f>CT114*VLOOKUP('Données projet'!$B$13,Paramètres!$A$1:$I$89,3,0)*VLOOKUP('Données projet'!$B$13,Paramètres!$A$1:$I$89,5,0)</f>
        <v>2.4829205358400945E-14</v>
      </c>
      <c r="CV114" s="13">
        <f t="shared" si="95"/>
        <v>4.3867331143352915E-13</v>
      </c>
      <c r="CW114" s="20">
        <f t="shared" si="67"/>
        <v>8.0726688341261168E-13</v>
      </c>
      <c r="CX114" s="59">
        <f t="shared" si="68"/>
        <v>280.19336229462436</v>
      </c>
      <c r="CY114" s="59">
        <f ca="1">AVERAGE(OFFSET($CX$3,0,0,'Données projet'!$E$13+1,1))-AVERAGE(OFFSET($H$3,0,0,'Données projet'!$E$13+1,1))</f>
        <v>285.8437404763045</v>
      </c>
      <c r="CZ114" s="59">
        <f t="shared" si="96"/>
        <v>276.01618888357268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17.852775140491829</v>
      </c>
      <c r="DG114" s="21">
        <f>EXP(-LN(2)/25)*DG113+(1-EXP(-LN(2)/25))/(LN(2)/25)*Calculateur!DB114*Calculateur!DD114*VLOOKUP('Données projet'!$B$13,Paramètres!$A$1:$I$89,3,0)*0.475*44/12</f>
        <v>15.451396228384635</v>
      </c>
      <c r="DH114" s="21">
        <f>EXP(-LN(2)/2)*DH113+(1-EXP(-LN(2)/2))/(LN(2)/2)*DB114*DE114*VLOOKUP('Données projet'!$B$13,Paramètres!$A$1:$I$89,3,0)*0.475*44/12</f>
        <v>9.8069723708761082E-4</v>
      </c>
      <c r="DI114" s="22">
        <f t="shared" si="69"/>
        <v>33.305152066113557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10.725999999999999</v>
      </c>
      <c r="N115" s="13">
        <f>IF('Données projet'!$A$36&gt;35,N114+M115-V114,IF(A115&lt;'Données projet'!$A$36,$K$205^A115,IF(A115='Données projet'!$A$36,'Données projet'!$B$36,N114+M115-V114)))</f>
        <v>479.19200000000012</v>
      </c>
      <c r="O115" s="13">
        <f>N115*VLOOKUP('Données projet'!$B$9,Paramètres!$A$1:$I$89,3,0)*VLOOKUP('Données projet'!$B$9,Paramètres!$A$1:$I$89,5,0)</f>
        <v>433.57292160000009</v>
      </c>
      <c r="P115" s="13">
        <f t="shared" si="87"/>
        <v>98.550806203987747</v>
      </c>
      <c r="Q115" s="20">
        <f t="shared" si="107"/>
        <v>926.78215925861196</v>
      </c>
      <c r="R115" s="59">
        <f t="shared" si="55"/>
        <v>1207.2034706741829</v>
      </c>
      <c r="S115" s="59">
        <f ca="1">AVERAGE(OFFSET($R$3,0,0,'Données projet'!$E$9+1,1))-AVERAGE(OFFSET($H$3,0,0,'Données projet'!$E$9+1,1))</f>
        <v>737.40414421611001</v>
      </c>
      <c r="T115" s="59">
        <f t="shared" si="88"/>
        <v>245.32893490531674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55.802301179434814</v>
      </c>
      <c r="AA115" s="21">
        <f>EXP(-LN(2)/25)*AA114+(1-EXP(-LN(2)/25))/(LN(2)/25)*Calculateur!V115*Calculateur!X115*VLOOKUP('Données projet'!$B$9,Paramètres!$A$1:$I$89,3,0)*0.475*44/12</f>
        <v>31.008266003150204</v>
      </c>
      <c r="AB115" s="21">
        <f>EXP(-LN(2)/2)*AB114+(1-EXP(-LN(2)/2))/(LN(2)/2)*V115*Y115*VLOOKUP('Données projet'!$B$9,Paramètres!$A$1:$I$89,3,0)*0.475*44/12</f>
        <v>3.0216285292727569E-3</v>
      </c>
      <c r="AC115" s="22">
        <f t="shared" si="57"/>
        <v>86.813588811114286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8.7540000000000013</v>
      </c>
      <c r="AI115" s="13">
        <f>IF('Données projet'!$A$62&gt;35,AI114+AH115-AQ114,IF(A115&lt;'Données projet'!$A$62,$AF$205^A115,IF(A115='Données projet'!$A$62,'Données projet'!$B$62,AI114+AH115-AQ114)))</f>
        <v>382.42600000000027</v>
      </c>
      <c r="AJ115" s="13">
        <f>AI115*VLOOKUP('Données projet'!$B$10,Paramètres!$A$1:$I$89,3,0)*VLOOKUP('Données projet'!$B$10,Paramètres!$A$1:$I$89,5,0)</f>
        <v>363.91658160000026</v>
      </c>
      <c r="AK115" s="13">
        <f t="shared" si="89"/>
        <v>84.421544732010858</v>
      </c>
      <c r="AL115" s="20">
        <f t="shared" si="58"/>
        <v>780.85557002825271</v>
      </c>
      <c r="AM115" s="59">
        <f t="shared" si="59"/>
        <v>1061.2768814438236</v>
      </c>
      <c r="AN115" s="59">
        <f ca="1">AVERAGE(OFFSET($AM$3,0,0,'Données projet'!$E$10+1,1))-AVERAGE(OFFSET($H$3,0,0,'Données projet'!$E$10+1,1))</f>
        <v>486.36097333679697</v>
      </c>
      <c r="AO115" s="59">
        <f t="shared" si="90"/>
        <v>308.47736602748159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22.355024486556282</v>
      </c>
      <c r="AV115" s="21">
        <f>EXP(-LN(2)/25)*AV114+(1-EXP(-LN(2)/25))/(LN(2)/25)*Calculateur!AQ115*Calculateur!AS115*VLOOKUP('Données projet'!$B$10,Paramètres!$A$1:$I$89,3,0)*0.475*44/12</f>
        <v>19.887009489775728</v>
      </c>
      <c r="AW115" s="21">
        <f>EXP(-LN(2)/2)*AW114+(1-EXP(-LN(2)/2))/(LN(2)/2)*AQ115*AT115*VLOOKUP('Données projet'!$B$10,Paramètres!$A$1:$I$89,3,0)*0.475*44/12</f>
        <v>0.69360737648957571</v>
      </c>
      <c r="AX115" s="21">
        <f t="shared" si="60"/>
        <v>42.935641352821584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7.5129999999999999</v>
      </c>
      <c r="BD115" s="12">
        <f>IF('Données projet'!$A$88&gt;35,BD114+BC115-BL114,IF(A115&lt;'Données projet'!$A$88,$BA$205^A115,IF(A115='Données projet'!$A$88,'Données projet'!$B$88,BD114+BC115-BL114)))</f>
        <v>348.53700000000032</v>
      </c>
      <c r="BE115" s="13">
        <f>BD115*VLOOKUP('Données projet'!$B$11,Paramètres!$A$1:$I$89,3,0)*VLOOKUP('Données projet'!$B$11,Paramètres!$A$1:$I$89,5,0)</f>
        <v>353.41651800000034</v>
      </c>
      <c r="BF115" s="13">
        <f t="shared" si="91"/>
        <v>82.265609551782731</v>
      </c>
      <c r="BG115" s="20">
        <f t="shared" si="61"/>
        <v>758.81303881935548</v>
      </c>
      <c r="BH115" s="59">
        <f t="shared" si="62"/>
        <v>1039.2343502349263</v>
      </c>
      <c r="BI115" s="59">
        <f ca="1">AVERAGE(OFFSET($BH$3,0,0,'Données projet'!$E$11+1,1))-AVERAGE(OFFSET($H$3,0,0,'Données projet'!$E$11+1,1))</f>
        <v>586.51533082410526</v>
      </c>
      <c r="BJ115" s="59">
        <f t="shared" si="92"/>
        <v>361.74671957013652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27.479642654099234</v>
      </c>
      <c r="BQ115" s="21">
        <f>EXP(-LN(2)/25)*BQ114+(1-EXP(-LN(2)/25))/(LN(2)/25)*Calculateur!BL115*Calculateur!BN115*VLOOKUP('Données projet'!$B$11,Paramètres!$A$1:$I$89,3,0)*0.475*44/12</f>
        <v>20.671641702906605</v>
      </c>
      <c r="BR115" s="21">
        <f>EXP(-LN(2)/2)*BR114+(1-EXP(-LN(2)/2))/(LN(2)/2)*BL115*BO115*VLOOKUP('Données projet'!$B$11,Paramètres!$A$1:$I$89,3,0)*0.475*44/12</f>
        <v>0.24609220814906846</v>
      </c>
      <c r="BS115" s="22">
        <f t="shared" si="63"/>
        <v>48.3973765651549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8.2299999999999986</v>
      </c>
      <c r="BY115" s="12">
        <f>IF('Données projet'!$A$114&gt;35,BY114+BX115-CG114,IF(A115&lt;'Données projet'!$A$114,$BV$205^A115,IF(A115='Données projet'!$A$114,'Données projet'!$B$114,BY114+BX115-CG114)))</f>
        <v>403.85</v>
      </c>
      <c r="BZ115" s="13">
        <f>BY115*VLOOKUP('Données projet'!$B$12,Paramètres!$A$1:$I$89,3,0)*VLOOKUP('Données projet'!$B$12,Paramètres!$A$1:$I$89,5,0)</f>
        <v>189.0018</v>
      </c>
      <c r="CA115" s="13">
        <f t="shared" si="93"/>
        <v>47.319197393100204</v>
      </c>
      <c r="CB115" s="20">
        <f t="shared" si="64"/>
        <v>411.59240379298285</v>
      </c>
      <c r="CC115" s="59">
        <f t="shared" si="65"/>
        <v>692.01371520855378</v>
      </c>
      <c r="CD115" s="59">
        <f ca="1">AVERAGE(OFFSET($CC$3,0,0,'Données projet'!$E$12+1,1))-AVERAGE(OFFSET($H$3,0,0,'Données projet'!$E$12+1,1))</f>
        <v>374.38106339726073</v>
      </c>
      <c r="CE115" s="59">
        <f t="shared" si="94"/>
        <v>296.53283288925957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64.847825362003334</v>
      </c>
      <c r="CL115" s="21">
        <f>EXP(-LN(2)/25)*CL114+(1-EXP(-LN(2)/25))/(LN(2)/25)*Calculateur!CG115*Calculateur!CI115*VLOOKUP('Données projet'!$B$12,Paramètres!$A$1:$I$89,3,0)*0.475*44/12</f>
        <v>21.009138705962556</v>
      </c>
      <c r="CM115" s="21">
        <f>EXP(-LN(2)/2)*CM114+(1-EXP(-LN(2)/2))/(LN(2)/2)*CG115*CJ115*VLOOKUP('Données projet'!$B$12,Paramètres!$A$1:$I$89,3,0)*0.475*44/12</f>
        <v>3.5085225076991073</v>
      </c>
      <c r="CN115" s="22">
        <f t="shared" si="66"/>
        <v>89.365486575665003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2.8421709430404007E-14</v>
      </c>
      <c r="CU115" s="17">
        <f>CT115*VLOOKUP('Données projet'!$B$13,Paramètres!$A$1:$I$89,3,0)*VLOOKUP('Données projet'!$B$13,Paramètres!$A$1:$I$89,5,0)</f>
        <v>2.4829205358400945E-14</v>
      </c>
      <c r="CV115" s="13">
        <f t="shared" si="95"/>
        <v>4.3867331143352915E-13</v>
      </c>
      <c r="CW115" s="20">
        <f t="shared" si="67"/>
        <v>8.0726688341261168E-13</v>
      </c>
      <c r="CX115" s="59">
        <f t="shared" si="68"/>
        <v>280.42131141557167</v>
      </c>
      <c r="CY115" s="59">
        <f ca="1">AVERAGE(OFFSET($CX$3,0,0,'Données projet'!$E$13+1,1))-AVERAGE(OFFSET($H$3,0,0,'Données projet'!$E$13+1,1))</f>
        <v>285.8437404763045</v>
      </c>
      <c r="CZ115" s="59">
        <f t="shared" si="96"/>
        <v>276.01618888357268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17.50269310910441</v>
      </c>
      <c r="DG115" s="21">
        <f>EXP(-LN(2)/25)*DG114+(1-EXP(-LN(2)/25))/(LN(2)/25)*Calculateur!DB115*Calculateur!DD115*VLOOKUP('Données projet'!$B$13,Paramètres!$A$1:$I$89,3,0)*0.475*44/12</f>
        <v>15.028876985965844</v>
      </c>
      <c r="DH115" s="21">
        <f>EXP(-LN(2)/2)*DH114+(1-EXP(-LN(2)/2))/(LN(2)/2)*DB115*DE115*VLOOKUP('Données projet'!$B$13,Paramètres!$A$1:$I$89,3,0)*0.475*44/12</f>
        <v>6.9345766663556096E-4</v>
      </c>
      <c r="DI115" s="22">
        <f t="shared" si="69"/>
        <v>32.532263552736886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10.725999999999999</v>
      </c>
      <c r="N116" s="13">
        <f>IF('Données projet'!$A$36&gt;35,N115+M116-V115,IF(A116&lt;'Données projet'!$A$36,$K$205^A116,IF(A116='Données projet'!$A$36,'Données projet'!$B$36,N115+M116-V115)))</f>
        <v>489.91800000000012</v>
      </c>
      <c r="O116" s="13">
        <f>N116*VLOOKUP('Données projet'!$B$9,Paramètres!$A$1:$I$89,3,0)*VLOOKUP('Données projet'!$B$9,Paramètres!$A$1:$I$89,5,0)</f>
        <v>443.27780640000015</v>
      </c>
      <c r="P116" s="13">
        <f t="shared" si="87"/>
        <v>100.49743280031032</v>
      </c>
      <c r="Q116" s="20">
        <f t="shared" si="107"/>
        <v>947.07520827387407</v>
      </c>
      <c r="R116" s="59">
        <f t="shared" si="55"/>
        <v>1227.7205144027616</v>
      </c>
      <c r="S116" s="59">
        <f ca="1">AVERAGE(OFFSET($R$3,0,0,'Données projet'!$E$9+1,1))-AVERAGE(OFFSET($H$3,0,0,'Données projet'!$E$9+1,1))</f>
        <v>737.40414421611001</v>
      </c>
      <c r="T116" s="59">
        <f t="shared" si="88"/>
        <v>245.32893490531674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54.708052089349039</v>
      </c>
      <c r="AA116" s="21">
        <f>EXP(-LN(2)/25)*AA115+(1-EXP(-LN(2)/25))/(LN(2)/25)*Calculateur!V116*Calculateur!X116*VLOOKUP('Données projet'!$B$9,Paramètres!$A$1:$I$89,3,0)*0.475*44/12</f>
        <v>30.160343338640224</v>
      </c>
      <c r="AB116" s="21">
        <f>EXP(-LN(2)/2)*AB115+(1-EXP(-LN(2)/2))/(LN(2)/2)*V116*Y116*VLOOKUP('Données projet'!$B$9,Paramètres!$A$1:$I$89,3,0)*0.475*44/12</f>
        <v>2.1366140232755007E-3</v>
      </c>
      <c r="AC116" s="22">
        <f t="shared" si="57"/>
        <v>84.870532042012542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391.18</v>
      </c>
      <c r="AG116" s="12">
        <f>VLOOKUP(A116,'Données projet'!$A$61:$I$81,9,0)</f>
        <v>8.7540000000000013</v>
      </c>
      <c r="AH116" s="12">
        <f t="array" ref="AH116">INDEX(AG:AG,MIN(IF(ISNUMBER(AG116:AG312),ROW(AG116:AG312),"")))</f>
        <v>8.7540000000000013</v>
      </c>
      <c r="AI116" s="13">
        <f>IF('Données projet'!$A$62&gt;35,AI115+AH116-AQ115,IF(A116&lt;'Données projet'!$A$62,$AF$205^A116,IF(A116='Données projet'!$A$62,'Données projet'!$B$62,AI115+AH116-AQ115)))</f>
        <v>391.18000000000029</v>
      </c>
      <c r="AJ116" s="13">
        <f>AI116*VLOOKUP('Données projet'!$B$10,Paramètres!$A$1:$I$89,3,0)*VLOOKUP('Données projet'!$B$10,Paramètres!$A$1:$I$89,5,0)</f>
        <v>372.2468880000003</v>
      </c>
      <c r="AK116" s="13">
        <f t="shared" si="89"/>
        <v>86.126818217596863</v>
      </c>
      <c r="AL116" s="20">
        <f t="shared" si="58"/>
        <v>798.33420499564829</v>
      </c>
      <c r="AM116" s="59">
        <f t="shared" si="59"/>
        <v>1078.979511124536</v>
      </c>
      <c r="AN116" s="59">
        <f ca="1">AVERAGE(OFFSET($AM$3,0,0,'Données projet'!$E$10+1,1))-AVERAGE(OFFSET($H$3,0,0,'Données projet'!$E$10+1,1))</f>
        <v>486.36097333679697</v>
      </c>
      <c r="AO116" s="59">
        <f t="shared" si="90"/>
        <v>308.47736602748159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68.670000000000016</v>
      </c>
      <c r="AR116" s="16">
        <f>IF(ISNA(VLOOKUP(A116,'Données projet'!$A$61:$I$81,5,0)),0%,VLOOKUP(A116,'Données projet'!$A$61:$I$81,5,0)*VLOOKUP('Données projet'!$B$10,Paramètres!$A$1:$I$89,7,0))</f>
        <v>0.1075</v>
      </c>
      <c r="AS116" s="16">
        <f>IF(ISNA(VLOOKUP(A116,'Données projet'!$A$61:$I$81,6,0)),0%,VLOOKUP(A116,'Données projet'!$A$61:$I$81,6,0)*VLOOKUP('Données projet'!$B$10,Paramètres!$A$1:$I$89,7,0))</f>
        <v>0.1075</v>
      </c>
      <c r="AT116" s="16">
        <f>IF(ISNA(VLOOKUP(A116,'Données projet'!$A$61:$I$81,7,0)),0%,VLOOKUP(A116,'Données projet'!$A$61:$I$81,7,0))</f>
        <v>0.25</v>
      </c>
      <c r="AU116" s="21">
        <f>EXP(-LN(2)/35)*AU115+(1-EXP(-LN(2)/35))/(LN(2)/35)*AQ116*AR116*VLOOKUP('Données projet'!$B$10,Paramètres!$A$1:$I$89,3,0)*0.475*44/12</f>
        <v>29.682292547107181</v>
      </c>
      <c r="AV116" s="21">
        <f>EXP(-LN(2)/25)*AV115+(1-EXP(-LN(2)/25))/(LN(2)/25)*Calculateur!AQ116*Calculateur!AS116*VLOOKUP('Données projet'!$B$10,Paramètres!$A$1:$I$89,3,0)*0.475*44/12</f>
        <v>27.078258355314308</v>
      </c>
      <c r="AW116" s="21">
        <f>EXP(-LN(2)/2)*AW115+(1-EXP(-LN(2)/2))/(LN(2)/2)*AQ116*AT116*VLOOKUP('Données projet'!$B$10,Paramètres!$A$1:$I$89,3,0)*0.475*44/12</f>
        <v>15.904469667850778</v>
      </c>
      <c r="AX116" s="21">
        <f t="shared" si="60"/>
        <v>72.665020570272262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7.5129999999999999</v>
      </c>
      <c r="BC116" s="12">
        <f t="array" ref="BC116">INDEX(BB:BB,MIN(IF(ISNUMBER(BB116:BB312),ROW(BB116:BB312),"")))</f>
        <v>7.5129999999999999</v>
      </c>
      <c r="BD116" s="12">
        <f>IF('Données projet'!$A$88&gt;35,BD115+BC116-BL115,IF(A116&lt;'Données projet'!$A$88,$BA$205^A116,IF(A116='Données projet'!$A$88,'Données projet'!$B$88,BD115+BC116-BL115)))</f>
        <v>356.0500000000003</v>
      </c>
      <c r="BE116" s="13">
        <f>BD116*VLOOKUP('Données projet'!$B$11,Paramètres!$A$1:$I$89,3,0)*VLOOKUP('Données projet'!$B$11,Paramètres!$A$1:$I$89,5,0)</f>
        <v>361.03470000000033</v>
      </c>
      <c r="BF116" s="13">
        <f t="shared" si="91"/>
        <v>83.830549469547435</v>
      </c>
      <c r="BG116" s="20">
        <f t="shared" si="61"/>
        <v>774.80697615946235</v>
      </c>
      <c r="BH116" s="59">
        <f t="shared" si="62"/>
        <v>1055.45228228835</v>
      </c>
      <c r="BI116" s="59">
        <f ca="1">AVERAGE(OFFSET($BH$3,0,0,'Données projet'!$E$11+1,1))-AVERAGE(OFFSET($H$3,0,0,'Données projet'!$E$11+1,1))</f>
        <v>586.51533082410526</v>
      </c>
      <c r="BJ116" s="59">
        <f t="shared" si="92"/>
        <v>361.74671957013652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45.660000000000025</v>
      </c>
      <c r="BM116" s="16">
        <f>IF(ISNA(VLOOKUP(A116,'Données projet'!$A$87:$I$107,5,0)),0%,VLOOKUP(A116,'Données projet'!$A$87:$I$107,5,0)*VLOOKUP('Données projet'!$B$11,Paramètres!$A$1:$I$89,7,0))</f>
        <v>0.215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37.945007881780107</v>
      </c>
      <c r="BQ116" s="21">
        <f>EXP(-LN(2)/25)*BQ115+(1-EXP(-LN(2)/25))/(LN(2)/25)*Calculateur!BL116*Calculateur!BN116*VLOOKUP('Données projet'!$B$11,Paramètres!$A$1:$I$89,3,0)*0.475*44/12</f>
        <v>24.490733147607877</v>
      </c>
      <c r="BR116" s="21">
        <f>EXP(-LN(2)/2)*BR115+(1-EXP(-LN(2)/2))/(LN(2)/2)*BL116*BO116*VLOOKUP('Données projet'!$B$11,Paramètres!$A$1:$I$89,3,0)*0.475*44/12</f>
        <v>0.17401346917937768</v>
      </c>
      <c r="BS116" s="22">
        <f t="shared" si="63"/>
        <v>62.609754498567362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8.2299999999999986</v>
      </c>
      <c r="BY116" s="12">
        <f>IF('Données projet'!$A$114&gt;35,BY115+BX116-CG115,IF(A116&lt;'Données projet'!$A$114,$BV$205^A116,IF(A116='Données projet'!$A$114,'Données projet'!$B$114,BY115+BX116-CG115)))</f>
        <v>412.08000000000004</v>
      </c>
      <c r="BZ116" s="13">
        <f>BY116*VLOOKUP('Données projet'!$B$12,Paramètres!$A$1:$I$89,3,0)*VLOOKUP('Données projet'!$B$12,Paramètres!$A$1:$I$89,5,0)</f>
        <v>192.85344000000003</v>
      </c>
      <c r="CA116" s="13">
        <f t="shared" si="93"/>
        <v>48.170259577628116</v>
      </c>
      <c r="CB116" s="20">
        <f t="shared" si="64"/>
        <v>419.78294343103568</v>
      </c>
      <c r="CC116" s="59">
        <f t="shared" si="65"/>
        <v>700.4282495599233</v>
      </c>
      <c r="CD116" s="59">
        <f ca="1">AVERAGE(OFFSET($CC$3,0,0,'Données projet'!$E$12+1,1))-AVERAGE(OFFSET($H$3,0,0,'Données projet'!$E$12+1,1))</f>
        <v>374.38106339726073</v>
      </c>
      <c r="CE116" s="59">
        <f t="shared" si="94"/>
        <v>296.53283288925957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63.576199059922359</v>
      </c>
      <c r="CL116" s="21">
        <f>EXP(-LN(2)/25)*CL115+(1-EXP(-LN(2)/25))/(LN(2)/25)*Calculateur!CG116*Calculateur!CI116*VLOOKUP('Données projet'!$B$12,Paramètres!$A$1:$I$89,3,0)*0.475*44/12</f>
        <v>20.434642703225421</v>
      </c>
      <c r="CM116" s="21">
        <f>EXP(-LN(2)/2)*CM115+(1-EXP(-LN(2)/2))/(LN(2)/2)*CG116*CJ116*VLOOKUP('Données projet'!$B$12,Paramètres!$A$1:$I$89,3,0)*0.475*44/12</f>
        <v>2.48090005713967</v>
      </c>
      <c r="CN116" s="22">
        <f t="shared" si="66"/>
        <v>86.491741820287444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2.8421709430404007E-14</v>
      </c>
      <c r="CU116" s="17">
        <f>CT116*VLOOKUP('Données projet'!$B$13,Paramètres!$A$1:$I$89,3,0)*VLOOKUP('Données projet'!$B$13,Paramètres!$A$1:$I$89,5,0)</f>
        <v>2.4829205358400945E-14</v>
      </c>
      <c r="CV116" s="13">
        <f t="shared" si="95"/>
        <v>4.3867331143352915E-13</v>
      </c>
      <c r="CW116" s="20">
        <f t="shared" si="67"/>
        <v>8.0726688341261168E-13</v>
      </c>
      <c r="CX116" s="59">
        <f t="shared" si="68"/>
        <v>280.64530612888842</v>
      </c>
      <c r="CY116" s="59">
        <f ca="1">AVERAGE(OFFSET($CX$3,0,0,'Données projet'!$E$13+1,1))-AVERAGE(OFFSET($H$3,0,0,'Données projet'!$E$13+1,1))</f>
        <v>285.8437404763045</v>
      </c>
      <c r="CZ116" s="59">
        <f t="shared" si="96"/>
        <v>276.01618888357268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17.159475972823543</v>
      </c>
      <c r="DG116" s="21">
        <f>EXP(-LN(2)/25)*DG115+(1-EXP(-LN(2)/25))/(LN(2)/25)*Calculateur!DB116*Calculateur!DD116*VLOOKUP('Données projet'!$B$13,Paramètres!$A$1:$I$89,3,0)*0.475*44/12</f>
        <v>14.617911554450316</v>
      </c>
      <c r="DH116" s="21">
        <f>EXP(-LN(2)/2)*DH115+(1-EXP(-LN(2)/2))/(LN(2)/2)*DB116*DE116*VLOOKUP('Données projet'!$B$13,Paramètres!$A$1:$I$89,3,0)*0.475*44/12</f>
        <v>4.9034861854380541E-4</v>
      </c>
      <c r="DI116" s="22">
        <f t="shared" si="69"/>
        <v>31.777877875892404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10.725999999999999</v>
      </c>
      <c r="N117" s="13">
        <f>IF('Données projet'!$A$36&gt;35,N116+M117-V116,IF(A117&lt;'Données projet'!$A$36,$K$205^A117,IF(A117='Données projet'!$A$36,'Données projet'!$B$36,N116+M117-V116)))</f>
        <v>500.64400000000012</v>
      </c>
      <c r="O117" s="13">
        <f>N117*VLOOKUP('Données projet'!$B$9,Paramètres!$A$1:$I$89,3,0)*VLOOKUP('Données projet'!$B$9,Paramètres!$A$1:$I$89,5,0)</f>
        <v>452.98269120000009</v>
      </c>
      <c r="P117" s="13">
        <f t="shared" si="87"/>
        <v>102.43910451319562</v>
      </c>
      <c r="Q117" s="20">
        <f t="shared" si="107"/>
        <v>967.35962753381591</v>
      </c>
      <c r="R117" s="59">
        <f t="shared" si="55"/>
        <v>1248.2250425685213</v>
      </c>
      <c r="S117" s="59">
        <f ca="1">AVERAGE(OFFSET($R$3,0,0,'Données projet'!$E$9+1,1))-AVERAGE(OFFSET($H$3,0,0,'Données projet'!$E$9+1,1))</f>
        <v>737.40414421611001</v>
      </c>
      <c r="T117" s="59">
        <f t="shared" si="88"/>
        <v>245.32893490531674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53.635260556493805</v>
      </c>
      <c r="AA117" s="21">
        <f>EXP(-LN(2)/25)*AA116+(1-EXP(-LN(2)/25))/(LN(2)/25)*Calculateur!V117*Calculateur!X117*VLOOKUP('Données projet'!$B$9,Paramètres!$A$1:$I$89,3,0)*0.475*44/12</f>
        <v>29.335607163981585</v>
      </c>
      <c r="AB117" s="21">
        <f>EXP(-LN(2)/2)*AB116+(1-EXP(-LN(2)/2))/(LN(2)/2)*V117*Y117*VLOOKUP('Données projet'!$B$9,Paramètres!$A$1:$I$89,3,0)*0.475*44/12</f>
        <v>1.5108142646363784E-3</v>
      </c>
      <c r="AC117" s="22">
        <f t="shared" si="57"/>
        <v>82.972378534740017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8.7019999999999982</v>
      </c>
      <c r="AI117" s="13">
        <f>IF('Données projet'!$A$62&gt;35,AI116+AH117-AQ116,IF(A117&lt;'Données projet'!$A$62,$AF$205^A117,IF(A117='Données projet'!$A$62,'Données projet'!$B$62,AI116+AH117-AQ116)))</f>
        <v>331.21200000000027</v>
      </c>
      <c r="AJ117" s="13">
        <f>AI117*VLOOKUP('Données projet'!$B$10,Paramètres!$A$1:$I$89,3,0)*VLOOKUP('Données projet'!$B$10,Paramètres!$A$1:$I$89,5,0)</f>
        <v>315.18133920000031</v>
      </c>
      <c r="AK117" s="13">
        <f t="shared" si="89"/>
        <v>74.349853920870757</v>
      </c>
      <c r="AL117" s="20">
        <f t="shared" si="58"/>
        <v>678.43349468551708</v>
      </c>
      <c r="AM117" s="59">
        <f t="shared" si="59"/>
        <v>959.29890972022258</v>
      </c>
      <c r="AN117" s="59">
        <f ca="1">AVERAGE(OFFSET($AM$3,0,0,'Données projet'!$E$10+1,1))-AVERAGE(OFFSET($H$3,0,0,'Données projet'!$E$10+1,1))</f>
        <v>486.36097333679697</v>
      </c>
      <c r="AO117" s="59">
        <f t="shared" si="90"/>
        <v>308.47736602748159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29.100240894669202</v>
      </c>
      <c r="AV117" s="21">
        <f>EXP(-LN(2)/25)*AV116+(1-EXP(-LN(2)/25))/(LN(2)/25)*Calculateur!AQ117*Calculateur!AS117*VLOOKUP('Données projet'!$B$10,Paramètres!$A$1:$I$89,3,0)*0.475*44/12</f>
        <v>26.337801956604519</v>
      </c>
      <c r="AW117" s="21">
        <f>EXP(-LN(2)/2)*AW116+(1-EXP(-LN(2)/2))/(LN(2)/2)*AQ117*AT117*VLOOKUP('Données projet'!$B$10,Paramètres!$A$1:$I$89,3,0)*0.475*44/12</f>
        <v>11.246158353313042</v>
      </c>
      <c r="AX117" s="21">
        <f t="shared" si="60"/>
        <v>66.68420120458677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7.8516666666666692</v>
      </c>
      <c r="BD117" s="12">
        <f>IF('Données projet'!$A$88&gt;35,BD116+BC117-BL116,IF(A117&lt;'Données projet'!$A$88,$BA$205^A117,IF(A117='Données projet'!$A$88,'Données projet'!$B$88,BD116+BC117-BL116)))</f>
        <v>318.24166666666696</v>
      </c>
      <c r="BE117" s="13">
        <f>BD117*VLOOKUP('Données projet'!$B$11,Paramètres!$A$1:$I$89,3,0)*VLOOKUP('Données projet'!$B$11,Paramètres!$A$1:$I$89,5,0)</f>
        <v>322.69705000000027</v>
      </c>
      <c r="BF117" s="13">
        <f t="shared" si="91"/>
        <v>75.914252956287186</v>
      </c>
      <c r="BG117" s="20">
        <f t="shared" si="61"/>
        <v>694.24801931553395</v>
      </c>
      <c r="BH117" s="59">
        <f t="shared" si="62"/>
        <v>975.11343435023946</v>
      </c>
      <c r="BI117" s="59">
        <f ca="1">AVERAGE(OFFSET($BH$3,0,0,'Données projet'!$E$11+1,1))-AVERAGE(OFFSET($H$3,0,0,'Données projet'!$E$11+1,1))</f>
        <v>586.51533082410526</v>
      </c>
      <c r="BJ117" s="59">
        <f t="shared" si="92"/>
        <v>361.74671957013652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37.200929421387912</v>
      </c>
      <c r="BQ117" s="21">
        <f>EXP(-LN(2)/25)*BQ116+(1-EXP(-LN(2)/25))/(LN(2)/25)*Calculateur!BL117*Calculateur!BN117*VLOOKUP('Données projet'!$B$11,Paramètres!$A$1:$I$89,3,0)*0.475*44/12</f>
        <v>23.821032761774859</v>
      </c>
      <c r="BR117" s="21">
        <f>EXP(-LN(2)/2)*BR116+(1-EXP(-LN(2)/2))/(LN(2)/2)*BL117*BO117*VLOOKUP('Données projet'!$B$11,Paramètres!$A$1:$I$89,3,0)*0.475*44/12</f>
        <v>0.12304610407453426</v>
      </c>
      <c r="BS117" s="22">
        <f t="shared" si="63"/>
        <v>61.145008287237303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8.2299999999999986</v>
      </c>
      <c r="BY117" s="12">
        <f>IF('Données projet'!$A$114&gt;35,BY116+BX117-CG116,IF(A117&lt;'Données projet'!$A$114,$BV$205^A117,IF(A117='Données projet'!$A$114,'Données projet'!$B$114,BY116+BX117-CG116)))</f>
        <v>420.31000000000006</v>
      </c>
      <c r="BZ117" s="13">
        <f>BY117*VLOOKUP('Données projet'!$B$12,Paramètres!$A$1:$I$89,3,0)*VLOOKUP('Données projet'!$B$12,Paramètres!$A$1:$I$89,5,0)</f>
        <v>196.70508000000004</v>
      </c>
      <c r="CA117" s="13">
        <f t="shared" si="93"/>
        <v>49.019345437069703</v>
      </c>
      <c r="CB117" s="20">
        <f t="shared" si="64"/>
        <v>427.97004096956312</v>
      </c>
      <c r="CC117" s="59">
        <f t="shared" si="65"/>
        <v>708.83545600426851</v>
      </c>
      <c r="CD117" s="59">
        <f ca="1">AVERAGE(OFFSET($CC$3,0,0,'Données projet'!$E$12+1,1))-AVERAGE(OFFSET($H$3,0,0,'Données projet'!$E$12+1,1))</f>
        <v>374.38106339726073</v>
      </c>
      <c r="CE117" s="59">
        <f t="shared" si="94"/>
        <v>296.53283288925957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62.329508574009736</v>
      </c>
      <c r="CL117" s="21">
        <f>EXP(-LN(2)/25)*CL116+(1-EXP(-LN(2)/25))/(LN(2)/25)*Calculateur!CG117*Calculateur!CI117*VLOOKUP('Données projet'!$B$12,Paramètres!$A$1:$I$89,3,0)*0.475*44/12</f>
        <v>19.875856323894567</v>
      </c>
      <c r="CM117" s="21">
        <f>EXP(-LN(2)/2)*CM116+(1-EXP(-LN(2)/2))/(LN(2)/2)*CG117*CJ117*VLOOKUP('Données projet'!$B$12,Paramètres!$A$1:$I$89,3,0)*0.475*44/12</f>
        <v>1.7542612538495539</v>
      </c>
      <c r="CN117" s="22">
        <f t="shared" si="66"/>
        <v>83.959626151753852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2.8421709430404007E-14</v>
      </c>
      <c r="CU117" s="17">
        <f>CT117*VLOOKUP('Données projet'!$B$13,Paramètres!$A$1:$I$89,3,0)*VLOOKUP('Données projet'!$B$13,Paramètres!$A$1:$I$89,5,0)</f>
        <v>2.4829205358400945E-14</v>
      </c>
      <c r="CV117" s="13">
        <f t="shared" si="95"/>
        <v>4.3867331143352915E-13</v>
      </c>
      <c r="CW117" s="20">
        <f t="shared" si="67"/>
        <v>8.0726688341261168E-13</v>
      </c>
      <c r="CX117" s="59">
        <f t="shared" si="68"/>
        <v>280.86541503470625</v>
      </c>
      <c r="CY117" s="59">
        <f ca="1">AVERAGE(OFFSET($CX$3,0,0,'Données projet'!$E$13+1,1))-AVERAGE(OFFSET($H$3,0,0,'Données projet'!$E$13+1,1))</f>
        <v>285.8437404763045</v>
      </c>
      <c r="CZ117" s="59">
        <f t="shared" si="96"/>
        <v>276.01618888357268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16.822989115243359</v>
      </c>
      <c r="DG117" s="21">
        <f>EXP(-LN(2)/25)*DG116+(1-EXP(-LN(2)/25))/(LN(2)/25)*Calculateur!DB117*Calculateur!DD117*VLOOKUP('Données projet'!$B$13,Paramètres!$A$1:$I$89,3,0)*0.475*44/12</f>
        <v>14.218183994271314</v>
      </c>
      <c r="DH117" s="21">
        <f>EXP(-LN(2)/2)*DH116+(1-EXP(-LN(2)/2))/(LN(2)/2)*DB117*DE117*VLOOKUP('Données projet'!$B$13,Paramètres!$A$1:$I$89,3,0)*0.475*44/12</f>
        <v>3.4672883331778048E-4</v>
      </c>
      <c r="DI117" s="22">
        <f t="shared" si="69"/>
        <v>31.041519838347991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10.725999999999999</v>
      </c>
      <c r="N118" s="13">
        <f>IF('Données projet'!$A$36&gt;35,N117+M118-V117,IF(A118&lt;'Données projet'!$A$36,$K$205^A118,IF(A118='Données projet'!$A$36,'Données projet'!$B$36,N117+M118-V117)))</f>
        <v>511.37000000000012</v>
      </c>
      <c r="O118" s="13">
        <f>N118*VLOOKUP('Données projet'!$B$9,Paramètres!$A$1:$I$89,3,0)*VLOOKUP('Données projet'!$B$9,Paramètres!$A$1:$I$89,5,0)</f>
        <v>462.68757600000015</v>
      </c>
      <c r="P118" s="13">
        <f t="shared" si="87"/>
        <v>104.37593972520772</v>
      </c>
      <c r="Q118" s="20">
        <f t="shared" si="107"/>
        <v>987.63562322140353</v>
      </c>
      <c r="R118" s="59">
        <f t="shared" si="55"/>
        <v>1268.7173287645007</v>
      </c>
      <c r="S118" s="59">
        <f ca="1">AVERAGE(OFFSET($R$3,0,0,'Données projet'!$E$9+1,1))-AVERAGE(OFFSET($H$3,0,0,'Données projet'!$E$9+1,1))</f>
        <v>737.40414421611001</v>
      </c>
      <c r="T118" s="59">
        <f t="shared" si="88"/>
        <v>245.32893490531674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52.583505811259634</v>
      </c>
      <c r="AA118" s="21">
        <f>EXP(-LN(2)/25)*AA117+(1-EXP(-LN(2)/25))/(LN(2)/25)*Calculateur!V118*Calculateur!X118*VLOOKUP('Données projet'!$B$9,Paramètres!$A$1:$I$89,3,0)*0.475*44/12</f>
        <v>28.533423443389974</v>
      </c>
      <c r="AB118" s="21">
        <f>EXP(-LN(2)/2)*AB117+(1-EXP(-LN(2)/2))/(LN(2)/2)*V118*Y118*VLOOKUP('Données projet'!$B$9,Paramètres!$A$1:$I$89,3,0)*0.475*44/12</f>
        <v>1.0683070116377503E-3</v>
      </c>
      <c r="AC118" s="22">
        <f t="shared" si="57"/>
        <v>81.117997561661241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8.7019999999999982</v>
      </c>
      <c r="AI118" s="13">
        <f>IF('Données projet'!$A$62&gt;35,AI117+AH118-AQ117,IF(A118&lt;'Données projet'!$A$62,$AF$205^A118,IF(A118='Données projet'!$A$62,'Données projet'!$B$62,AI117+AH118-AQ117)))</f>
        <v>339.91400000000027</v>
      </c>
      <c r="AJ118" s="13">
        <f>AI118*VLOOKUP('Données projet'!$B$10,Paramètres!$A$1:$I$89,3,0)*VLOOKUP('Données projet'!$B$10,Paramètres!$A$1:$I$89,5,0)</f>
        <v>323.46216240000024</v>
      </c>
      <c r="AK118" s="13">
        <f t="shared" si="89"/>
        <v>76.073272094226141</v>
      </c>
      <c r="AL118" s="20">
        <f t="shared" si="58"/>
        <v>695.85754841077744</v>
      </c>
      <c r="AM118" s="59">
        <f t="shared" si="59"/>
        <v>976.93925395387464</v>
      </c>
      <c r="AN118" s="59">
        <f ca="1">AVERAGE(OFFSET($AM$3,0,0,'Données projet'!$E$10+1,1))-AVERAGE(OFFSET($H$3,0,0,'Données projet'!$E$10+1,1))</f>
        <v>486.36097333679697</v>
      </c>
      <c r="AO118" s="59">
        <f t="shared" si="90"/>
        <v>308.47736602748159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28.529602920119078</v>
      </c>
      <c r="AV118" s="21">
        <f>EXP(-LN(2)/25)*AV117+(1-EXP(-LN(2)/25))/(LN(2)/25)*Calculateur!AQ118*Calculateur!AS118*VLOOKUP('Données projet'!$B$10,Paramètres!$A$1:$I$89,3,0)*0.475*44/12</f>
        <v>25.617593377056359</v>
      </c>
      <c r="AW118" s="21">
        <f>EXP(-LN(2)/2)*AW117+(1-EXP(-LN(2)/2))/(LN(2)/2)*AQ118*AT118*VLOOKUP('Données projet'!$B$10,Paramètres!$A$1:$I$89,3,0)*0.475*44/12</f>
        <v>7.9522348339253899</v>
      </c>
      <c r="AX118" s="21">
        <f t="shared" si="60"/>
        <v>62.099431131100829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7.8516666666666692</v>
      </c>
      <c r="BD118" s="12">
        <f>IF('Données projet'!$A$88&gt;35,BD117+BC118-BL117,IF(A118&lt;'Données projet'!$A$88,$BA$205^A118,IF(A118='Données projet'!$A$88,'Données projet'!$B$88,BD117+BC118-BL117)))</f>
        <v>326.09333333333365</v>
      </c>
      <c r="BE118" s="13">
        <f>BD118*VLOOKUP('Données projet'!$B$11,Paramètres!$A$1:$I$89,3,0)*VLOOKUP('Données projet'!$B$11,Paramètres!$A$1:$I$89,5,0)</f>
        <v>330.65864000000033</v>
      </c>
      <c r="BF118" s="13">
        <f t="shared" si="91"/>
        <v>77.566844197724635</v>
      </c>
      <c r="BG118" s="20">
        <f t="shared" si="61"/>
        <v>710.99271831103772</v>
      </c>
      <c r="BH118" s="59">
        <f t="shared" si="62"/>
        <v>992.07442385413492</v>
      </c>
      <c r="BI118" s="59">
        <f ca="1">AVERAGE(OFFSET($BH$3,0,0,'Données projet'!$E$11+1,1))-AVERAGE(OFFSET($H$3,0,0,'Données projet'!$E$11+1,1))</f>
        <v>586.51533082410526</v>
      </c>
      <c r="BJ118" s="59">
        <f t="shared" si="92"/>
        <v>361.74671957013652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36.47144188576096</v>
      </c>
      <c r="BQ118" s="21">
        <f>EXP(-LN(2)/25)*BQ117+(1-EXP(-LN(2)/25))/(LN(2)/25)*Calculateur!BL118*Calculateur!BN118*VLOOKUP('Données projet'!$B$11,Paramètres!$A$1:$I$89,3,0)*0.475*44/12</f>
        <v>23.169645368210457</v>
      </c>
      <c r="BR118" s="21">
        <f>EXP(-LN(2)/2)*BR117+(1-EXP(-LN(2)/2))/(LN(2)/2)*BL118*BO118*VLOOKUP('Données projet'!$B$11,Paramètres!$A$1:$I$89,3,0)*0.475*44/12</f>
        <v>8.7006734589688856E-2</v>
      </c>
      <c r="BS118" s="22">
        <f t="shared" si="63"/>
        <v>59.728093988561106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8.2299999999999986</v>
      </c>
      <c r="BY118" s="12">
        <f>IF('Données projet'!$A$114&gt;35,BY117+BX118-CG117,IF(A118&lt;'Données projet'!$A$114,$BV$205^A118,IF(A118='Données projet'!$A$114,'Données projet'!$B$114,BY117+BX118-CG117)))</f>
        <v>428.54000000000008</v>
      </c>
      <c r="BZ118" s="13">
        <f>BY118*VLOOKUP('Données projet'!$B$12,Paramètres!$A$1:$I$89,3,0)*VLOOKUP('Données projet'!$B$12,Paramètres!$A$1:$I$89,5,0)</f>
        <v>200.55672000000001</v>
      </c>
      <c r="CA118" s="13">
        <f t="shared" si="93"/>
        <v>49.866498130238412</v>
      </c>
      <c r="CB118" s="20">
        <f t="shared" si="64"/>
        <v>436.15377157683184</v>
      </c>
      <c r="CC118" s="59">
        <f t="shared" si="65"/>
        <v>717.2354771199291</v>
      </c>
      <c r="CD118" s="59">
        <f ca="1">AVERAGE(OFFSET($CC$3,0,0,'Données projet'!$E$12+1,1))-AVERAGE(OFFSET($H$3,0,0,'Données projet'!$E$12+1,1))</f>
        <v>374.38106339726073</v>
      </c>
      <c r="CE118" s="59">
        <f t="shared" si="94"/>
        <v>296.53283288925957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61.107264928119747</v>
      </c>
      <c r="CL118" s="21">
        <f>EXP(-LN(2)/25)*CL117+(1-EXP(-LN(2)/25))/(LN(2)/25)*Calculateur!CG118*Calculateur!CI118*VLOOKUP('Données projet'!$B$12,Paramètres!$A$1:$I$89,3,0)*0.475*44/12</f>
        <v>19.332349987491813</v>
      </c>
      <c r="CM118" s="21">
        <f>EXP(-LN(2)/2)*CM117+(1-EXP(-LN(2)/2))/(LN(2)/2)*CG118*CJ118*VLOOKUP('Données projet'!$B$12,Paramètres!$A$1:$I$89,3,0)*0.475*44/12</f>
        <v>1.240450028569835</v>
      </c>
      <c r="CN118" s="22">
        <f t="shared" si="66"/>
        <v>81.680064944181396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2.8421709430404007E-14</v>
      </c>
      <c r="CU118" s="17">
        <f>CT118*VLOOKUP('Données projet'!$B$13,Paramètres!$A$1:$I$89,3,0)*VLOOKUP('Données projet'!$B$13,Paramètres!$A$1:$I$89,5,0)</f>
        <v>2.4829205358400945E-14</v>
      </c>
      <c r="CV118" s="13">
        <f t="shared" si="95"/>
        <v>4.3867331143352915E-13</v>
      </c>
      <c r="CW118" s="20">
        <f t="shared" si="67"/>
        <v>8.0726688341261168E-13</v>
      </c>
      <c r="CX118" s="59">
        <f t="shared" si="68"/>
        <v>281.08170554309805</v>
      </c>
      <c r="CY118" s="59">
        <f ca="1">AVERAGE(OFFSET($CX$3,0,0,'Données projet'!$E$13+1,1))-AVERAGE(OFFSET($H$3,0,0,'Données projet'!$E$13+1,1))</f>
        <v>285.8437404763045</v>
      </c>
      <c r="CZ118" s="59">
        <f t="shared" si="96"/>
        <v>276.01618888357268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16.493100559703606</v>
      </c>
      <c r="DG118" s="21">
        <f>EXP(-LN(2)/25)*DG117+(1-EXP(-LN(2)/25))/(LN(2)/25)*Calculateur!DB118*Calculateur!DD118*VLOOKUP('Données projet'!$B$13,Paramètres!$A$1:$I$89,3,0)*0.475*44/12</f>
        <v>13.829387005246165</v>
      </c>
      <c r="DH118" s="21">
        <f>EXP(-LN(2)/2)*DH117+(1-EXP(-LN(2)/2))/(LN(2)/2)*DB118*DE118*VLOOKUP('Données projet'!$B$13,Paramètres!$A$1:$I$89,3,0)*0.475*44/12</f>
        <v>2.4517430927190271E-4</v>
      </c>
      <c r="DI118" s="22">
        <f t="shared" si="69"/>
        <v>30.322732739259042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10.725999999999999</v>
      </c>
      <c r="N119" s="13">
        <f>IF('Données projet'!$A$36&gt;35,N118+M119-V118,IF(A119&lt;'Données projet'!$A$36,$K$205^A119,IF(A119='Données projet'!$A$36,'Données projet'!$B$36,N118+M119-V118)))</f>
        <v>522.09600000000012</v>
      </c>
      <c r="O119" s="13">
        <f>N119*VLOOKUP('Données projet'!$B$9,Paramètres!$A$1:$I$89,3,0)*VLOOKUP('Données projet'!$B$9,Paramètres!$A$1:$I$89,5,0)</f>
        <v>472.39246080000009</v>
      </c>
      <c r="P119" s="13">
        <f t="shared" si="87"/>
        <v>106.30805156897928</v>
      </c>
      <c r="Q119" s="20">
        <f t="shared" si="107"/>
        <v>1007.9033923759724</v>
      </c>
      <c r="R119" s="59">
        <f t="shared" si="55"/>
        <v>1289.1976362706939</v>
      </c>
      <c r="S119" s="59">
        <f ca="1">AVERAGE(OFFSET($R$3,0,0,'Données projet'!$E$9+1,1))-AVERAGE(OFFSET($H$3,0,0,'Données projet'!$E$9+1,1))</f>
        <v>737.40414421611001</v>
      </c>
      <c r="T119" s="59">
        <f t="shared" si="88"/>
        <v>245.32893490531674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51.552375335072455</v>
      </c>
      <c r="AA119" s="21">
        <f>EXP(-LN(2)/25)*AA118+(1-EXP(-LN(2)/25))/(LN(2)/25)*Calculateur!V119*Calculateur!X119*VLOOKUP('Données projet'!$B$9,Paramètres!$A$1:$I$89,3,0)*0.475*44/12</f>
        <v>27.75317547882295</v>
      </c>
      <c r="AB119" s="21">
        <f>EXP(-LN(2)/2)*AB118+(1-EXP(-LN(2)/2))/(LN(2)/2)*V119*Y119*VLOOKUP('Données projet'!$B$9,Paramètres!$A$1:$I$89,3,0)*0.475*44/12</f>
        <v>7.5540713231818921E-4</v>
      </c>
      <c r="AC119" s="22">
        <f t="shared" si="57"/>
        <v>79.306306221027725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8.7019999999999982</v>
      </c>
      <c r="AI119" s="13">
        <f>IF('Données projet'!$A$62&gt;35,AI118+AH119-AQ118,IF(A119&lt;'Données projet'!$A$62,$AF$205^A119,IF(A119='Données projet'!$A$62,'Données projet'!$B$62,AI118+AH119-AQ118)))</f>
        <v>348.61600000000027</v>
      </c>
      <c r="AJ119" s="13">
        <f>AI119*VLOOKUP('Données projet'!$B$10,Paramètres!$A$1:$I$89,3,0)*VLOOKUP('Données projet'!$B$10,Paramètres!$A$1:$I$89,5,0)</f>
        <v>331.74298560000028</v>
      </c>
      <c r="AK119" s="13">
        <f t="shared" si="89"/>
        <v>77.791561690435074</v>
      </c>
      <c r="AL119" s="20">
        <f t="shared" si="58"/>
        <v>713.27266986417487</v>
      </c>
      <c r="AM119" s="59">
        <f t="shared" si="59"/>
        <v>994.56691375889636</v>
      </c>
      <c r="AN119" s="59">
        <f ca="1">AVERAGE(OFFSET($AM$3,0,0,'Données projet'!$E$10+1,1))-AVERAGE(OFFSET($H$3,0,0,'Données projet'!$E$10+1,1))</f>
        <v>486.36097333679697</v>
      </c>
      <c r="AO119" s="59">
        <f t="shared" si="90"/>
        <v>308.47736602748159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27.970154808195083</v>
      </c>
      <c r="AV119" s="21">
        <f>EXP(-LN(2)/25)*AV118+(1-EXP(-LN(2)/25))/(LN(2)/25)*Calculateur!AQ119*Calculateur!AS119*VLOOKUP('Données projet'!$B$10,Paramètres!$A$1:$I$89,3,0)*0.475*44/12</f>
        <v>24.917078938990066</v>
      </c>
      <c r="AW119" s="21">
        <f>EXP(-LN(2)/2)*AW118+(1-EXP(-LN(2)/2))/(LN(2)/2)*AQ119*AT119*VLOOKUP('Données projet'!$B$10,Paramètres!$A$1:$I$89,3,0)*0.475*44/12</f>
        <v>5.623079176656522</v>
      </c>
      <c r="AX119" s="21">
        <f t="shared" si="60"/>
        <v>58.510312923841674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7.8516666666666692</v>
      </c>
      <c r="BD119" s="12">
        <f>IF('Données projet'!$A$88&gt;35,BD118+BC119-BL118,IF(A119&lt;'Données projet'!$A$88,$BA$205^A119,IF(A119='Données projet'!$A$88,'Données projet'!$B$88,BD118+BC119-BL118)))</f>
        <v>333.94500000000033</v>
      </c>
      <c r="BE119" s="13">
        <f>BD119*VLOOKUP('Données projet'!$B$11,Paramètres!$A$1:$I$89,3,0)*VLOOKUP('Données projet'!$B$11,Paramètres!$A$1:$I$89,5,0)</f>
        <v>338.62023000000033</v>
      </c>
      <c r="BF119" s="13">
        <f t="shared" si="91"/>
        <v>79.21480977326118</v>
      </c>
      <c r="BG119" s="20">
        <f t="shared" si="61"/>
        <v>727.72936093843055</v>
      </c>
      <c r="BH119" s="59">
        <f t="shared" si="62"/>
        <v>1009.023604833152</v>
      </c>
      <c r="BI119" s="59">
        <f ca="1">AVERAGE(OFFSET($BH$3,0,0,'Données projet'!$E$11+1,1))-AVERAGE(OFFSET($H$3,0,0,'Données projet'!$E$11+1,1))</f>
        <v>586.51533082410526</v>
      </c>
      <c r="BJ119" s="59">
        <f t="shared" si="92"/>
        <v>361.74671957013652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35.756259155764191</v>
      </c>
      <c r="BQ119" s="21">
        <f>EXP(-LN(2)/25)*BQ118+(1-EXP(-LN(2)/25))/(LN(2)/25)*Calculateur!BL119*Calculateur!BN119*VLOOKUP('Données projet'!$B$11,Paramètres!$A$1:$I$89,3,0)*0.475*44/12</f>
        <v>22.536070197178049</v>
      </c>
      <c r="BR119" s="21">
        <f>EXP(-LN(2)/2)*BR118+(1-EXP(-LN(2)/2))/(LN(2)/2)*BL119*BO119*VLOOKUP('Données projet'!$B$11,Paramètres!$A$1:$I$89,3,0)*0.475*44/12</f>
        <v>6.1523052037267136E-2</v>
      </c>
      <c r="BS119" s="22">
        <f t="shared" si="63"/>
        <v>58.353852404979506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8.2299999999999986</v>
      </c>
      <c r="BY119" s="12">
        <f>IF('Données projet'!$A$114&gt;35,BY118+BX119-CG118,IF(A119&lt;'Données projet'!$A$114,$BV$205^A119,IF(A119='Données projet'!$A$114,'Données projet'!$B$114,BY118+BX119-CG118)))</f>
        <v>436.7700000000001</v>
      </c>
      <c r="BZ119" s="13">
        <f>BY119*VLOOKUP('Données projet'!$B$12,Paramètres!$A$1:$I$89,3,0)*VLOOKUP('Données projet'!$B$12,Paramètres!$A$1:$I$89,5,0)</f>
        <v>204.40836000000004</v>
      </c>
      <c r="CA119" s="13">
        <f t="shared" si="93"/>
        <v>50.71175906339802</v>
      </c>
      <c r="CB119" s="20">
        <f t="shared" si="64"/>
        <v>444.33420736875161</v>
      </c>
      <c r="CC119" s="59">
        <f t="shared" si="65"/>
        <v>725.62845126347315</v>
      </c>
      <c r="CD119" s="59">
        <f ca="1">AVERAGE(OFFSET($CC$3,0,0,'Données projet'!$E$12+1,1))-AVERAGE(OFFSET($H$3,0,0,'Données projet'!$E$12+1,1))</f>
        <v>374.38106339726073</v>
      </c>
      <c r="CE119" s="59">
        <f t="shared" si="94"/>
        <v>296.53283288925957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59.908988734630647</v>
      </c>
      <c r="CL119" s="21">
        <f>EXP(-LN(2)/25)*CL118+(1-EXP(-LN(2)/25))/(LN(2)/25)*Calculateur!CG119*Calculateur!CI119*VLOOKUP('Données projet'!$B$12,Paramètres!$A$1:$I$89,3,0)*0.475*44/12</f>
        <v>18.803705860439749</v>
      </c>
      <c r="CM119" s="21">
        <f>EXP(-LN(2)/2)*CM118+(1-EXP(-LN(2)/2))/(LN(2)/2)*CG119*CJ119*VLOOKUP('Données projet'!$B$12,Paramètres!$A$1:$I$89,3,0)*0.475*44/12</f>
        <v>0.87713062692477695</v>
      </c>
      <c r="CN119" s="22">
        <f t="shared" si="66"/>
        <v>79.58982522199517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2.8421709430404007E-14</v>
      </c>
      <c r="CU119" s="17">
        <f>CT119*VLOOKUP('Données projet'!$B$13,Paramètres!$A$1:$I$89,3,0)*VLOOKUP('Données projet'!$B$13,Paramètres!$A$1:$I$89,5,0)</f>
        <v>2.4829205358400945E-14</v>
      </c>
      <c r="CV119" s="13">
        <f t="shared" si="95"/>
        <v>4.3867331143352915E-13</v>
      </c>
      <c r="CW119" s="20">
        <f t="shared" si="67"/>
        <v>8.0726688341261168E-13</v>
      </c>
      <c r="CX119" s="59">
        <f t="shared" si="68"/>
        <v>281.29424389472229</v>
      </c>
      <c r="CY119" s="59">
        <f ca="1">AVERAGE(OFFSET($CX$3,0,0,'Données projet'!$E$13+1,1))-AVERAGE(OFFSET($H$3,0,0,'Données projet'!$E$13+1,1))</f>
        <v>285.8437404763045</v>
      </c>
      <c r="CZ119" s="59">
        <f t="shared" si="96"/>
        <v>276.01618888357268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16.169680917525838</v>
      </c>
      <c r="DG119" s="21">
        <f>EXP(-LN(2)/25)*DG118+(1-EXP(-LN(2)/25))/(LN(2)/25)*Calculateur!DB119*Calculateur!DD119*VLOOKUP('Données projet'!$B$13,Paramètres!$A$1:$I$89,3,0)*0.475*44/12</f>
        <v>13.451221690331854</v>
      </c>
      <c r="DH119" s="21">
        <f>EXP(-LN(2)/2)*DH118+(1-EXP(-LN(2)/2))/(LN(2)/2)*DB119*DE119*VLOOKUP('Données projet'!$B$13,Paramètres!$A$1:$I$89,3,0)*0.475*44/12</f>
        <v>1.7336441665889024E-4</v>
      </c>
      <c r="DI119" s="22">
        <f t="shared" si="69"/>
        <v>29.621075972274355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10.725999999999999</v>
      </c>
      <c r="N120" s="13">
        <f>IF('Données projet'!$A$36&gt;35,N119+M120-V119,IF(A120&lt;'Données projet'!$A$36,$K$205^A120,IF(A120='Données projet'!$A$36,'Données projet'!$B$36,N119+M120-V119)))</f>
        <v>532.82200000000012</v>
      </c>
      <c r="O120" s="13">
        <f>N120*VLOOKUP('Données projet'!$B$9,Paramètres!$A$1:$I$89,3,0)*VLOOKUP('Données projet'!$B$9,Paramètres!$A$1:$I$89,5,0)</f>
        <v>482.09734560000015</v>
      </c>
      <c r="P120" s="13">
        <f t="shared" si="87"/>
        <v>108.23554826302497</v>
      </c>
      <c r="Q120" s="20">
        <f t="shared" si="107"/>
        <v>1028.1631234781019</v>
      </c>
      <c r="R120" s="59">
        <f t="shared" si="55"/>
        <v>1309.6662186592116</v>
      </c>
      <c r="S120" s="59">
        <f ca="1">AVERAGE(OFFSET($R$3,0,0,'Données projet'!$E$9+1,1))-AVERAGE(OFFSET($H$3,0,0,'Données projet'!$E$9+1,1))</f>
        <v>737.40414421611001</v>
      </c>
      <c r="T120" s="59">
        <f t="shared" si="88"/>
        <v>245.32893490531674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50.541464698595817</v>
      </c>
      <c r="AA120" s="21">
        <f>EXP(-LN(2)/25)*AA119+(1-EXP(-LN(2)/25))/(LN(2)/25)*Calculateur!V120*Calculateur!X120*VLOOKUP('Données projet'!$B$9,Paramètres!$A$1:$I$89,3,0)*0.475*44/12</f>
        <v>26.994263435878469</v>
      </c>
      <c r="AB120" s="21">
        <f>EXP(-LN(2)/2)*AB119+(1-EXP(-LN(2)/2))/(LN(2)/2)*V120*Y120*VLOOKUP('Données projet'!$B$9,Paramètres!$A$1:$I$89,3,0)*0.475*44/12</f>
        <v>5.3415350581887517E-4</v>
      </c>
      <c r="AC120" s="22">
        <f t="shared" si="57"/>
        <v>77.536262287980108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8.7019999999999982</v>
      </c>
      <c r="AI120" s="13">
        <f>IF('Données projet'!$A$62&gt;35,AI119+AH120-AQ119,IF(A120&lt;'Données projet'!$A$62,$AF$205^A120,IF(A120='Données projet'!$A$62,'Données projet'!$B$62,AI119+AH120-AQ119)))</f>
        <v>357.31800000000027</v>
      </c>
      <c r="AJ120" s="13">
        <f>AI120*VLOOKUP('Données projet'!$B$10,Paramètres!$A$1:$I$89,3,0)*VLOOKUP('Données projet'!$B$10,Paramètres!$A$1:$I$89,5,0)</f>
        <v>340.02380880000027</v>
      </c>
      <c r="AK120" s="13">
        <f t="shared" si="89"/>
        <v>79.504865450570179</v>
      </c>
      <c r="AL120" s="20">
        <f t="shared" si="58"/>
        <v>730.67910765307681</v>
      </c>
      <c r="AM120" s="59">
        <f t="shared" si="59"/>
        <v>1012.1822028341865</v>
      </c>
      <c r="AN120" s="59">
        <f ca="1">AVERAGE(OFFSET($AM$3,0,0,'Données projet'!$E$10+1,1))-AVERAGE(OFFSET($H$3,0,0,'Données projet'!$E$10+1,1))</f>
        <v>486.36097333679697</v>
      </c>
      <c r="AO120" s="59">
        <f t="shared" si="90"/>
        <v>308.47736602748159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27.421677132516265</v>
      </c>
      <c r="AV120" s="21">
        <f>EXP(-LN(2)/25)*AV119+(1-EXP(-LN(2)/25))/(LN(2)/25)*Calculateur!AQ120*Calculateur!AS120*VLOOKUP('Données projet'!$B$10,Paramètres!$A$1:$I$89,3,0)*0.475*44/12</f>
        <v>24.235720105071149</v>
      </c>
      <c r="AW120" s="21">
        <f>EXP(-LN(2)/2)*AW119+(1-EXP(-LN(2)/2))/(LN(2)/2)*AQ120*AT120*VLOOKUP('Données projet'!$B$10,Paramètres!$A$1:$I$89,3,0)*0.475*44/12</f>
        <v>3.9761174169626954</v>
      </c>
      <c r="AX120" s="21">
        <f t="shared" si="60"/>
        <v>55.633514654550112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7.8516666666666692</v>
      </c>
      <c r="BD120" s="12">
        <f>IF('Données projet'!$A$88&gt;35,BD119+BC120-BL119,IF(A120&lt;'Données projet'!$A$88,$BA$205^A120,IF(A120='Données projet'!$A$88,'Données projet'!$B$88,BD119+BC120-BL119)))</f>
        <v>341.79666666666702</v>
      </c>
      <c r="BE120" s="13">
        <f>BD120*VLOOKUP('Données projet'!$B$11,Paramètres!$A$1:$I$89,3,0)*VLOOKUP('Données projet'!$B$11,Paramètres!$A$1:$I$89,5,0)</f>
        <v>346.58182000000039</v>
      </c>
      <c r="BF120" s="13">
        <f t="shared" si="91"/>
        <v>80.858270956909621</v>
      </c>
      <c r="BG120" s="20">
        <f t="shared" si="61"/>
        <v>744.45815841661818</v>
      </c>
      <c r="BH120" s="59">
        <f t="shared" si="62"/>
        <v>1025.9612535977278</v>
      </c>
      <c r="BI120" s="59">
        <f ca="1">AVERAGE(OFFSET($BH$3,0,0,'Données projet'!$E$11+1,1))-AVERAGE(OFFSET($H$3,0,0,'Données projet'!$E$11+1,1))</f>
        <v>586.51533082410526</v>
      </c>
      <c r="BJ120" s="59">
        <f t="shared" si="92"/>
        <v>361.74671957013652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35.055100722884262</v>
      </c>
      <c r="BQ120" s="21">
        <f>EXP(-LN(2)/25)*BQ119+(1-EXP(-LN(2)/25))/(LN(2)/25)*Calculateur!BL120*Calculateur!BN120*VLOOKUP('Données projet'!$B$11,Paramètres!$A$1:$I$89,3,0)*0.475*44/12</f>
        <v>21.919820172515792</v>
      </c>
      <c r="BR120" s="21">
        <f>EXP(-LN(2)/2)*BR119+(1-EXP(-LN(2)/2))/(LN(2)/2)*BL120*BO120*VLOOKUP('Données projet'!$B$11,Paramètres!$A$1:$I$89,3,0)*0.475*44/12</f>
        <v>4.3503367294844435E-2</v>
      </c>
      <c r="BS120" s="22">
        <f t="shared" si="63"/>
        <v>57.0184242626949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8.2299999999999986</v>
      </c>
      <c r="BY120" s="12">
        <f>IF('Données projet'!$A$114&gt;35,BY119+BX120-CG119,IF(A120&lt;'Données projet'!$A$114,$BV$205^A120,IF(A120='Données projet'!$A$114,'Données projet'!$B$114,BY119+BX120-CG119)))</f>
        <v>445.00000000000011</v>
      </c>
      <c r="BZ120" s="13">
        <f>BY120*VLOOKUP('Données projet'!$B$12,Paramètres!$A$1:$I$89,3,0)*VLOOKUP('Données projet'!$B$12,Paramètres!$A$1:$I$89,5,0)</f>
        <v>208.26000000000008</v>
      </c>
      <c r="CA120" s="13">
        <f t="shared" si="93"/>
        <v>51.555167993086684</v>
      </c>
      <c r="CB120" s="20">
        <f t="shared" si="64"/>
        <v>452.51141758795944</v>
      </c>
      <c r="CC120" s="59">
        <f t="shared" si="65"/>
        <v>734.01451276906914</v>
      </c>
      <c r="CD120" s="59">
        <f ca="1">AVERAGE(OFFSET($CC$3,0,0,'Données projet'!$E$12+1,1))-AVERAGE(OFFSET($H$3,0,0,'Données projet'!$E$12+1,1))</f>
        <v>374.38106339726073</v>
      </c>
      <c r="CE120" s="59">
        <f t="shared" si="94"/>
        <v>296.53283288925957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58.734210006419559</v>
      </c>
      <c r="CL120" s="21">
        <f>EXP(-LN(2)/25)*CL119+(1-EXP(-LN(2)/25))/(LN(2)/25)*Calculateur!CG120*Calculateur!CI120*VLOOKUP('Données projet'!$B$12,Paramètres!$A$1:$I$89,3,0)*0.475*44/12</f>
        <v>18.289517534842108</v>
      </c>
      <c r="CM120" s="21">
        <f>EXP(-LN(2)/2)*CM119+(1-EXP(-LN(2)/2))/(LN(2)/2)*CG120*CJ120*VLOOKUP('Données projet'!$B$12,Paramètres!$A$1:$I$89,3,0)*0.475*44/12</f>
        <v>0.6202250142849175</v>
      </c>
      <c r="CN120" s="22">
        <f t="shared" si="66"/>
        <v>77.643952555546576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2.8421709430404007E-14</v>
      </c>
      <c r="CU120" s="17">
        <f>CT120*VLOOKUP('Données projet'!$B$13,Paramètres!$A$1:$I$89,3,0)*VLOOKUP('Données projet'!$B$13,Paramètres!$A$1:$I$89,5,0)</f>
        <v>2.4829205358400945E-14</v>
      </c>
      <c r="CV120" s="13">
        <f t="shared" si="95"/>
        <v>4.3867331143352915E-13</v>
      </c>
      <c r="CW120" s="20">
        <f t="shared" si="67"/>
        <v>8.0726688341261168E-13</v>
      </c>
      <c r="CX120" s="59">
        <f t="shared" si="68"/>
        <v>281.50309518111044</v>
      </c>
      <c r="CY120" s="59">
        <f ca="1">AVERAGE(OFFSET($CX$3,0,0,'Données projet'!$E$13+1,1))-AVERAGE(OFFSET($H$3,0,0,'Données projet'!$E$13+1,1))</f>
        <v>285.8437404763045</v>
      </c>
      <c r="CZ120" s="59">
        <f t="shared" si="96"/>
        <v>276.01618888357268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15.852603337264672</v>
      </c>
      <c r="DG120" s="21">
        <f>EXP(-LN(2)/25)*DG119+(1-EXP(-LN(2)/25))/(LN(2)/25)*Calculateur!DB120*Calculateur!DD120*VLOOKUP('Données projet'!$B$13,Paramètres!$A$1:$I$89,3,0)*0.475*44/12</f>
        <v>13.083397325840725</v>
      </c>
      <c r="DH120" s="21">
        <f>EXP(-LN(2)/2)*DH119+(1-EXP(-LN(2)/2))/(LN(2)/2)*DB120*DE120*VLOOKUP('Données projet'!$B$13,Paramètres!$A$1:$I$89,3,0)*0.475*44/12</f>
        <v>1.2258715463595135E-4</v>
      </c>
      <c r="DI120" s="22">
        <f t="shared" si="69"/>
        <v>28.936123250260032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10.725999999999999</v>
      </c>
      <c r="N121" s="13">
        <f>IF('Données projet'!$A$36&gt;35,N120+M121-V120,IF(A121&lt;'Données projet'!$A$36,$K$205^A121,IF(A121='Données projet'!$A$36,'Données projet'!$B$36,N120+M121-V120)))</f>
        <v>543.54800000000012</v>
      </c>
      <c r="O121" s="13">
        <f>N121*VLOOKUP('Données projet'!$B$9,Paramètres!$A$1:$I$89,3,0)*VLOOKUP('Données projet'!$B$9,Paramètres!$A$1:$I$89,5,0)</f>
        <v>491.8022304000001</v>
      </c>
      <c r="P121" s="13">
        <f t="shared" si="87"/>
        <v>110.1585334197499</v>
      </c>
      <c r="Q121" s="20">
        <f t="shared" si="107"/>
        <v>1048.4149969860646</v>
      </c>
      <c r="R121" s="59">
        <f t="shared" si="55"/>
        <v>1330.1233203506649</v>
      </c>
      <c r="S121" s="59">
        <f ca="1">AVERAGE(OFFSET($R$3,0,0,'Données projet'!$E$9+1,1))-AVERAGE(OFFSET($H$3,0,0,'Données projet'!$E$9+1,1))</f>
        <v>737.40414421611001</v>
      </c>
      <c r="T121" s="59">
        <f t="shared" si="88"/>
        <v>245.32893490531674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49.550377403105884</v>
      </c>
      <c r="AA121" s="21">
        <f>EXP(-LN(2)/25)*AA120+(1-EXP(-LN(2)/25))/(LN(2)/25)*Calculateur!V121*Calculateur!X121*VLOOKUP('Données projet'!$B$9,Paramètres!$A$1:$I$89,3,0)*0.475*44/12</f>
        <v>26.256103882657754</v>
      </c>
      <c r="AB121" s="21">
        <f>EXP(-LN(2)/2)*AB120+(1-EXP(-LN(2)/2))/(LN(2)/2)*V121*Y121*VLOOKUP('Données projet'!$B$9,Paramètres!$A$1:$I$89,3,0)*0.475*44/12</f>
        <v>3.7770356615909461E-4</v>
      </c>
      <c r="AC121" s="22">
        <f t="shared" si="57"/>
        <v>75.806858989329797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8.7019999999999982</v>
      </c>
      <c r="AI121" s="13">
        <f>IF('Données projet'!$A$62&gt;35,AI120+AH121-AQ120,IF(A121&lt;'Données projet'!$A$62,$AF$205^A121,IF(A121='Données projet'!$A$62,'Données projet'!$B$62,AI120+AH121-AQ120)))</f>
        <v>366.02000000000027</v>
      </c>
      <c r="AJ121" s="13">
        <f>AI121*VLOOKUP('Données projet'!$B$10,Paramètres!$A$1:$I$89,3,0)*VLOOKUP('Données projet'!$B$10,Paramètres!$A$1:$I$89,5,0)</f>
        <v>348.30463200000025</v>
      </c>
      <c r="AK121" s="13">
        <f t="shared" si="89"/>
        <v>81.213318766761901</v>
      </c>
      <c r="AL121" s="20">
        <f t="shared" si="58"/>
        <v>748.07709758544399</v>
      </c>
      <c r="AM121" s="59">
        <f t="shared" si="59"/>
        <v>1029.7854209500445</v>
      </c>
      <c r="AN121" s="59">
        <f ca="1">AVERAGE(OFFSET($AM$3,0,0,'Données projet'!$E$10+1,1))-AVERAGE(OFFSET($H$3,0,0,'Données projet'!$E$10+1,1))</f>
        <v>486.36097333679697</v>
      </c>
      <c r="AO121" s="59">
        <f t="shared" si="90"/>
        <v>308.47736602748159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26.883954769519161</v>
      </c>
      <c r="AV121" s="21">
        <f>EXP(-LN(2)/25)*AV120+(1-EXP(-LN(2)/25))/(LN(2)/25)*Calculateur!AQ121*Calculateur!AS121*VLOOKUP('Données projet'!$B$10,Paramètres!$A$1:$I$89,3,0)*0.475*44/12</f>
        <v>23.572993064296849</v>
      </c>
      <c r="AW121" s="21">
        <f>EXP(-LN(2)/2)*AW120+(1-EXP(-LN(2)/2))/(LN(2)/2)*AQ121*AT121*VLOOKUP('Données projet'!$B$10,Paramètres!$A$1:$I$89,3,0)*0.475*44/12</f>
        <v>2.8115395883282615</v>
      </c>
      <c r="AX121" s="21">
        <f t="shared" si="60"/>
        <v>53.268487422144268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7.8516666666666692</v>
      </c>
      <c r="BD121" s="12">
        <f>IF('Données projet'!$A$88&gt;35,BD120+BC121-BL120,IF(A121&lt;'Données projet'!$A$88,$BA$205^A121,IF(A121='Données projet'!$A$88,'Données projet'!$B$88,BD120+BC121-BL120)))</f>
        <v>349.64833333333371</v>
      </c>
      <c r="BE121" s="13">
        <f>BD121*VLOOKUP('Données projet'!$B$11,Paramètres!$A$1:$I$89,3,0)*VLOOKUP('Données projet'!$B$11,Paramètres!$A$1:$I$89,5,0)</f>
        <v>354.54341000000039</v>
      </c>
      <c r="BF121" s="13">
        <f t="shared" si="91"/>
        <v>82.497343132971892</v>
      </c>
      <c r="BG121" s="20">
        <f t="shared" si="61"/>
        <v>761.17931170659324</v>
      </c>
      <c r="BH121" s="59">
        <f t="shared" si="62"/>
        <v>1042.8876350711937</v>
      </c>
      <c r="BI121" s="59">
        <f ca="1">AVERAGE(OFFSET($BH$3,0,0,'Données projet'!$E$11+1,1))-AVERAGE(OFFSET($H$3,0,0,'Données projet'!$E$11+1,1))</f>
        <v>586.51533082410526</v>
      </c>
      <c r="BJ121" s="59">
        <f t="shared" si="92"/>
        <v>361.74671957013652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34.367691579208696</v>
      </c>
      <c r="BQ121" s="21">
        <f>EXP(-LN(2)/25)*BQ120+(1-EXP(-LN(2)/25))/(LN(2)/25)*Calculateur!BL121*Calculateur!BN121*VLOOKUP('Données projet'!$B$11,Paramètres!$A$1:$I$89,3,0)*0.475*44/12</f>
        <v>21.320421537185101</v>
      </c>
      <c r="BR121" s="21">
        <f>EXP(-LN(2)/2)*BR120+(1-EXP(-LN(2)/2))/(LN(2)/2)*BL121*BO121*VLOOKUP('Données projet'!$B$11,Paramètres!$A$1:$I$89,3,0)*0.475*44/12</f>
        <v>3.0761526018633575E-2</v>
      </c>
      <c r="BS121" s="22">
        <f t="shared" si="63"/>
        <v>55.71887464241243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8.2299999999999986</v>
      </c>
      <c r="BY121" s="12">
        <f>IF('Données projet'!$A$114&gt;35,BY120+BX121-CG120,IF(A121&lt;'Données projet'!$A$114,$BV$205^A121,IF(A121='Données projet'!$A$114,'Données projet'!$B$114,BY120+BX121-CG120)))</f>
        <v>453.23000000000013</v>
      </c>
      <c r="BZ121" s="13">
        <f>BY121*VLOOKUP('Données projet'!$B$12,Paramètres!$A$1:$I$89,3,0)*VLOOKUP('Données projet'!$B$12,Paramètres!$A$1:$I$89,5,0)</f>
        <v>212.11164000000005</v>
      </c>
      <c r="CA121" s="13">
        <f t="shared" si="93"/>
        <v>52.396763121120088</v>
      </c>
      <c r="CB121" s="20">
        <f t="shared" si="64"/>
        <v>460.68546876928417</v>
      </c>
      <c r="CC121" s="59">
        <f t="shared" si="65"/>
        <v>742.39379213388452</v>
      </c>
      <c r="CD121" s="59">
        <f ca="1">AVERAGE(OFFSET($CC$3,0,0,'Données projet'!$E$12+1,1))-AVERAGE(OFFSET($H$3,0,0,'Données projet'!$E$12+1,1))</f>
        <v>374.38106339726073</v>
      </c>
      <c r="CE121" s="59">
        <f t="shared" si="94"/>
        <v>296.53283288925957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57.58246797252442</v>
      </c>
      <c r="CL121" s="21">
        <f>EXP(-LN(2)/25)*CL120+(1-EXP(-LN(2)/25))/(LN(2)/25)*Calculateur!CG121*Calculateur!CI121*VLOOKUP('Données projet'!$B$12,Paramètres!$A$1:$I$89,3,0)*0.475*44/12</f>
        <v>17.789389716047925</v>
      </c>
      <c r="CM121" s="21">
        <f>EXP(-LN(2)/2)*CM120+(1-EXP(-LN(2)/2))/(LN(2)/2)*CG121*CJ121*VLOOKUP('Données projet'!$B$12,Paramètres!$A$1:$I$89,3,0)*0.475*44/12</f>
        <v>0.43856531346238847</v>
      </c>
      <c r="CN121" s="22">
        <f t="shared" si="66"/>
        <v>75.810423002034739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2.8421709430404007E-14</v>
      </c>
      <c r="CU121" s="17">
        <f>CT121*VLOOKUP('Données projet'!$B$13,Paramètres!$A$1:$I$89,3,0)*VLOOKUP('Données projet'!$B$13,Paramètres!$A$1:$I$89,5,0)</f>
        <v>2.4829205358400945E-14</v>
      </c>
      <c r="CV121" s="13">
        <f t="shared" si="95"/>
        <v>4.3867331143352915E-13</v>
      </c>
      <c r="CW121" s="20">
        <f t="shared" si="67"/>
        <v>8.0726688341261168E-13</v>
      </c>
      <c r="CX121" s="59">
        <f t="shared" si="68"/>
        <v>281.7083233646012</v>
      </c>
      <c r="CY121" s="59">
        <f ca="1">AVERAGE(OFFSET($CX$3,0,0,'Données projet'!$E$13+1,1))-AVERAGE(OFFSET($H$3,0,0,'Données projet'!$E$13+1,1))</f>
        <v>285.8437404763045</v>
      </c>
      <c r="CZ121" s="59">
        <f t="shared" si="96"/>
        <v>276.01618888357268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15.541743454954199</v>
      </c>
      <c r="DG121" s="21">
        <f>EXP(-LN(2)/25)*DG120+(1-EXP(-LN(2)/25))/(LN(2)/25)*Calculateur!DB121*Calculateur!DD121*VLOOKUP('Données projet'!$B$13,Paramètres!$A$1:$I$89,3,0)*0.475*44/12</f>
        <v>12.725631137939647</v>
      </c>
      <c r="DH121" s="21">
        <f>EXP(-LN(2)/2)*DH120+(1-EXP(-LN(2)/2))/(LN(2)/2)*DB121*DE121*VLOOKUP('Données projet'!$B$13,Paramètres!$A$1:$I$89,3,0)*0.475*44/12</f>
        <v>8.668220832944512E-5</v>
      </c>
      <c r="DI121" s="22">
        <f t="shared" si="69"/>
        <v>28.267461275102175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10.725999999999999</v>
      </c>
      <c r="N122" s="13">
        <f>IF('Données projet'!$A$36&gt;35,N121+M122-V121,IF(A122&lt;'Données projet'!$A$36,$K$205^A122,IF(A122='Données projet'!$A$36,'Données projet'!$B$36,N121+M122-V121)))</f>
        <v>554.27400000000011</v>
      </c>
      <c r="O122" s="13">
        <f>N122*VLOOKUP('Données projet'!$B$9,Paramètres!$A$1:$I$89,3,0)*VLOOKUP('Données projet'!$B$9,Paramètres!$A$1:$I$89,5,0)</f>
        <v>501.50711520000004</v>
      </c>
      <c r="P122" s="13">
        <f t="shared" si="87"/>
        <v>112.07710632845966</v>
      </c>
      <c r="Q122" s="20">
        <f t="shared" si="107"/>
        <v>1068.6591858287338</v>
      </c>
      <c r="R122" s="59">
        <f t="shared" si="55"/>
        <v>1350.5691771266629</v>
      </c>
      <c r="S122" s="59">
        <f ca="1">AVERAGE(OFFSET($R$3,0,0,'Données projet'!$E$9+1,1))-AVERAGE(OFFSET($H$3,0,0,'Données projet'!$E$9+1,1))</f>
        <v>737.40414421611001</v>
      </c>
      <c r="T122" s="59">
        <f t="shared" si="88"/>
        <v>245.32893490531674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48.578724724976944</v>
      </c>
      <c r="AA122" s="21">
        <f>EXP(-LN(2)/25)*AA121+(1-EXP(-LN(2)/25))/(LN(2)/25)*Calculateur!V122*Calculateur!X122*VLOOKUP('Données projet'!$B$9,Paramètres!$A$1:$I$89,3,0)*0.475*44/12</f>
        <v>25.538129341237983</v>
      </c>
      <c r="AB122" s="21">
        <f>EXP(-LN(2)/2)*AB121+(1-EXP(-LN(2)/2))/(LN(2)/2)*V122*Y122*VLOOKUP('Données projet'!$B$9,Paramètres!$A$1:$I$89,3,0)*0.475*44/12</f>
        <v>2.6707675290943758E-4</v>
      </c>
      <c r="AC122" s="22">
        <f t="shared" si="57"/>
        <v>74.117121142967832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8.7019999999999982</v>
      </c>
      <c r="AI122" s="13">
        <f>IF('Données projet'!$A$62&gt;35,AI121+AH122-AQ121,IF(A122&lt;'Données projet'!$A$62,$AF$205^A122,IF(A122='Données projet'!$A$62,'Données projet'!$B$62,AI121+AH122-AQ121)))</f>
        <v>374.72200000000026</v>
      </c>
      <c r="AJ122" s="13">
        <f>AI122*VLOOKUP('Données projet'!$B$10,Paramètres!$A$1:$I$89,3,0)*VLOOKUP('Données projet'!$B$10,Paramètres!$A$1:$I$89,5,0)</f>
        <v>356.58545520000024</v>
      </c>
      <c r="AK122" s="13">
        <f t="shared" si="89"/>
        <v>82.917050226144909</v>
      </c>
      <c r="AL122" s="20">
        <f t="shared" si="58"/>
        <v>765.46686361720276</v>
      </c>
      <c r="AM122" s="59">
        <f t="shared" si="59"/>
        <v>1047.3768549151318</v>
      </c>
      <c r="AN122" s="59">
        <f ca="1">AVERAGE(OFFSET($AM$3,0,0,'Données projet'!$E$10+1,1))-AVERAGE(OFFSET($H$3,0,0,'Données projet'!$E$10+1,1))</f>
        <v>486.36097333679697</v>
      </c>
      <c r="AO122" s="59">
        <f t="shared" si="90"/>
        <v>308.47736602748159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26.356776814082171</v>
      </c>
      <c r="AV122" s="21">
        <f>EXP(-LN(2)/25)*AV121+(1-EXP(-LN(2)/25))/(LN(2)/25)*Calculateur!AQ122*Calculateur!AS122*VLOOKUP('Données projet'!$B$10,Paramètres!$A$1:$I$89,3,0)*0.475*44/12</f>
        <v>22.928388329303822</v>
      </c>
      <c r="AW122" s="21">
        <f>EXP(-LN(2)/2)*AW121+(1-EXP(-LN(2)/2))/(LN(2)/2)*AQ122*AT122*VLOOKUP('Données projet'!$B$10,Paramètres!$A$1:$I$89,3,0)*0.475*44/12</f>
        <v>1.9880587084813479</v>
      </c>
      <c r="AX122" s="21">
        <f t="shared" si="60"/>
        <v>51.273223851867343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7.8516666666666692</v>
      </c>
      <c r="BD122" s="12">
        <f>IF('Données projet'!$A$88&gt;35,BD121+BC122-BL121,IF(A122&lt;'Données projet'!$A$88,$BA$205^A122,IF(A122='Données projet'!$A$88,'Données projet'!$B$88,BD121+BC122-BL121)))</f>
        <v>357.5000000000004</v>
      </c>
      <c r="BE122" s="13">
        <f>BD122*VLOOKUP('Données projet'!$B$11,Paramètres!$A$1:$I$89,3,0)*VLOOKUP('Données projet'!$B$11,Paramètres!$A$1:$I$89,5,0)</f>
        <v>362.50500000000039</v>
      </c>
      <c r="BF122" s="13">
        <f t="shared" si="91"/>
        <v>84.132136207811556</v>
      </c>
      <c r="BG122" s="20">
        <f t="shared" si="61"/>
        <v>777.89301222860593</v>
      </c>
      <c r="BH122" s="59">
        <f t="shared" si="62"/>
        <v>1059.8030035265351</v>
      </c>
      <c r="BI122" s="59">
        <f ca="1">AVERAGE(OFFSET($BH$3,0,0,'Données projet'!$E$11+1,1))-AVERAGE(OFFSET($H$3,0,0,'Données projet'!$E$11+1,1))</f>
        <v>586.51533082410526</v>
      </c>
      <c r="BJ122" s="59">
        <f t="shared" si="92"/>
        <v>361.74671957013652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33.693762109562428</v>
      </c>
      <c r="BQ122" s="21">
        <f>EXP(-LN(2)/25)*BQ121+(1-EXP(-LN(2)/25))/(LN(2)/25)*Calculateur!BL122*Calculateur!BN122*VLOOKUP('Données projet'!$B$11,Paramètres!$A$1:$I$89,3,0)*0.475*44/12</f>
        <v>20.737413489058536</v>
      </c>
      <c r="BR122" s="21">
        <f>EXP(-LN(2)/2)*BR121+(1-EXP(-LN(2)/2))/(LN(2)/2)*BL122*BO122*VLOOKUP('Données projet'!$B$11,Paramètres!$A$1:$I$89,3,0)*0.475*44/12</f>
        <v>2.1751683647422221E-2</v>
      </c>
      <c r="BS122" s="22">
        <f t="shared" si="63"/>
        <v>54.452927282268391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8.2299999999999986</v>
      </c>
      <c r="BY122" s="12">
        <f>IF('Données projet'!$A$114&gt;35,BY121+BX122-CG121,IF(A122&lt;'Données projet'!$A$114,$BV$205^A122,IF(A122='Données projet'!$A$114,'Données projet'!$B$114,BY121+BX122-CG121)))</f>
        <v>461.46000000000015</v>
      </c>
      <c r="BZ122" s="13">
        <f>BY122*VLOOKUP('Données projet'!$B$12,Paramètres!$A$1:$I$89,3,0)*VLOOKUP('Données projet'!$B$12,Paramètres!$A$1:$I$89,5,0)</f>
        <v>215.96328000000008</v>
      </c>
      <c r="CA122" s="13">
        <f t="shared" si="93"/>
        <v>53.236581182498291</v>
      </c>
      <c r="CB122" s="20">
        <f t="shared" si="64"/>
        <v>468.85642489285124</v>
      </c>
      <c r="CC122" s="59">
        <f t="shared" si="65"/>
        <v>750.76641619078032</v>
      </c>
      <c r="CD122" s="59">
        <f ca="1">AVERAGE(OFFSET($CC$3,0,0,'Données projet'!$E$12+1,1))-AVERAGE(OFFSET($H$3,0,0,'Données projet'!$E$12+1,1))</f>
        <v>374.38106339726073</v>
      </c>
      <c r="CE122" s="59">
        <f t="shared" si="94"/>
        <v>296.53283288925957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56.453310897420685</v>
      </c>
      <c r="CL122" s="21">
        <f>EXP(-LN(2)/25)*CL121+(1-EXP(-LN(2)/25))/(LN(2)/25)*Calculateur!CG122*Calculateur!CI122*VLOOKUP('Données projet'!$B$12,Paramètres!$A$1:$I$89,3,0)*0.475*44/12</f>
        <v>17.302937918759248</v>
      </c>
      <c r="CM122" s="21">
        <f>EXP(-LN(2)/2)*CM121+(1-EXP(-LN(2)/2))/(LN(2)/2)*CG122*CJ122*VLOOKUP('Données projet'!$B$12,Paramètres!$A$1:$I$89,3,0)*0.475*44/12</f>
        <v>0.31011250714245875</v>
      </c>
      <c r="CN122" s="22">
        <f t="shared" si="66"/>
        <v>74.066361323322397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2.8421709430404007E-14</v>
      </c>
      <c r="CU122" s="17">
        <f>CT122*VLOOKUP('Données projet'!$B$13,Paramètres!$A$1:$I$89,3,0)*VLOOKUP('Données projet'!$B$13,Paramètres!$A$1:$I$89,5,0)</f>
        <v>2.4829205358400945E-14</v>
      </c>
      <c r="CV122" s="13">
        <f t="shared" si="95"/>
        <v>4.3867331143352915E-13</v>
      </c>
      <c r="CW122" s="20">
        <f t="shared" si="67"/>
        <v>8.0726688341261168E-13</v>
      </c>
      <c r="CX122" s="59">
        <f t="shared" si="68"/>
        <v>281.90999129792993</v>
      </c>
      <c r="CY122" s="59">
        <f ca="1">AVERAGE(OFFSET($CX$3,0,0,'Données projet'!$E$13+1,1))-AVERAGE(OFFSET($H$3,0,0,'Données projet'!$E$13+1,1))</f>
        <v>285.8437404763045</v>
      </c>
      <c r="CZ122" s="59">
        <f t="shared" si="96"/>
        <v>276.01618888357268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15.236979345330029</v>
      </c>
      <c r="DG122" s="21">
        <f>EXP(-LN(2)/25)*DG121+(1-EXP(-LN(2)/25))/(LN(2)/25)*Calculateur!DB122*Calculateur!DD122*VLOOKUP('Données projet'!$B$13,Paramètres!$A$1:$I$89,3,0)*0.475*44/12</f>
        <v>12.37764808526083</v>
      </c>
      <c r="DH122" s="21">
        <f>EXP(-LN(2)/2)*DH121+(1-EXP(-LN(2)/2))/(LN(2)/2)*DB122*DE122*VLOOKUP('Données projet'!$B$13,Paramètres!$A$1:$I$89,3,0)*0.475*44/12</f>
        <v>6.1293577317975676E-5</v>
      </c>
      <c r="DI122" s="22">
        <f t="shared" si="69"/>
        <v>27.614688724168175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10.725999999999999</v>
      </c>
      <c r="M123" s="12">
        <f t="array" ref="M123">INDEX(L:L,MIN(IF(ISNUMBER(L123:L319),ROW(L123:L319),"")))</f>
        <v>10.725999999999999</v>
      </c>
      <c r="N123" s="13">
        <f>IF('Données projet'!$A$36&gt;35,N122+M123-V122,IF(A123&lt;'Données projet'!$A$36,$K$205^A123,IF(A123='Données projet'!$A$36,'Données projet'!$B$36,N122+M123-V122)))</f>
        <v>565.00000000000011</v>
      </c>
      <c r="O123" s="13">
        <f>N123*VLOOKUP('Données projet'!$B$9,Paramètres!$A$1:$I$89,3,0)*VLOOKUP('Données projet'!$B$9,Paramètres!$A$1:$I$89,5,0)</f>
        <v>511.2120000000001</v>
      </c>
      <c r="P123" s="13">
        <f t="shared" si="87"/>
        <v>113.9913622158443</v>
      </c>
      <c r="Q123" s="20">
        <f t="shared" si="107"/>
        <v>1088.8958558592624</v>
      </c>
      <c r="R123" s="59">
        <f t="shared" si="55"/>
        <v>1371.0040166027391</v>
      </c>
      <c r="S123" s="59">
        <f ca="1">AVERAGE(OFFSET($R$3,0,0,'Données projet'!$E$9+1,1))-AVERAGE(OFFSET($H$3,0,0,'Données projet'!$E$9+1,1))</f>
        <v>737.40414421611001</v>
      </c>
      <c r="T123" s="59">
        <f t="shared" si="88"/>
        <v>245.32893490531674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66.050000000000011</v>
      </c>
      <c r="W123" s="16">
        <f>IF(ISNA(VLOOKUP(A123,'Données projet'!$A$35:$I$55,5,0)),0%,VLOOKUP(A123,'Données projet'!$A$35:$I$55,5,0)*VLOOKUP('Données projet'!$B$9,Paramètres!$A$1:$I$89,7,0))</f>
        <v>0.215</v>
      </c>
      <c r="X123" s="16">
        <f>IF(ISNA(VLOOKUP(A123,'Données projet'!$A$35:$I$55,6,0)),0%,VLOOKUP(A123,'Données projet'!$A$35:$I$55,6,0)*VLOOKUP('Données projet'!$B$9,Paramètres!$A$1:$I$89,7,0))</f>
        <v>8.6000000000000007E-2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61.830136046916117</v>
      </c>
      <c r="AA123" s="21">
        <f>EXP(-LN(2)/25)*AA122+(1-EXP(-LN(2)/25))/(LN(2)/25)*Calculateur!V123*Calculateur!X123*VLOOKUP('Données projet'!$B$9,Paramètres!$A$1:$I$89,3,0)*0.475*44/12</f>
        <v>30.499021404319176</v>
      </c>
      <c r="AB123" s="21">
        <f>EXP(-LN(2)/2)*AB122+(1-EXP(-LN(2)/2))/(LN(2)/2)*V123*Y123*VLOOKUP('Données projet'!$B$9,Paramètres!$A$1:$I$89,3,0)*0.475*44/12</f>
        <v>1.888517830795473E-4</v>
      </c>
      <c r="AC123" s="22">
        <f t="shared" si="57"/>
        <v>92.329346303018369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8.7019999999999982</v>
      </c>
      <c r="AI123" s="13">
        <f>IF('Données projet'!$A$62&gt;35,AI122+AH123-AQ122,IF(A123&lt;'Données projet'!$A$62,$AF$205^A123,IF(A123='Données projet'!$A$62,'Données projet'!$B$62,AI122+AH123-AQ122)))</f>
        <v>383.42400000000026</v>
      </c>
      <c r="AJ123" s="13">
        <f>AI123*VLOOKUP('Données projet'!$B$10,Paramètres!$A$1:$I$89,3,0)*VLOOKUP('Données projet'!$B$10,Paramètres!$A$1:$I$89,5,0)</f>
        <v>364.86627840000023</v>
      </c>
      <c r="AK123" s="13">
        <f t="shared" si="89"/>
        <v>84.61618210285377</v>
      </c>
      <c r="AL123" s="20">
        <f t="shared" si="58"/>
        <v>782.84861870913744</v>
      </c>
      <c r="AM123" s="59">
        <f t="shared" si="59"/>
        <v>1064.956779452614</v>
      </c>
      <c r="AN123" s="59">
        <f ca="1">AVERAGE(OFFSET($AM$3,0,0,'Données projet'!$E$10+1,1))-AVERAGE(OFFSET($H$3,0,0,'Données projet'!$E$10+1,1))</f>
        <v>486.36097333679697</v>
      </c>
      <c r="AO123" s="59">
        <f t="shared" si="90"/>
        <v>308.47736602748159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25.839936496804498</v>
      </c>
      <c r="AV123" s="21">
        <f>EXP(-LN(2)/25)*AV122+(1-EXP(-LN(2)/25))/(LN(2)/25)*Calculateur!AQ123*Calculateur!AS123*VLOOKUP('Données projet'!$B$10,Paramètres!$A$1:$I$89,3,0)*0.475*44/12</f>
        <v>22.301410344687469</v>
      </c>
      <c r="AW123" s="21">
        <f>EXP(-LN(2)/2)*AW122+(1-EXP(-LN(2)/2))/(LN(2)/2)*AQ123*AT123*VLOOKUP('Données projet'!$B$10,Paramètres!$A$1:$I$89,3,0)*0.475*44/12</f>
        <v>1.4057697941641309</v>
      </c>
      <c r="AX123" s="21">
        <f t="shared" si="60"/>
        <v>49.547116635656096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7.8516666666666692</v>
      </c>
      <c r="BD123" s="12">
        <f>IF('Données projet'!$A$88&gt;35,BD122+BC123-BL122,IF(A123&lt;'Données projet'!$A$88,$BA$205^A123,IF(A123='Données projet'!$A$88,'Données projet'!$B$88,BD122+BC123-BL122)))</f>
        <v>365.35166666666709</v>
      </c>
      <c r="BE123" s="13">
        <f>BD123*VLOOKUP('Données projet'!$B$11,Paramètres!$A$1:$I$89,3,0)*VLOOKUP('Données projet'!$B$11,Paramètres!$A$1:$I$89,5,0)</f>
        <v>370.46659000000045</v>
      </c>
      <c r="BF123" s="13">
        <f t="shared" si="91"/>
        <v>85.762754984430487</v>
      </c>
      <c r="BG123" s="20">
        <f t="shared" si="61"/>
        <v>794.59944251455056</v>
      </c>
      <c r="BH123" s="59">
        <f t="shared" si="62"/>
        <v>1076.7076032580271</v>
      </c>
      <c r="BI123" s="59">
        <f ca="1">AVERAGE(OFFSET($BH$3,0,0,'Données projet'!$E$11+1,1))-AVERAGE(OFFSET($H$3,0,0,'Données projet'!$E$11+1,1))</f>
        <v>586.51533082410526</v>
      </c>
      <c r="BJ123" s="59">
        <f t="shared" si="92"/>
        <v>361.74671957013652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33.033047985759538</v>
      </c>
      <c r="BQ123" s="21">
        <f>EXP(-LN(2)/25)*BQ122+(1-EXP(-LN(2)/25))/(LN(2)/25)*Calculateur!BL123*Calculateur!BN123*VLOOKUP('Données projet'!$B$11,Paramètres!$A$1:$I$89,3,0)*0.475*44/12</f>
        <v>20.170347826667051</v>
      </c>
      <c r="BR123" s="21">
        <f>EXP(-LN(2)/2)*BR122+(1-EXP(-LN(2)/2))/(LN(2)/2)*BL123*BO123*VLOOKUP('Données projet'!$B$11,Paramètres!$A$1:$I$89,3,0)*0.475*44/12</f>
        <v>1.5380763009316789E-2</v>
      </c>
      <c r="BS123" s="22">
        <f t="shared" si="63"/>
        <v>53.218776575435911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8.2299999999999986</v>
      </c>
      <c r="BY123" s="12">
        <f>IF('Données projet'!$A$114&gt;35,BY122+BX123-CG122,IF(A123&lt;'Données projet'!$A$114,$BV$205^A123,IF(A123='Données projet'!$A$114,'Données projet'!$B$114,BY122+BX123-CG122)))</f>
        <v>469.69000000000017</v>
      </c>
      <c r="BZ123" s="13">
        <f>BY123*VLOOKUP('Données projet'!$B$12,Paramètres!$A$1:$I$89,3,0)*VLOOKUP('Données projet'!$B$12,Paramètres!$A$1:$I$89,5,0)</f>
        <v>219.81492000000009</v>
      </c>
      <c r="CA123" s="13">
        <f t="shared" si="93"/>
        <v>54.074657526864193</v>
      </c>
      <c r="CB123" s="20">
        <f t="shared" si="64"/>
        <v>477.02434752595531</v>
      </c>
      <c r="CC123" s="59">
        <f t="shared" si="65"/>
        <v>759.13250826943192</v>
      </c>
      <c r="CD123" s="59">
        <f ca="1">AVERAGE(OFFSET($CC$3,0,0,'Données projet'!$E$12+1,1))-AVERAGE(OFFSET($H$3,0,0,'Données projet'!$E$12+1,1))</f>
        <v>374.38106339726073</v>
      </c>
      <c r="CE123" s="59">
        <f t="shared" si="94"/>
        <v>296.53283288925957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55.346295903841927</v>
      </c>
      <c r="CL123" s="21">
        <f>EXP(-LN(2)/25)*CL122+(1-EXP(-LN(2)/25))/(LN(2)/25)*Calculateur!CG123*Calculateur!CI123*VLOOKUP('Données projet'!$B$12,Paramètres!$A$1:$I$89,3,0)*0.475*44/12</f>
        <v>16.829788171448818</v>
      </c>
      <c r="CM123" s="21">
        <f>EXP(-LN(2)/2)*CM122+(1-EXP(-LN(2)/2))/(LN(2)/2)*CG123*CJ123*VLOOKUP('Données projet'!$B$12,Paramètres!$A$1:$I$89,3,0)*0.475*44/12</f>
        <v>0.21928265673119424</v>
      </c>
      <c r="CN123" s="22">
        <f t="shared" si="66"/>
        <v>72.395366732021941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2.8421709430404007E-14</v>
      </c>
      <c r="CU123" s="17">
        <f>CT123*VLOOKUP('Données projet'!$B$13,Paramètres!$A$1:$I$89,3,0)*VLOOKUP('Données projet'!$B$13,Paramètres!$A$1:$I$89,5,0)</f>
        <v>2.4829205358400945E-14</v>
      </c>
      <c r="CV123" s="13">
        <f t="shared" si="95"/>
        <v>4.3867331143352915E-13</v>
      </c>
      <c r="CW123" s="20">
        <f t="shared" si="67"/>
        <v>8.0726688341261168E-13</v>
      </c>
      <c r="CX123" s="59">
        <f t="shared" si="68"/>
        <v>282.10816074347741</v>
      </c>
      <c r="CY123" s="59">
        <f ca="1">AVERAGE(OFFSET($CX$3,0,0,'Données projet'!$E$13+1,1))-AVERAGE(OFFSET($H$3,0,0,'Données projet'!$E$13+1,1))</f>
        <v>285.8437404763045</v>
      </c>
      <c r="CZ123" s="59">
        <f t="shared" si="96"/>
        <v>276.01618888357268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14.938191474007837</v>
      </c>
      <c r="DG123" s="21">
        <f>EXP(-LN(2)/25)*DG122+(1-EXP(-LN(2)/25))/(LN(2)/25)*Calculateur!DB123*Calculateur!DD123*VLOOKUP('Données projet'!$B$13,Paramètres!$A$1:$I$89,3,0)*0.475*44/12</f>
        <v>12.039180647457149</v>
      </c>
      <c r="DH123" s="21">
        <f>EXP(-LN(2)/2)*DH122+(1-EXP(-LN(2)/2))/(LN(2)/2)*DB123*DE123*VLOOKUP('Données projet'!$B$13,Paramètres!$A$1:$I$89,3,0)*0.475*44/12</f>
        <v>4.334110416472256E-5</v>
      </c>
      <c r="DI123" s="22">
        <f t="shared" si="69"/>
        <v>26.977415462569152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10.745999999999999</v>
      </c>
      <c r="N124" s="13">
        <f>IF('Données projet'!$A$36&gt;35,N123+M124-V123,IF(A124&lt;'Données projet'!$A$36,$K$205^A124,IF(A124='Données projet'!$A$36,'Données projet'!$B$36,N123+M124-V123)))</f>
        <v>509.69600000000008</v>
      </c>
      <c r="O124" s="13">
        <f>N124*VLOOKUP('Données projet'!$B$9,Paramètres!$A$1:$I$89,3,0)*VLOOKUP('Données projet'!$B$9,Paramètres!$A$1:$I$89,5,0)</f>
        <v>461.17294080000005</v>
      </c>
      <c r="P124" s="13">
        <f t="shared" si="87"/>
        <v>104.07397295861892</v>
      </c>
      <c r="Q124" s="20">
        <f t="shared" si="107"/>
        <v>984.47170812959484</v>
      </c>
      <c r="R124" s="59">
        <f t="shared" si="55"/>
        <v>1266.7746005217791</v>
      </c>
      <c r="S124" s="59">
        <f ca="1">AVERAGE(OFFSET($R$3,0,0,'Données projet'!$E$9+1,1))-AVERAGE(OFFSET($H$3,0,0,'Données projet'!$E$9+1,1))</f>
        <v>737.40414421611001</v>
      </c>
      <c r="T124" s="59">
        <f t="shared" si="88"/>
        <v>245.32893490531674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60.617684791695261</v>
      </c>
      <c r="AA124" s="21">
        <f>EXP(-LN(2)/25)*AA123+(1-EXP(-LN(2)/25))/(LN(2)/25)*Calculateur!V124*Calculateur!X124*VLOOKUP('Données projet'!$B$9,Paramètres!$A$1:$I$89,3,0)*0.475*44/12</f>
        <v>29.665024060144241</v>
      </c>
      <c r="AB124" s="21">
        <f>EXP(-LN(2)/2)*AB123+(1-EXP(-LN(2)/2))/(LN(2)/2)*V124*Y124*VLOOKUP('Données projet'!$B$9,Paramètres!$A$1:$I$89,3,0)*0.475*44/12</f>
        <v>1.3353837645471879E-4</v>
      </c>
      <c r="AC124" s="22">
        <f t="shared" si="57"/>
        <v>90.282842390215961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8.7019999999999982</v>
      </c>
      <c r="AI124" s="13">
        <f>IF('Données projet'!$A$62&gt;35,AI123+AH124-AQ123,IF(A124&lt;'Données projet'!$A$62,$AF$205^A124,IF(A124='Données projet'!$A$62,'Données projet'!$B$62,AI123+AH124-AQ123)))</f>
        <v>392.12600000000026</v>
      </c>
      <c r="AJ124" s="13">
        <f>AI124*VLOOKUP('Données projet'!$B$10,Paramètres!$A$1:$I$89,3,0)*VLOOKUP('Données projet'!$B$10,Paramètres!$A$1:$I$89,5,0)</f>
        <v>373.14710160000027</v>
      </c>
      <c r="AK124" s="13">
        <f t="shared" si="89"/>
        <v>86.310830804095133</v>
      </c>
      <c r="AL124" s="20">
        <f t="shared" si="58"/>
        <v>800.22256560379947</v>
      </c>
      <c r="AM124" s="59">
        <f t="shared" si="59"/>
        <v>1082.5254579959837</v>
      </c>
      <c r="AN124" s="59">
        <f ca="1">AVERAGE(OFFSET($AM$3,0,0,'Données projet'!$E$10+1,1))-AVERAGE(OFFSET($H$3,0,0,'Données projet'!$E$10+1,1))</f>
        <v>486.36097333679697</v>
      </c>
      <c r="AO124" s="59">
        <f t="shared" si="90"/>
        <v>308.47736602748159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25.333231102907174</v>
      </c>
      <c r="AV124" s="21">
        <f>EXP(-LN(2)/25)*AV123+(1-EXP(-LN(2)/25))/(LN(2)/25)*Calculateur!AQ124*Calculateur!AS124*VLOOKUP('Données projet'!$B$10,Paramètres!$A$1:$I$89,3,0)*0.475*44/12</f>
        <v>21.69157710603179</v>
      </c>
      <c r="AW124" s="21">
        <f>EXP(-LN(2)/2)*AW123+(1-EXP(-LN(2)/2))/(LN(2)/2)*AQ124*AT124*VLOOKUP('Données projet'!$B$10,Paramètres!$A$1:$I$89,3,0)*0.475*44/12</f>
        <v>0.99402935424067418</v>
      </c>
      <c r="AX124" s="21">
        <f t="shared" si="60"/>
        <v>48.018837563179638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7.8516666666666692</v>
      </c>
      <c r="BD124" s="12">
        <f>IF('Données projet'!$A$88&gt;35,BD123+BC124-BL123,IF(A124&lt;'Données projet'!$A$88,$BA$205^A124,IF(A124='Données projet'!$A$88,'Données projet'!$B$88,BD123+BC124-BL123)))</f>
        <v>373.20333333333377</v>
      </c>
      <c r="BE124" s="13">
        <f>BD124*VLOOKUP('Données projet'!$B$11,Paramètres!$A$1:$I$89,3,0)*VLOOKUP('Données projet'!$B$11,Paramètres!$A$1:$I$89,5,0)</f>
        <v>378.42818000000045</v>
      </c>
      <c r="BF124" s="13">
        <f t="shared" si="91"/>
        <v>87.389299503938062</v>
      </c>
      <c r="BG124" s="20">
        <f t="shared" si="61"/>
        <v>811.29877680269283</v>
      </c>
      <c r="BH124" s="59">
        <f t="shared" si="62"/>
        <v>1093.6016691948771</v>
      </c>
      <c r="BI124" s="59">
        <f ca="1">AVERAGE(OFFSET($BH$3,0,0,'Données projet'!$E$11+1,1))-AVERAGE(OFFSET($H$3,0,0,'Données projet'!$E$11+1,1))</f>
        <v>586.51533082410526</v>
      </c>
      <c r="BJ124" s="59">
        <f t="shared" si="92"/>
        <v>361.74671957013652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32.385290062928597</v>
      </c>
      <c r="BQ124" s="21">
        <f>EXP(-LN(2)/25)*BQ123+(1-EXP(-LN(2)/25))/(LN(2)/25)*Calculateur!BL124*Calculateur!BN124*VLOOKUP('Données projet'!$B$11,Paramètres!$A$1:$I$89,3,0)*0.475*44/12</f>
        <v>19.618788604634346</v>
      </c>
      <c r="BR124" s="21">
        <f>EXP(-LN(2)/2)*BR123+(1-EXP(-LN(2)/2))/(LN(2)/2)*BL124*BO124*VLOOKUP('Données projet'!$B$11,Paramètres!$A$1:$I$89,3,0)*0.475*44/12</f>
        <v>1.0875841823711112E-2</v>
      </c>
      <c r="BS124" s="22">
        <f t="shared" si="63"/>
        <v>52.014954509386655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>
        <f>VLOOKUP(A124,'Données projet'!$A$113:$I$133,2,0)</f>
        <v>477.92</v>
      </c>
      <c r="BW124" s="12">
        <f>VLOOKUP(A124,'Données projet'!$A$113:$I$133,9,0)</f>
        <v>8.2299999999999986</v>
      </c>
      <c r="BX124" s="12">
        <f t="array" ref="BX124">INDEX(BW:BW,MIN(IF(ISNUMBER(BW124:BW320),ROW(BW124:BW320),"")))</f>
        <v>8.2299999999999986</v>
      </c>
      <c r="BY124" s="12">
        <f>IF('Données projet'!$A$114&gt;35,BY123+BX124-CG123,IF(A124&lt;'Données projet'!$A$114,$BV$205^A124,IF(A124='Données projet'!$A$114,'Données projet'!$B$114,BY123+BX124-CG123)))</f>
        <v>477.92000000000019</v>
      </c>
      <c r="BZ124" s="13">
        <f>BY124*VLOOKUP('Données projet'!$B$12,Paramètres!$A$1:$I$89,3,0)*VLOOKUP('Données projet'!$B$12,Paramètres!$A$1:$I$89,5,0)</f>
        <v>223.66656000000006</v>
      </c>
      <c r="CA124" s="13">
        <f t="shared" si="93"/>
        <v>54.911026194090759</v>
      </c>
      <c r="CB124" s="20">
        <f t="shared" si="64"/>
        <v>485.18929595470814</v>
      </c>
      <c r="CC124" s="59">
        <f t="shared" si="65"/>
        <v>767.49218834689259</v>
      </c>
      <c r="CD124" s="59">
        <f ca="1">AVERAGE(OFFSET($CC$3,0,0,'Données projet'!$E$12+1,1))-AVERAGE(OFFSET($H$3,0,0,'Données projet'!$E$12+1,1))</f>
        <v>374.38106339726073</v>
      </c>
      <c r="CE124" s="59">
        <f t="shared" si="94"/>
        <v>296.53283288925957</v>
      </c>
      <c r="CF124" s="15">
        <f>IF(ISNA(VLOOKUP(A124,'Données projet'!$A$113:$I$133,3,0)),0,VLOOKUP(A124,'Données projet'!$A$113:$I$133,3,0))</f>
        <v>7</v>
      </c>
      <c r="CG124" s="15">
        <f>IF(ISNA(VLOOKUP(A124,'Données projet'!$A$113:$I$133,4,0)),0,VLOOKUP(A124,'Données projet'!$A$113:$I$133,4,0))</f>
        <v>236.89000000000001</v>
      </c>
      <c r="CH124" s="16">
        <f>IF(ISNA(VLOOKUP(A124,'Données projet'!$A$113:$I$133,5,0)),0%,VLOOKUP(A124,'Données projet'!$A$113:$I$133,5,0)*VLOOKUP('Données projet'!$B$12,Paramètres!$A$1:$I$89,7,0))</f>
        <v>0.33</v>
      </c>
      <c r="CI124" s="16">
        <f>IF(ISNA(VLOOKUP(A124,'Données projet'!$A$113:$I$133,6,0)),0%,VLOOKUP(A124,'Données projet'!$A$113:$I$133,6,0)*VLOOKUP('Données projet'!$B$12,Paramètres!$A$1:$I$89,7,0))</f>
        <v>0.11000000000000001</v>
      </c>
      <c r="CJ124" s="16">
        <f>IF(ISNA(VLOOKUP(A124,'Données projet'!$A$113:$I$133,7,0)),0%,VLOOKUP(A124,'Données projet'!$A$113:$I$133,7,0))</f>
        <v>0.2</v>
      </c>
      <c r="CK124" s="21">
        <f>EXP(-LN(2)/35)*CK123+(1-EXP(-LN(2)/35))/(LN(2)/35)*CG124*CH124*VLOOKUP('Données projet'!$B$12,Paramètres!$A$1:$I$89,3,0)*0.475*44/12</f>
        <v>102.79373622752556</v>
      </c>
      <c r="CL124" s="21">
        <f>EXP(-LN(2)/25)*CL123+(1-EXP(-LN(2)/25))/(LN(2)/25)*Calculateur!CG124*Calculateur!CI124*VLOOKUP('Données projet'!$B$12,Paramètres!$A$1:$I$89,3,0)*0.475*44/12</f>
        <v>32.483461898659932</v>
      </c>
      <c r="CM124" s="21">
        <f>EXP(-LN(2)/2)*CM123+(1-EXP(-LN(2)/2))/(LN(2)/2)*CG124*CJ124*VLOOKUP('Données projet'!$B$12,Paramètres!$A$1:$I$89,3,0)*0.475*44/12</f>
        <v>25.259934292324992</v>
      </c>
      <c r="CN124" s="22">
        <f t="shared" si="66"/>
        <v>160.53713241851048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2.4829205358400945E-14</v>
      </c>
      <c r="CV124" s="13">
        <f t="shared" si="95"/>
        <v>4.3867331143352915E-13</v>
      </c>
      <c r="CW124" s="20">
        <f t="shared" si="67"/>
        <v>8.0726688341261168E-13</v>
      </c>
      <c r="CX124" s="59">
        <f t="shared" si="68"/>
        <v>282.30289239218519</v>
      </c>
      <c r="CY124" s="59">
        <f ca="1">AVERAGE(OFFSET($CX$3,0,0,'Données projet'!$E$13+1,1))-AVERAGE(OFFSET($H$3,0,0,'Données projet'!$E$13+1,1))</f>
        <v>285.8437404763045</v>
      </c>
      <c r="CZ124" s="59">
        <f t="shared" si="96"/>
        <v>276.01618888357268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14.645262650599667</v>
      </c>
      <c r="DG124" s="21">
        <f>EXP(-LN(2)/25)*DG123+(1-EXP(-LN(2)/25))/(LN(2)/25)*Calculateur!DB124*Calculateur!DD124*VLOOKUP('Données projet'!$B$13,Paramètres!$A$1:$I$89,3,0)*0.475*44/12</f>
        <v>11.709968619539438</v>
      </c>
      <c r="DH124" s="21">
        <f>EXP(-LN(2)/2)*DH123+(1-EXP(-LN(2)/2))/(LN(2)/2)*DB124*DE124*VLOOKUP('Données projet'!$B$13,Paramètres!$A$1:$I$89,3,0)*0.475*44/12</f>
        <v>3.0646788658987838E-5</v>
      </c>
      <c r="DI124" s="22">
        <f t="shared" si="69"/>
        <v>26.355261916927766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10.745999999999999</v>
      </c>
      <c r="N125" s="13">
        <f>IF('Données projet'!$A$36&gt;35,N124+M125-V124,IF(A125&lt;'Données projet'!$A$36,$K$205^A125,IF(A125='Données projet'!$A$36,'Données projet'!$B$36,N124+M125-V124)))</f>
        <v>520.44200000000012</v>
      </c>
      <c r="O125" s="13">
        <f>N125*VLOOKUP('Données projet'!$B$9,Paramètres!$A$1:$I$89,3,0)*VLOOKUP('Données projet'!$B$9,Paramètres!$A$1:$I$89,5,0)</f>
        <v>470.89592160000012</v>
      </c>
      <c r="P125" s="13">
        <f t="shared" si="87"/>
        <v>106.0104143991686</v>
      </c>
      <c r="Q125" s="20">
        <f t="shared" si="107"/>
        <v>1004.7785351985522</v>
      </c>
      <c r="R125" s="59">
        <f t="shared" si="55"/>
        <v>1287.2727810806939</v>
      </c>
      <c r="S125" s="59">
        <f ca="1">AVERAGE(OFFSET($R$3,0,0,'Données projet'!$E$9+1,1))-AVERAGE(OFFSET($H$3,0,0,'Données projet'!$E$9+1,1))</f>
        <v>737.40414421611001</v>
      </c>
      <c r="T125" s="59">
        <f t="shared" si="88"/>
        <v>245.32893490531674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59.429008966067045</v>
      </c>
      <c r="AA125" s="21">
        <f>EXP(-LN(2)/25)*AA124+(1-EXP(-LN(2)/25))/(LN(2)/25)*Calculateur!V125*Calculateur!X125*VLOOKUP('Données projet'!$B$9,Paramètres!$A$1:$I$89,3,0)*0.475*44/12</f>
        <v>28.85383241720378</v>
      </c>
      <c r="AB125" s="21">
        <f>EXP(-LN(2)/2)*AB124+(1-EXP(-LN(2)/2))/(LN(2)/2)*V125*Y125*VLOOKUP('Données projet'!$B$9,Paramètres!$A$1:$I$89,3,0)*0.475*44/12</f>
        <v>9.4425891539773652E-5</v>
      </c>
      <c r="AC125" s="22">
        <f t="shared" si="57"/>
        <v>88.282935809162367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8.7019999999999982</v>
      </c>
      <c r="AI125" s="13">
        <f>IF('Données projet'!$A$62&gt;35,AI124+AH125-AQ124,IF(A125&lt;'Données projet'!$A$62,$AF$205^A125,IF(A125='Données projet'!$A$62,'Données projet'!$B$62,AI124+AH125-AQ124)))</f>
        <v>400.82800000000026</v>
      </c>
      <c r="AJ125" s="13">
        <f>AI125*VLOOKUP('Données projet'!$B$10,Paramètres!$A$1:$I$89,3,0)*VLOOKUP('Données projet'!$B$10,Paramètres!$A$1:$I$89,5,0)</f>
        <v>381.42792480000026</v>
      </c>
      <c r="AK125" s="13">
        <f t="shared" si="89"/>
        <v>88.001107275506357</v>
      </c>
      <c r="AL125" s="20">
        <f t="shared" si="58"/>
        <v>817.58889753150731</v>
      </c>
      <c r="AM125" s="59">
        <f t="shared" si="59"/>
        <v>1100.0831434136492</v>
      </c>
      <c r="AN125" s="59">
        <f ca="1">AVERAGE(OFFSET($AM$3,0,0,'Données projet'!$E$10+1,1))-AVERAGE(OFFSET($H$3,0,0,'Données projet'!$E$10+1,1))</f>
        <v>486.36097333679697</v>
      </c>
      <c r="AO125" s="59">
        <f t="shared" si="90"/>
        <v>308.47736602748159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24.836461892724405</v>
      </c>
      <c r="AV125" s="21">
        <f>EXP(-LN(2)/25)*AV124+(1-EXP(-LN(2)/25))/(LN(2)/25)*Calculateur!AQ125*Calculateur!AS125*VLOOKUP('Données projet'!$B$10,Paramètres!$A$1:$I$89,3,0)*0.475*44/12</f>
        <v>21.098419789356889</v>
      </c>
      <c r="AW125" s="21">
        <f>EXP(-LN(2)/2)*AW124+(1-EXP(-LN(2)/2))/(LN(2)/2)*AQ125*AT125*VLOOKUP('Données projet'!$B$10,Paramètres!$A$1:$I$89,3,0)*0.475*44/12</f>
        <v>0.70288489708206559</v>
      </c>
      <c r="AX125" s="21">
        <f t="shared" si="60"/>
        <v>46.637766579163362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7.8516666666666692</v>
      </c>
      <c r="BD125" s="12">
        <f>IF('Données projet'!$A$88&gt;35,BD124+BC125-BL124,IF(A125&lt;'Données projet'!$A$88,$BA$205^A125,IF(A125='Données projet'!$A$88,'Données projet'!$B$88,BD124+BC125-BL124)))</f>
        <v>381.05500000000046</v>
      </c>
      <c r="BE125" s="13">
        <f>BD125*VLOOKUP('Données projet'!$B$11,Paramètres!$A$1:$I$89,3,0)*VLOOKUP('Données projet'!$B$11,Paramètres!$A$1:$I$89,5,0)</f>
        <v>386.38977000000045</v>
      </c>
      <c r="BF125" s="13">
        <f t="shared" si="91"/>
        <v>89.011865357473127</v>
      </c>
      <c r="BG125" s="20">
        <f t="shared" si="61"/>
        <v>827.99118158093313</v>
      </c>
      <c r="BH125" s="59">
        <f t="shared" si="62"/>
        <v>1110.485427463075</v>
      </c>
      <c r="BI125" s="59">
        <f ca="1">AVERAGE(OFFSET($BH$3,0,0,'Données projet'!$E$11+1,1))-AVERAGE(OFFSET($H$3,0,0,'Données projet'!$E$11+1,1))</f>
        <v>586.51533082410526</v>
      </c>
      <c r="BJ125" s="59">
        <f t="shared" si="92"/>
        <v>361.74671957013652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31.750234277871051</v>
      </c>
      <c r="BQ125" s="21">
        <f>EXP(-LN(2)/25)*BQ124+(1-EXP(-LN(2)/25))/(LN(2)/25)*Calculateur!BL125*Calculateur!BN125*VLOOKUP('Données projet'!$B$11,Paramètres!$A$1:$I$89,3,0)*0.475*44/12</f>
        <v>19.082311798533368</v>
      </c>
      <c r="BR125" s="21">
        <f>EXP(-LN(2)/2)*BR124+(1-EXP(-LN(2)/2))/(LN(2)/2)*BL125*BO125*VLOOKUP('Données projet'!$B$11,Paramètres!$A$1:$I$89,3,0)*0.475*44/12</f>
        <v>7.6903815046583963E-3</v>
      </c>
      <c r="BS125" s="22">
        <f t="shared" si="63"/>
        <v>50.840236457909079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5.7330000000000014</v>
      </c>
      <c r="BY125" s="12">
        <f>IF('Données projet'!$A$114&gt;35,BY124+BX125-CG124,IF(A125&lt;'Données projet'!$A$114,$BV$205^A125,IF(A125='Données projet'!$A$114,'Données projet'!$B$114,BY124+BX125-CG124)))</f>
        <v>246.76300000000018</v>
      </c>
      <c r="BZ125" s="13">
        <f>BY125*VLOOKUP('Données projet'!$B$12,Paramètres!$A$1:$I$89,3,0)*VLOOKUP('Données projet'!$B$12,Paramètres!$A$1:$I$89,5,0)</f>
        <v>115.48508400000009</v>
      </c>
      <c r="CA125" s="13">
        <f t="shared" si="93"/>
        <v>30.619630481516761</v>
      </c>
      <c r="CB125" s="20">
        <f t="shared" si="64"/>
        <v>254.46571105530847</v>
      </c>
      <c r="CC125" s="59">
        <f t="shared" si="65"/>
        <v>536.95995693745022</v>
      </c>
      <c r="CD125" s="59">
        <f ca="1">AVERAGE(OFFSET($CC$3,0,0,'Données projet'!$E$12+1,1))-AVERAGE(OFFSET($H$3,0,0,'Données projet'!$E$12+1,1))</f>
        <v>374.38106339726073</v>
      </c>
      <c r="CE125" s="59">
        <f t="shared" si="94"/>
        <v>296.53283288925957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100.77801375809197</v>
      </c>
      <c r="CL125" s="21">
        <f>EXP(-LN(2)/25)*CL124+(1-EXP(-LN(2)/25))/(LN(2)/25)*Calculateur!CG125*Calculateur!CI125*VLOOKUP('Données projet'!$B$12,Paramètres!$A$1:$I$89,3,0)*0.475*44/12</f>
        <v>31.595199924810057</v>
      </c>
      <c r="CM125" s="21">
        <f>EXP(-LN(2)/2)*CM124+(1-EXP(-LN(2)/2))/(LN(2)/2)*CG125*CJ125*VLOOKUP('Données projet'!$B$12,Paramètres!$A$1:$I$89,3,0)*0.475*44/12</f>
        <v>17.861470830429617</v>
      </c>
      <c r="CN125" s="22">
        <f t="shared" si="66"/>
        <v>150.23468451333164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2.4829205358400945E-14</v>
      </c>
      <c r="CV125" s="13">
        <f t="shared" si="95"/>
        <v>4.3867331143352915E-13</v>
      </c>
      <c r="CW125" s="20">
        <f t="shared" si="67"/>
        <v>8.0726688341261168E-13</v>
      </c>
      <c r="CX125" s="59">
        <f t="shared" si="68"/>
        <v>282.49424588214259</v>
      </c>
      <c r="CY125" s="59">
        <f ca="1">AVERAGE(OFFSET($CX$3,0,0,'Données projet'!$E$13+1,1))-AVERAGE(OFFSET($H$3,0,0,'Données projet'!$E$13+1,1))</f>
        <v>285.8437404763045</v>
      </c>
      <c r="CZ125" s="59">
        <f t="shared" si="96"/>
        <v>276.01618888357268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14.358077982749592</v>
      </c>
      <c r="DG125" s="21">
        <f>EXP(-LN(2)/25)*DG124+(1-EXP(-LN(2)/25))/(LN(2)/25)*Calculateur!DB125*Calculateur!DD125*VLOOKUP('Données projet'!$B$13,Paramètres!$A$1:$I$89,3,0)*0.475*44/12</f>
        <v>11.389758911837646</v>
      </c>
      <c r="DH125" s="21">
        <f>EXP(-LN(2)/2)*DH124+(1-EXP(-LN(2)/2))/(LN(2)/2)*DB125*DE125*VLOOKUP('Données projet'!$B$13,Paramètres!$A$1:$I$89,3,0)*0.475*44/12</f>
        <v>2.167055208236128E-5</v>
      </c>
      <c r="DI125" s="22">
        <f t="shared" si="69"/>
        <v>25.747858565139321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10.745999999999999</v>
      </c>
      <c r="N126" s="13">
        <f>IF('Données projet'!$A$36&gt;35,N125+M126-V125,IF(A126&lt;'Données projet'!$A$36,$K$205^A126,IF(A126='Données projet'!$A$36,'Données projet'!$B$36,N125+M126-V125)))</f>
        <v>531.1880000000001</v>
      </c>
      <c r="O126" s="13">
        <f>N126*VLOOKUP('Données projet'!$B$9,Paramètres!$A$1:$I$89,3,0)*VLOOKUP('Données projet'!$B$9,Paramètres!$A$1:$I$89,5,0)</f>
        <v>480.61890240000002</v>
      </c>
      <c r="P126" s="13">
        <f t="shared" si="87"/>
        <v>107.9422070202726</v>
      </c>
      <c r="Q126" s="20">
        <f t="shared" si="107"/>
        <v>1025.0772655736414</v>
      </c>
      <c r="R126" s="59">
        <f t="shared" si="55"/>
        <v>1307.7595453904921</v>
      </c>
      <c r="S126" s="59">
        <f ca="1">AVERAGE(OFFSET($R$3,0,0,'Données projet'!$E$9+1,1))-AVERAGE(OFFSET($H$3,0,0,'Données projet'!$E$9+1,1))</f>
        <v>737.40414421611001</v>
      </c>
      <c r="T126" s="59">
        <f t="shared" si="88"/>
        <v>245.32893490531674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58.263642348358736</v>
      </c>
      <c r="AA126" s="21">
        <f>EXP(-LN(2)/25)*AA125+(1-EXP(-LN(2)/25))/(LN(2)/25)*Calculateur!V126*Calculateur!X126*VLOOKUP('Données projet'!$B$9,Paramètres!$A$1:$I$89,3,0)*0.475*44/12</f>
        <v>28.06482285239824</v>
      </c>
      <c r="AB126" s="21">
        <f>EXP(-LN(2)/2)*AB125+(1-EXP(-LN(2)/2))/(LN(2)/2)*V126*Y126*VLOOKUP('Données projet'!$B$9,Paramètres!$A$1:$I$89,3,0)*0.475*44/12</f>
        <v>6.6769188227359396E-5</v>
      </c>
      <c r="AC126" s="22">
        <f t="shared" si="57"/>
        <v>86.328531969945203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409.53</v>
      </c>
      <c r="AG126" s="12">
        <f>VLOOKUP(A126,'Données projet'!$A$61:$I$81,9,0)</f>
        <v>8.7019999999999982</v>
      </c>
      <c r="AH126" s="12">
        <f t="array" ref="AH126">INDEX(AG:AG,MIN(IF(ISNUMBER(AG126:AG322),ROW(AG126:AG322),"")))</f>
        <v>8.7019999999999982</v>
      </c>
      <c r="AI126" s="13">
        <f>IF('Données projet'!$A$62&gt;35,AI125+AH126-AQ125,IF(A126&lt;'Données projet'!$A$62,$AF$205^A126,IF(A126='Données projet'!$A$62,'Données projet'!$B$62,AI125+AH126-AQ125)))</f>
        <v>409.53000000000026</v>
      </c>
      <c r="AJ126" s="13">
        <f>AI126*VLOOKUP('Données projet'!$B$10,Paramètres!$A$1:$I$89,3,0)*VLOOKUP('Données projet'!$B$10,Paramètres!$A$1:$I$89,5,0)</f>
        <v>389.70874800000024</v>
      </c>
      <c r="AK126" s="13">
        <f t="shared" si="89"/>
        <v>89.687117370320195</v>
      </c>
      <c r="AL126" s="20">
        <f t="shared" si="58"/>
        <v>834.94779885330809</v>
      </c>
      <c r="AM126" s="59">
        <f t="shared" si="59"/>
        <v>1117.6300786701588</v>
      </c>
      <c r="AN126" s="59">
        <f ca="1">AVERAGE(OFFSET($AM$3,0,0,'Données projet'!$E$10+1,1))-AVERAGE(OFFSET($H$3,0,0,'Données projet'!$E$10+1,1))</f>
        <v>486.36097333679697</v>
      </c>
      <c r="AO126" s="59">
        <f t="shared" si="90"/>
        <v>308.47736602748159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203.78999999999996</v>
      </c>
      <c r="AR126" s="16">
        <f>IF(ISNA(VLOOKUP(A126,'Données projet'!$A$61:$I$81,5,0)),0%,VLOOKUP(A126,'Données projet'!$A$61:$I$81,5,0)*VLOOKUP('Données projet'!$B$10,Paramètres!$A$1:$I$89,7,0))</f>
        <v>0.1075</v>
      </c>
      <c r="AS126" s="16">
        <f>IF(ISNA(VLOOKUP(A126,'Données projet'!$A$61:$I$81,6,0)),0%,VLOOKUP(A126,'Données projet'!$A$61:$I$81,6,0)*VLOOKUP('Données projet'!$B$10,Paramètres!$A$1:$I$89,7,0))</f>
        <v>0.1075</v>
      </c>
      <c r="AT126" s="16">
        <f>IF(ISNA(VLOOKUP(A126,'Données projet'!$A$61:$I$81,7,0)),0%,VLOOKUP(A126,'Données projet'!$A$61:$I$81,7,0))</f>
        <v>0.25</v>
      </c>
      <c r="AU126" s="21">
        <f>EXP(-LN(2)/35)*AU125+(1-EXP(-LN(2)/35))/(LN(2)/35)*AQ126*AR126*VLOOKUP('Données projet'!$B$10,Paramètres!$A$1:$I$89,3,0)*0.475*44/12</f>
        <v>47.395291796713614</v>
      </c>
      <c r="AV126" s="21">
        <f>EXP(-LN(2)/25)*AV125+(1-EXP(-LN(2)/25))/(LN(2)/25)*Calculateur!AQ126*Calculateur!AS126*VLOOKUP('Données projet'!$B$10,Paramètres!$A$1:$I$89,3,0)*0.475*44/12</f>
        <v>43.476599840446454</v>
      </c>
      <c r="AW126" s="21">
        <f>EXP(-LN(2)/2)*AW125+(1-EXP(-LN(2)/2))/(LN(2)/2)*AQ126*AT126*VLOOKUP('Données projet'!$B$10,Paramètres!$A$1:$I$89,3,0)*0.475*44/12</f>
        <v>46.240747824856413</v>
      </c>
      <c r="AX126" s="21">
        <f t="shared" si="60"/>
        <v>137.11263946201649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7.8516666666666692</v>
      </c>
      <c r="BD126" s="12">
        <f>IF('Données projet'!$A$88&gt;35,BD125+BC126-BL125,IF(A126&lt;'Données projet'!$A$88,$BA$205^A126,IF(A126='Données projet'!$A$88,'Données projet'!$B$88,BD125+BC126-BL125)))</f>
        <v>388.90666666666715</v>
      </c>
      <c r="BE126" s="13">
        <f>BD126*VLOOKUP('Données projet'!$B$11,Paramètres!$A$1:$I$89,3,0)*VLOOKUP('Données projet'!$B$11,Paramètres!$A$1:$I$89,5,0)</f>
        <v>394.35136000000051</v>
      </c>
      <c r="BF126" s="13">
        <f t="shared" si="91"/>
        <v>90.630543971691282</v>
      </c>
      <c r="BG126" s="20">
        <f t="shared" si="61"/>
        <v>844.67681608402984</v>
      </c>
      <c r="BH126" s="59">
        <f t="shared" si="62"/>
        <v>1127.3590959008804</v>
      </c>
      <c r="BI126" s="59">
        <f ca="1">AVERAGE(OFFSET($BH$3,0,0,'Données projet'!$E$11+1,1))-AVERAGE(OFFSET($H$3,0,0,'Données projet'!$E$11+1,1))</f>
        <v>586.51533082410526</v>
      </c>
      <c r="BJ126" s="59">
        <f t="shared" si="92"/>
        <v>361.74671957013652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31.127631549412701</v>
      </c>
      <c r="BQ126" s="21">
        <f>EXP(-LN(2)/25)*BQ125+(1-EXP(-LN(2)/25))/(LN(2)/25)*Calculateur!BL126*Calculateur!BN126*VLOOKUP('Données projet'!$B$11,Paramètres!$A$1:$I$89,3,0)*0.475*44/12</f>
        <v>18.560504978907311</v>
      </c>
      <c r="BR126" s="21">
        <f>EXP(-LN(2)/2)*BR125+(1-EXP(-LN(2)/2))/(LN(2)/2)*BL126*BO126*VLOOKUP('Données projet'!$B$11,Paramètres!$A$1:$I$89,3,0)*0.475*44/12</f>
        <v>5.4379209118555569E-3</v>
      </c>
      <c r="BS126" s="22">
        <f t="shared" si="63"/>
        <v>49.693574449231868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5.7330000000000014</v>
      </c>
      <c r="BY126" s="12">
        <f>IF('Données projet'!$A$114&gt;35,BY125+BX126-CG125,IF(A126&lt;'Données projet'!$A$114,$BV$205^A126,IF(A126='Données projet'!$A$114,'Données projet'!$B$114,BY125+BX126-CG125)))</f>
        <v>252.49600000000018</v>
      </c>
      <c r="BZ126" s="13">
        <f>BY126*VLOOKUP('Données projet'!$B$12,Paramètres!$A$1:$I$89,3,0)*VLOOKUP('Données projet'!$B$12,Paramètres!$A$1:$I$89,5,0)</f>
        <v>118.16812800000008</v>
      </c>
      <c r="CA126" s="13">
        <f t="shared" si="93"/>
        <v>31.247363461606096</v>
      </c>
      <c r="CB126" s="20">
        <f t="shared" si="64"/>
        <v>260.23198096229737</v>
      </c>
      <c r="CC126" s="59">
        <f t="shared" si="65"/>
        <v>542.91426077914798</v>
      </c>
      <c r="CD126" s="59">
        <f ca="1">AVERAGE(OFFSET($CC$3,0,0,'Données projet'!$E$12+1,1))-AVERAGE(OFFSET($H$3,0,0,'Données projet'!$E$12+1,1))</f>
        <v>374.38106339726073</v>
      </c>
      <c r="CE126" s="59">
        <f t="shared" si="94"/>
        <v>296.53283288925957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98.801818376814666</v>
      </c>
      <c r="CL126" s="21">
        <f>EXP(-LN(2)/25)*CL125+(1-EXP(-LN(2)/25))/(LN(2)/25)*Calculateur!CG126*Calculateur!CI126*VLOOKUP('Données projet'!$B$12,Paramètres!$A$1:$I$89,3,0)*0.475*44/12</f>
        <v>30.731227521346774</v>
      </c>
      <c r="CM126" s="21">
        <f>EXP(-LN(2)/2)*CM125+(1-EXP(-LN(2)/2))/(LN(2)/2)*CG126*CJ126*VLOOKUP('Données projet'!$B$12,Paramètres!$A$1:$I$89,3,0)*0.475*44/12</f>
        <v>12.629967146162498</v>
      </c>
      <c r="CN126" s="22">
        <f t="shared" si="66"/>
        <v>142.16301304432395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2.4829205358400945E-14</v>
      </c>
      <c r="CV126" s="13">
        <f t="shared" si="95"/>
        <v>4.3867331143352915E-13</v>
      </c>
      <c r="CW126" s="20">
        <f t="shared" si="67"/>
        <v>8.0726688341261168E-13</v>
      </c>
      <c r="CX126" s="59">
        <f t="shared" si="68"/>
        <v>282.68227981685146</v>
      </c>
      <c r="CY126" s="59">
        <f ca="1">AVERAGE(OFFSET($CX$3,0,0,'Données projet'!$E$13+1,1))-AVERAGE(OFFSET($H$3,0,0,'Données projet'!$E$13+1,1))</f>
        <v>285.8437404763045</v>
      </c>
      <c r="CZ126" s="59">
        <f t="shared" si="96"/>
        <v>276.01618888357268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14.076524831070705</v>
      </c>
      <c r="DG126" s="21">
        <f>EXP(-LN(2)/25)*DG125+(1-EXP(-LN(2)/25))/(LN(2)/25)*Calculateur!DB126*Calculateur!DD126*VLOOKUP('Données projet'!$B$13,Paramètres!$A$1:$I$89,3,0)*0.475*44/12</f>
        <v>11.078305355432056</v>
      </c>
      <c r="DH126" s="21">
        <f>EXP(-LN(2)/2)*DH125+(1-EXP(-LN(2)/2))/(LN(2)/2)*DB126*DE126*VLOOKUP('Données projet'!$B$13,Paramètres!$A$1:$I$89,3,0)*0.475*44/12</f>
        <v>1.5323394329493919E-5</v>
      </c>
      <c r="DI126" s="22">
        <f t="shared" si="69"/>
        <v>25.15484550989709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10.745999999999999</v>
      </c>
      <c r="N127" s="13">
        <f>IF('Données projet'!$A$36&gt;35,N126+M127-V126,IF(A127&lt;'Données projet'!$A$36,$K$205^A127,IF(A127='Données projet'!$A$36,'Données projet'!$B$36,N126+M127-V126)))</f>
        <v>541.93400000000008</v>
      </c>
      <c r="O127" s="13">
        <f>N127*VLOOKUP('Données projet'!$B$9,Paramètres!$A$1:$I$89,3,0)*VLOOKUP('Données projet'!$B$9,Paramètres!$A$1:$I$89,5,0)</f>
        <v>490.34188320000004</v>
      </c>
      <c r="P127" s="13">
        <f t="shared" si="87"/>
        <v>109.86945570602957</v>
      </c>
      <c r="Q127" s="20">
        <f t="shared" si="107"/>
        <v>1045.3680819280014</v>
      </c>
      <c r="R127" s="59">
        <f t="shared" si="55"/>
        <v>1328.2351337111747</v>
      </c>
      <c r="S127" s="59">
        <f ca="1">AVERAGE(OFFSET($R$3,0,0,'Données projet'!$E$9+1,1))-AVERAGE(OFFSET($H$3,0,0,'Données projet'!$E$9+1,1))</f>
        <v>737.40414421611001</v>
      </c>
      <c r="T127" s="59">
        <f t="shared" si="88"/>
        <v>245.32893490531674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57.121127859220238</v>
      </c>
      <c r="AA127" s="21">
        <f>EXP(-LN(2)/25)*AA126+(1-EXP(-LN(2)/25))/(LN(2)/25)*Calculateur!V127*Calculateur!X127*VLOOKUP('Données projet'!$B$9,Paramètres!$A$1:$I$89,3,0)*0.475*44/12</f>
        <v>27.297388795634518</v>
      </c>
      <c r="AB127" s="21">
        <f>EXP(-LN(2)/2)*AB126+(1-EXP(-LN(2)/2))/(LN(2)/2)*V127*Y127*VLOOKUP('Données projet'!$B$9,Paramètres!$A$1:$I$89,3,0)*0.475*44/12</f>
        <v>4.7212945769886826E-5</v>
      </c>
      <c r="AC127" s="22">
        <f t="shared" si="57"/>
        <v>84.418563867800529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4.8499999999999943</v>
      </c>
      <c r="AI127" s="13">
        <f>IF('Données projet'!$A$62&gt;35,AI126+AH127-AQ126,IF(A127&lt;'Données projet'!$A$62,$AF$205^A127,IF(A127='Données projet'!$A$62,'Données projet'!$B$62,AI126+AH127-AQ126)))</f>
        <v>210.59000000000026</v>
      </c>
      <c r="AJ127" s="13">
        <f>AI127*VLOOKUP('Données projet'!$B$10,Paramètres!$A$1:$I$89,3,0)*VLOOKUP('Données projet'!$B$10,Paramètres!$A$1:$I$89,5,0)</f>
        <v>200.39744400000023</v>
      </c>
      <c r="AK127" s="13">
        <f t="shared" si="89"/>
        <v>49.831503792487226</v>
      </c>
      <c r="AL127" s="20">
        <f t="shared" si="58"/>
        <v>435.81541740524904</v>
      </c>
      <c r="AM127" s="59">
        <f t="shared" si="59"/>
        <v>718.68246918842237</v>
      </c>
      <c r="AN127" s="59">
        <f ca="1">AVERAGE(OFFSET($AM$3,0,0,'Données projet'!$E$10+1,1))-AVERAGE(OFFSET($H$3,0,0,'Données projet'!$E$10+1,1))</f>
        <v>486.36097333679697</v>
      </c>
      <c r="AO127" s="59">
        <f t="shared" si="90"/>
        <v>308.47736602748159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46.465899032853599</v>
      </c>
      <c r="AV127" s="21">
        <f>EXP(-LN(2)/25)*AV126+(1-EXP(-LN(2)/25))/(LN(2)/25)*Calculateur!AQ127*Calculateur!AS127*VLOOKUP('Données projet'!$B$10,Paramètres!$A$1:$I$89,3,0)*0.475*44/12</f>
        <v>42.287729931474431</v>
      </c>
      <c r="AW127" s="21">
        <f>EXP(-LN(2)/2)*AW126+(1-EXP(-LN(2)/2))/(LN(2)/2)*AQ127*AT127*VLOOKUP('Données projet'!$B$10,Paramètres!$A$1:$I$89,3,0)*0.475*44/12</f>
        <v>32.697146354093071</v>
      </c>
      <c r="AX127" s="21">
        <f t="shared" si="60"/>
        <v>121.45077531842111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7.8516666666666692</v>
      </c>
      <c r="BD127" s="12">
        <f>IF('Données projet'!$A$88&gt;35,BD126+BC127-BL126,IF(A127&lt;'Données projet'!$A$88,$BA$205^A127,IF(A127='Données projet'!$A$88,'Données projet'!$B$88,BD126+BC127-BL126)))</f>
        <v>396.75833333333384</v>
      </c>
      <c r="BE127" s="13">
        <f>BD127*VLOOKUP('Données projet'!$B$11,Paramètres!$A$1:$I$89,3,0)*VLOOKUP('Données projet'!$B$11,Paramètres!$A$1:$I$89,5,0)</f>
        <v>402.31295000000057</v>
      </c>
      <c r="BF127" s="13">
        <f t="shared" si="91"/>
        <v>92.245422870546406</v>
      </c>
      <c r="BG127" s="20">
        <f t="shared" si="61"/>
        <v>861.35583274953603</v>
      </c>
      <c r="BH127" s="59">
        <f t="shared" si="62"/>
        <v>1144.2228845327095</v>
      </c>
      <c r="BI127" s="59">
        <f ca="1">AVERAGE(OFFSET($BH$3,0,0,'Données projet'!$E$11+1,1))-AVERAGE(OFFSET($H$3,0,0,'Données projet'!$E$11+1,1))</f>
        <v>586.51533082410526</v>
      </c>
      <c r="BJ127" s="59">
        <f t="shared" si="92"/>
        <v>361.74671957013652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30.517237680709254</v>
      </c>
      <c r="BQ127" s="21">
        <f>EXP(-LN(2)/25)*BQ126+(1-EXP(-LN(2)/25))/(LN(2)/25)*Calculateur!BL127*Calculateur!BN127*VLOOKUP('Données projet'!$B$11,Paramètres!$A$1:$I$89,3,0)*0.475*44/12</f>
        <v>18.052966994204553</v>
      </c>
      <c r="BR127" s="21">
        <f>EXP(-LN(2)/2)*BR126+(1-EXP(-LN(2)/2))/(LN(2)/2)*BL127*BO127*VLOOKUP('Données projet'!$B$11,Paramètres!$A$1:$I$89,3,0)*0.475*44/12</f>
        <v>3.8451907523291986E-3</v>
      </c>
      <c r="BS127" s="22">
        <f t="shared" si="63"/>
        <v>48.57404986566614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5.7330000000000014</v>
      </c>
      <c r="BY127" s="12">
        <f>IF('Données projet'!$A$114&gt;35,BY126+BX127-CG126,IF(A127&lt;'Données projet'!$A$114,$BV$205^A127,IF(A127='Données projet'!$A$114,'Données projet'!$B$114,BY126+BX127-CG126)))</f>
        <v>258.22900000000016</v>
      </c>
      <c r="BZ127" s="13">
        <f>BY127*VLOOKUP('Données projet'!$B$12,Paramètres!$A$1:$I$89,3,0)*VLOOKUP('Données projet'!$B$12,Paramètres!$A$1:$I$89,5,0)</f>
        <v>120.85117200000008</v>
      </c>
      <c r="CA127" s="13">
        <f t="shared" si="93"/>
        <v>31.873439447313004</v>
      </c>
      <c r="CB127" s="20">
        <f t="shared" si="64"/>
        <v>265.99536493740356</v>
      </c>
      <c r="CC127" s="59">
        <f t="shared" si="65"/>
        <v>548.8624167205769</v>
      </c>
      <c r="CD127" s="59">
        <f ca="1">AVERAGE(OFFSET($CC$3,0,0,'Données projet'!$E$12+1,1))-AVERAGE(OFFSET($H$3,0,0,'Données projet'!$E$12+1,1))</f>
        <v>374.38106339726073</v>
      </c>
      <c r="CE127" s="59">
        <f t="shared" si="94"/>
        <v>296.53283288925957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96.864374981604044</v>
      </c>
      <c r="CL127" s="21">
        <f>EXP(-LN(2)/25)*CL126+(1-EXP(-LN(2)/25))/(LN(2)/25)*Calculateur!CG127*Calculateur!CI127*VLOOKUP('Données projet'!$B$12,Paramètres!$A$1:$I$89,3,0)*0.475*44/12</f>
        <v>29.890880488690527</v>
      </c>
      <c r="CM127" s="21">
        <f>EXP(-LN(2)/2)*CM126+(1-EXP(-LN(2)/2))/(LN(2)/2)*CG127*CJ127*VLOOKUP('Données projet'!$B$12,Paramètres!$A$1:$I$89,3,0)*0.475*44/12</f>
        <v>8.9307354152148104</v>
      </c>
      <c r="CN127" s="22">
        <f t="shared" si="66"/>
        <v>135.68599088550937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2.4829205358400945E-14</v>
      </c>
      <c r="CV127" s="13">
        <f t="shared" si="95"/>
        <v>4.3867331143352915E-13</v>
      </c>
      <c r="CW127" s="20">
        <f t="shared" si="67"/>
        <v>8.0726688341261168E-13</v>
      </c>
      <c r="CX127" s="59">
        <f t="shared" si="68"/>
        <v>282.86705178317413</v>
      </c>
      <c r="CY127" s="59">
        <f ca="1">AVERAGE(OFFSET($CX$3,0,0,'Données projet'!$E$13+1,1))-AVERAGE(OFFSET($H$3,0,0,'Données projet'!$E$13+1,1))</f>
        <v>285.8437404763045</v>
      </c>
      <c r="CZ127" s="59">
        <f t="shared" si="96"/>
        <v>276.01618888357268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13.800492764965774</v>
      </c>
      <c r="DG127" s="21">
        <f>EXP(-LN(2)/25)*DG126+(1-EXP(-LN(2)/25))/(LN(2)/25)*Calculateur!DB127*Calculateur!DD127*VLOOKUP('Données projet'!$B$13,Paramètres!$A$1:$I$89,3,0)*0.475*44/12</f>
        <v>10.775368512905008</v>
      </c>
      <c r="DH127" s="21">
        <f>EXP(-LN(2)/2)*DH126+(1-EXP(-LN(2)/2))/(LN(2)/2)*DB127*DE127*VLOOKUP('Données projet'!$B$13,Paramètres!$A$1:$I$89,3,0)*0.475*44/12</f>
        <v>1.083527604118064E-5</v>
      </c>
      <c r="DI127" s="22">
        <f t="shared" si="69"/>
        <v>24.575872113146822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10.745999999999999</v>
      </c>
      <c r="N128" s="13">
        <f>IF('Données projet'!$A$36&gt;35,N127+M128-V127,IF(A128&lt;'Données projet'!$A$36,$K$205^A128,IF(A128='Données projet'!$A$36,'Données projet'!$B$36,N127+M128-V127)))</f>
        <v>552.68000000000006</v>
      </c>
      <c r="O128" s="13">
        <f>N128*VLOOKUP('Données projet'!$B$9,Paramètres!$A$1:$I$89,3,0)*VLOOKUP('Données projet'!$B$9,Paramètres!$A$1:$I$89,5,0)</f>
        <v>500.064864</v>
      </c>
      <c r="P128" s="13">
        <f t="shared" si="87"/>
        <v>111.7922609431773</v>
      </c>
      <c r="Q128" s="20">
        <f t="shared" si="107"/>
        <v>1065.6511592760337</v>
      </c>
      <c r="R128" s="59">
        <f t="shared" si="55"/>
        <v>1348.6997776450021</v>
      </c>
      <c r="S128" s="59">
        <f ca="1">AVERAGE(OFFSET($R$3,0,0,'Données projet'!$E$9+1,1))-AVERAGE(OFFSET($H$3,0,0,'Données projet'!$E$9+1,1))</f>
        <v>737.40414421611001</v>
      </c>
      <c r="T128" s="59">
        <f t="shared" si="88"/>
        <v>245.32893490531674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56.001017382348714</v>
      </c>
      <c r="AA128" s="21">
        <f>EXP(-LN(2)/25)*AA127+(1-EXP(-LN(2)/25))/(LN(2)/25)*Calculateur!V128*Calculateur!X128*VLOOKUP('Données projet'!$B$9,Paramètres!$A$1:$I$89,3,0)*0.475*44/12</f>
        <v>26.550940263510604</v>
      </c>
      <c r="AB128" s="21">
        <f>EXP(-LN(2)/2)*AB127+(1-EXP(-LN(2)/2))/(LN(2)/2)*V128*Y128*VLOOKUP('Données projet'!$B$9,Paramètres!$A$1:$I$89,3,0)*0.475*44/12</f>
        <v>3.3384594113679698E-5</v>
      </c>
      <c r="AC128" s="22">
        <f t="shared" si="57"/>
        <v>82.551991030453436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215.44</v>
      </c>
      <c r="AG128" s="12">
        <f>VLOOKUP(A128,'Données projet'!$A$61:$I$81,9,0)</f>
        <v>4.8499999999999943</v>
      </c>
      <c r="AH128" s="12">
        <f t="array" ref="AH128">INDEX(AG:AG,MIN(IF(ISNUMBER(AG128:AG324),ROW(AG128:AG324),"")))</f>
        <v>4.8499999999999943</v>
      </c>
      <c r="AI128" s="13">
        <f>IF('Données projet'!$A$62&gt;35,AI127+AH128-AQ127,IF(A128&lt;'Données projet'!$A$62,$AF$205^A128,IF(A128='Données projet'!$A$62,'Données projet'!$B$62,AI127+AH128-AQ127)))</f>
        <v>215.44000000000025</v>
      </c>
      <c r="AJ128" s="13">
        <f>AI128*VLOOKUP('Données projet'!$B$10,Paramètres!$A$1:$I$89,3,0)*VLOOKUP('Données projet'!$B$10,Paramètres!$A$1:$I$89,5,0)</f>
        <v>205.01270400000027</v>
      </c>
      <c r="AK128" s="13">
        <f t="shared" si="89"/>
        <v>50.844216177769056</v>
      </c>
      <c r="AL128" s="20">
        <f t="shared" si="58"/>
        <v>445.61746930961482</v>
      </c>
      <c r="AM128" s="59">
        <f t="shared" si="59"/>
        <v>728.66608767858338</v>
      </c>
      <c r="AN128" s="59">
        <f ca="1">AVERAGE(OFFSET($AM$3,0,0,'Données projet'!$E$10+1,1))-AVERAGE(OFFSET($H$3,0,0,'Données projet'!$E$10+1,1))</f>
        <v>486.36097333679697</v>
      </c>
      <c r="AO128" s="59">
        <f t="shared" si="90"/>
        <v>308.47736602748159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70.609999999999985</v>
      </c>
      <c r="AR128" s="16">
        <f>IF(ISNA(VLOOKUP(A128,'Données projet'!$A$61:$I$81,5,0)),0%,VLOOKUP(A128,'Données projet'!$A$61:$I$81,5,0)*VLOOKUP('Données projet'!$B$10,Paramètres!$A$1:$I$89,7,0))</f>
        <v>0.1075</v>
      </c>
      <c r="AS128" s="16">
        <f>IF(ISNA(VLOOKUP(A128,'Données projet'!$A$61:$I$81,6,0)),0%,VLOOKUP(A128,'Données projet'!$A$61:$I$81,6,0)*VLOOKUP('Données projet'!$B$10,Paramètres!$A$1:$I$89,7,0))</f>
        <v>0.1075</v>
      </c>
      <c r="AT128" s="16">
        <f>IF(ISNA(VLOOKUP(A128,'Données projet'!$A$61:$I$81,7,0)),0%,VLOOKUP(A128,'Données projet'!$A$61:$I$81,7,0))</f>
        <v>0.25</v>
      </c>
      <c r="AU128" s="21">
        <f>EXP(-LN(2)/35)*AU127+(1-EXP(-LN(2)/35))/(LN(2)/35)*AQ128*AR128*VLOOKUP('Données projet'!$B$10,Paramètres!$A$1:$I$89,3,0)*0.475*44/12</f>
        <v>53.539754978358225</v>
      </c>
      <c r="AV128" s="21">
        <f>EXP(-LN(2)/25)*AV127+(1-EXP(-LN(2)/25))/(LN(2)/25)*Calculateur!AQ128*Calculateur!AS128*VLOOKUP('Données projet'!$B$10,Paramètres!$A$1:$I$89,3,0)*0.475*44/12</f>
        <v>49.084953535257661</v>
      </c>
      <c r="AW128" s="21">
        <f>EXP(-LN(2)/2)*AW127+(1-EXP(-LN(2)/2))/(LN(2)/2)*AQ128*AT128*VLOOKUP('Données projet'!$B$10,Paramètres!$A$1:$I$89,3,0)*0.475*44/12</f>
        <v>38.969851303672357</v>
      </c>
      <c r="AX128" s="21">
        <f t="shared" si="60"/>
        <v>141.59455981728826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7.8516666666666692</v>
      </c>
      <c r="BC128" s="12">
        <f t="array" ref="BC128">INDEX(BB:BB,MIN(IF(ISNUMBER(BB128:BB324),ROW(BB128:BB324),"")))</f>
        <v>7.8516666666666692</v>
      </c>
      <c r="BD128" s="12">
        <f>IF('Données projet'!$A$88&gt;35,BD127+BC128-BL127,IF(A128&lt;'Données projet'!$A$88,$BA$205^A128,IF(A128='Données projet'!$A$88,'Données projet'!$B$88,BD127+BC128-BL127)))</f>
        <v>404.61000000000053</v>
      </c>
      <c r="BE128" s="13">
        <f>BD128*VLOOKUP('Données projet'!$B$11,Paramètres!$A$1:$I$89,3,0)*VLOOKUP('Données projet'!$B$11,Paramètres!$A$1:$I$89,5,0)</f>
        <v>410.27454000000057</v>
      </c>
      <c r="BF128" s="13">
        <f t="shared" si="91"/>
        <v>93.856585915764171</v>
      </c>
      <c r="BG128" s="20">
        <f t="shared" si="61"/>
        <v>878.02837763662365</v>
      </c>
      <c r="BH128" s="59">
        <f t="shared" si="62"/>
        <v>1161.0769960055923</v>
      </c>
      <c r="BI128" s="59">
        <f ca="1">AVERAGE(OFFSET($BH$3,0,0,'Données projet'!$E$11+1,1))-AVERAGE(OFFSET($H$3,0,0,'Données projet'!$E$11+1,1))</f>
        <v>586.51533082410526</v>
      </c>
      <c r="BJ128" s="59">
        <f t="shared" si="92"/>
        <v>361.74671957013652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70</v>
      </c>
      <c r="BM128" s="16">
        <f>IF(ISNA(VLOOKUP(A128,'Données projet'!$A$87:$I$107,5,0)),0%,VLOOKUP(A128,'Données projet'!$A$87:$I$107,5,0)*VLOOKUP('Données projet'!$B$11,Paramètres!$A$1:$I$89,7,0))</f>
        <v>0.215</v>
      </c>
      <c r="BN128" s="16">
        <f>IF(ISNA(VLOOKUP(A128,'Données projet'!$A$87:$I$107,6,0)),0%,VLOOKUP(A128,'Données projet'!$A$87:$I$107,6,0)*VLOOKUP('Données projet'!$B$11,Paramètres!$A$1:$I$89,7,0))</f>
        <v>8.6000000000000007E-2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46.789065084406076</v>
      </c>
      <c r="BQ128" s="21">
        <f>EXP(-LN(2)/25)*BQ127+(1-EXP(-LN(2)/25))/(LN(2)/25)*Calculateur!BL128*Calculateur!BN128*VLOOKUP('Données projet'!$B$11,Paramètres!$A$1:$I$89,3,0)*0.475*44/12</f>
        <v>24.280838546963579</v>
      </c>
      <c r="BR128" s="21">
        <f>EXP(-LN(2)/2)*BR127+(1-EXP(-LN(2)/2))/(LN(2)/2)*BL128*BO128*VLOOKUP('Données projet'!$B$11,Paramètres!$A$1:$I$89,3,0)*0.475*44/12</f>
        <v>2.7189604559277789E-3</v>
      </c>
      <c r="BS128" s="22">
        <f t="shared" si="63"/>
        <v>71.072622591825578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5.7330000000000014</v>
      </c>
      <c r="BY128" s="12">
        <f>IF('Données projet'!$A$114&gt;35,BY127+BX128-CG127,IF(A128&lt;'Données projet'!$A$114,$BV$205^A128,IF(A128='Données projet'!$A$114,'Données projet'!$B$114,BY127+BX128-CG127)))</f>
        <v>263.96200000000016</v>
      </c>
      <c r="BZ128" s="13">
        <f>BY128*VLOOKUP('Données projet'!$B$12,Paramètres!$A$1:$I$89,3,0)*VLOOKUP('Données projet'!$B$12,Paramètres!$A$1:$I$89,5,0)</f>
        <v>123.53421600000007</v>
      </c>
      <c r="CA128" s="13">
        <f t="shared" si="93"/>
        <v>32.497899461772079</v>
      </c>
      <c r="CB128" s="20">
        <f t="shared" si="64"/>
        <v>271.75593442925316</v>
      </c>
      <c r="CC128" s="59">
        <f t="shared" si="65"/>
        <v>554.80455279822172</v>
      </c>
      <c r="CD128" s="59">
        <f ca="1">AVERAGE(OFFSET($CC$3,0,0,'Données projet'!$E$12+1,1))-AVERAGE(OFFSET($H$3,0,0,'Données projet'!$E$12+1,1))</f>
        <v>374.38106339726073</v>
      </c>
      <c r="CE128" s="59">
        <f t="shared" si="94"/>
        <v>296.53283288925957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94.964923669649721</v>
      </c>
      <c r="CL128" s="21">
        <f>EXP(-LN(2)/25)*CL127+(1-EXP(-LN(2)/25))/(LN(2)/25)*Calculateur!CG128*Calculateur!CI128*VLOOKUP('Données projet'!$B$12,Paramètres!$A$1:$I$89,3,0)*0.475*44/12</f>
        <v>29.073512789834197</v>
      </c>
      <c r="CM128" s="21">
        <f>EXP(-LN(2)/2)*CM127+(1-EXP(-LN(2)/2))/(LN(2)/2)*CG128*CJ128*VLOOKUP('Données projet'!$B$12,Paramètres!$A$1:$I$89,3,0)*0.475*44/12</f>
        <v>6.3149835730812498</v>
      </c>
      <c r="CN128" s="22">
        <f t="shared" si="66"/>
        <v>130.35342003256517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2.4829205358400945E-14</v>
      </c>
      <c r="CV128" s="13">
        <f t="shared" si="95"/>
        <v>4.3867331143352915E-13</v>
      </c>
      <c r="CW128" s="20">
        <f t="shared" si="67"/>
        <v>8.0726688341261168E-13</v>
      </c>
      <c r="CX128" s="59">
        <f t="shared" si="68"/>
        <v>283.0486183689693</v>
      </c>
      <c r="CY128" s="59">
        <f ca="1">AVERAGE(OFFSET($CX$3,0,0,'Données projet'!$E$13+1,1))-AVERAGE(OFFSET($H$3,0,0,'Données projet'!$E$13+1,1))</f>
        <v>285.8437404763045</v>
      </c>
      <c r="CZ128" s="59">
        <f t="shared" si="96"/>
        <v>276.01618888357268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13.529873519314226</v>
      </c>
      <c r="DG128" s="21">
        <f>EXP(-LN(2)/25)*DG127+(1-EXP(-LN(2)/25))/(LN(2)/25)*Calculateur!DB128*Calculateur!DD128*VLOOKUP('Données projet'!$B$13,Paramètres!$A$1:$I$89,3,0)*0.475*44/12</f>
        <v>10.480715494267617</v>
      </c>
      <c r="DH128" s="21">
        <f>EXP(-LN(2)/2)*DH127+(1-EXP(-LN(2)/2))/(LN(2)/2)*DB128*DE128*VLOOKUP('Données projet'!$B$13,Paramètres!$A$1:$I$89,3,0)*0.475*44/12</f>
        <v>7.6616971647469595E-6</v>
      </c>
      <c r="DI128" s="22">
        <f t="shared" si="69"/>
        <v>24.010596675279007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10.745999999999999</v>
      </c>
      <c r="N129" s="13">
        <f>IF('Données projet'!$A$36&gt;35,N128+M129-V128,IF(A129&lt;'Données projet'!$A$36,$K$205^A129,IF(A129='Données projet'!$A$36,'Données projet'!$B$36,N128+M129-V128)))</f>
        <v>563.42600000000004</v>
      </c>
      <c r="O129" s="13">
        <f>N129*VLOOKUP('Données projet'!$B$9,Paramètres!$A$1:$I$89,3,0)*VLOOKUP('Données projet'!$B$9,Paramètres!$A$1:$I$89,5,0)</f>
        <v>509.78784480000002</v>
      </c>
      <c r="P129" s="13">
        <f t="shared" si="87"/>
        <v>113.71071908731024</v>
      </c>
      <c r="Q129" s="20">
        <f t="shared" si="107"/>
        <v>1085.9266654370654</v>
      </c>
      <c r="R129" s="59">
        <f t="shared" si="55"/>
        <v>1369.1537006174876</v>
      </c>
      <c r="S129" s="59">
        <f ca="1">AVERAGE(OFFSET($R$3,0,0,'Données projet'!$E$9+1,1))-AVERAGE(OFFSET($H$3,0,0,'Données projet'!$E$9+1,1))</f>
        <v>737.40414421611001</v>
      </c>
      <c r="T129" s="59">
        <f t="shared" si="88"/>
        <v>245.32893490531674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54.902871588728708</v>
      </c>
      <c r="AA129" s="21">
        <f>EXP(-LN(2)/25)*AA128+(1-EXP(-LN(2)/25))/(LN(2)/25)*Calculateur!V129*Calculateur!X129*VLOOKUP('Données projet'!$B$9,Paramètres!$A$1:$I$89,3,0)*0.475*44/12</f>
        <v>25.824903405751641</v>
      </c>
      <c r="AB129" s="21">
        <f>EXP(-LN(2)/2)*AB128+(1-EXP(-LN(2)/2))/(LN(2)/2)*V129*Y129*VLOOKUP('Données projet'!$B$9,Paramètres!$A$1:$I$89,3,0)*0.475*44/12</f>
        <v>2.3606472884943413E-5</v>
      </c>
      <c r="AC129" s="22">
        <f t="shared" si="57"/>
        <v>80.727798600953221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3.3249999999999886</v>
      </c>
      <c r="AI129" s="13">
        <f>IF('Données projet'!$A$62&gt;35,AI128+AH129-AQ128,IF(A129&lt;'Données projet'!$A$62,$AF$205^A129,IF(A129='Données projet'!$A$62,'Données projet'!$B$62,AI128+AH129-AQ128)))</f>
        <v>148.15500000000026</v>
      </c>
      <c r="AJ129" s="13">
        <f>AI129*VLOOKUP('Données projet'!$B$10,Paramètres!$A$1:$I$89,3,0)*VLOOKUP('Données projet'!$B$10,Paramètres!$A$1:$I$89,5,0)</f>
        <v>140.98429800000025</v>
      </c>
      <c r="AK129" s="13">
        <f t="shared" si="89"/>
        <v>36.522402318303413</v>
      </c>
      <c r="AL129" s="20">
        <f t="shared" si="58"/>
        <v>309.15750305437888</v>
      </c>
      <c r="AM129" s="59">
        <f t="shared" si="59"/>
        <v>592.38453823480108</v>
      </c>
      <c r="AN129" s="59">
        <f ca="1">AVERAGE(OFFSET($AM$3,0,0,'Données projet'!$E$10+1,1))-AVERAGE(OFFSET($H$3,0,0,'Données projet'!$E$10+1,1))</f>
        <v>486.36097333679697</v>
      </c>
      <c r="AO129" s="59">
        <f t="shared" si="90"/>
        <v>308.47736602748159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52.48987303925864</v>
      </c>
      <c r="AV129" s="21">
        <f>EXP(-LN(2)/25)*AV128+(1-EXP(-LN(2)/25))/(LN(2)/25)*Calculateur!AQ129*Calculateur!AS129*VLOOKUP('Données projet'!$B$10,Paramètres!$A$1:$I$89,3,0)*0.475*44/12</f>
        <v>47.742722899570516</v>
      </c>
      <c r="AW129" s="21">
        <f>EXP(-LN(2)/2)*AW128+(1-EXP(-LN(2)/2))/(LN(2)/2)*AQ129*AT129*VLOOKUP('Données projet'!$B$10,Paramètres!$A$1:$I$89,3,0)*0.475*44/12</f>
        <v>27.555846118658145</v>
      </c>
      <c r="AX129" s="21">
        <f t="shared" si="60"/>
        <v>127.78844205748729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7.7849999999999966</v>
      </c>
      <c r="BD129" s="12">
        <f>IF('Données projet'!$A$88&gt;35,BD128+BC129-BL128,IF(A129&lt;'Données projet'!$A$88,$BA$205^A129,IF(A129='Données projet'!$A$88,'Données projet'!$B$88,BD128+BC129-BL128)))</f>
        <v>342.39500000000055</v>
      </c>
      <c r="BE129" s="13">
        <f>BD129*VLOOKUP('Données projet'!$B$11,Paramètres!$A$1:$I$89,3,0)*VLOOKUP('Données projet'!$B$11,Paramètres!$A$1:$I$89,5,0)</f>
        <v>347.18853000000058</v>
      </c>
      <c r="BF129" s="13">
        <f t="shared" si="91"/>
        <v>80.983328908951989</v>
      </c>
      <c r="BG129" s="20">
        <f t="shared" si="61"/>
        <v>745.73265426642558</v>
      </c>
      <c r="BH129" s="59">
        <f t="shared" si="62"/>
        <v>1028.9596894468477</v>
      </c>
      <c r="BI129" s="59">
        <f ca="1">AVERAGE(OFFSET($BH$3,0,0,'Données projet'!$E$11+1,1))-AVERAGE(OFFSET($H$3,0,0,'Données projet'!$E$11+1,1))</f>
        <v>586.51533082410526</v>
      </c>
      <c r="BJ129" s="59">
        <f t="shared" si="92"/>
        <v>361.74671957013652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45.87156005661263</v>
      </c>
      <c r="BQ129" s="21">
        <f>EXP(-LN(2)/25)*BQ128+(1-EXP(-LN(2)/25))/(LN(2)/25)*Calculateur!BL129*Calculateur!BN129*VLOOKUP('Données projet'!$B$11,Paramètres!$A$1:$I$89,3,0)*0.475*44/12</f>
        <v>23.616877740023057</v>
      </c>
      <c r="BR129" s="21">
        <f>EXP(-LN(2)/2)*BR128+(1-EXP(-LN(2)/2))/(LN(2)/2)*BL129*BO129*VLOOKUP('Données projet'!$B$11,Paramètres!$A$1:$I$89,3,0)*0.475*44/12</f>
        <v>1.9225953761645995E-3</v>
      </c>
      <c r="BS129" s="22">
        <f t="shared" si="63"/>
        <v>69.490360392011837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5.7330000000000014</v>
      </c>
      <c r="BY129" s="12">
        <f>IF('Données projet'!$A$114&gt;35,BY128+BX129-CG128,IF(A129&lt;'Données projet'!$A$114,$BV$205^A129,IF(A129='Données projet'!$A$114,'Données projet'!$B$114,BY128+BX129-CG128)))</f>
        <v>269.69500000000016</v>
      </c>
      <c r="BZ129" s="13">
        <f>BY129*VLOOKUP('Données projet'!$B$12,Paramètres!$A$1:$I$89,3,0)*VLOOKUP('Données projet'!$B$12,Paramètres!$A$1:$I$89,5,0)</f>
        <v>126.21726000000007</v>
      </c>
      <c r="CA129" s="13">
        <f t="shared" si="93"/>
        <v>33.120782644378309</v>
      </c>
      <c r="CB129" s="20">
        <f t="shared" si="64"/>
        <v>277.5137576056257</v>
      </c>
      <c r="CC129" s="59">
        <f t="shared" si="65"/>
        <v>560.7407927860479</v>
      </c>
      <c r="CD129" s="59">
        <f ca="1">AVERAGE(OFFSET($CC$3,0,0,'Données projet'!$E$12+1,1))-AVERAGE(OFFSET($H$3,0,0,'Données projet'!$E$12+1,1))</f>
        <v>374.38106339726073</v>
      </c>
      <c r="CE129" s="59">
        <f t="shared" si="94"/>
        <v>296.53283288925957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93.102719439371924</v>
      </c>
      <c r="CL129" s="21">
        <f>EXP(-LN(2)/25)*CL128+(1-EXP(-LN(2)/25))/(LN(2)/25)*Calculateur!CG129*Calculateur!CI129*VLOOKUP('Données projet'!$B$12,Paramètres!$A$1:$I$89,3,0)*0.475*44/12</f>
        <v>28.278496053686592</v>
      </c>
      <c r="CM129" s="21">
        <f>EXP(-LN(2)/2)*CM128+(1-EXP(-LN(2)/2))/(LN(2)/2)*CG129*CJ129*VLOOKUP('Données projet'!$B$12,Paramètres!$A$1:$I$89,3,0)*0.475*44/12</f>
        <v>4.4653677076074061</v>
      </c>
      <c r="CN129" s="22">
        <f t="shared" si="66"/>
        <v>125.84658320066592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2.4829205358400945E-14</v>
      </c>
      <c r="CV129" s="13">
        <f t="shared" si="95"/>
        <v>4.3867331143352915E-13</v>
      </c>
      <c r="CW129" s="20">
        <f t="shared" si="67"/>
        <v>8.0726688341261168E-13</v>
      </c>
      <c r="CX129" s="59">
        <f t="shared" si="68"/>
        <v>283.227035180423</v>
      </c>
      <c r="CY129" s="59">
        <f ca="1">AVERAGE(OFFSET($CX$3,0,0,'Données projet'!$E$13+1,1))-AVERAGE(OFFSET($H$3,0,0,'Données projet'!$E$13+1,1))</f>
        <v>285.8437404763045</v>
      </c>
      <c r="CZ129" s="59">
        <f t="shared" si="96"/>
        <v>276.01618888357268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13.264560952008463</v>
      </c>
      <c r="DG129" s="21">
        <f>EXP(-LN(2)/25)*DG128+(1-EXP(-LN(2)/25))/(LN(2)/25)*Calculateur!DB129*Calculateur!DD129*VLOOKUP('Données projet'!$B$13,Paramètres!$A$1:$I$89,3,0)*0.475*44/12</f>
        <v>10.194119777919996</v>
      </c>
      <c r="DH129" s="21">
        <f>EXP(-LN(2)/2)*DH128+(1-EXP(-LN(2)/2))/(LN(2)/2)*DB129*DE129*VLOOKUP('Données projet'!$B$13,Paramètres!$A$1:$I$89,3,0)*0.475*44/12</f>
        <v>5.41763802059032E-6</v>
      </c>
      <c r="DI129" s="22">
        <f t="shared" si="69"/>
        <v>23.458686147566482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10.745999999999999</v>
      </c>
      <c r="N130" s="13">
        <f>IF('Données projet'!$A$36&gt;35,N129+M130-V129,IF(A130&lt;'Données projet'!$A$36,$K$205^A130,IF(A130='Données projet'!$A$36,'Données projet'!$B$36,N129+M130-V129)))</f>
        <v>574.17200000000003</v>
      </c>
      <c r="O130" s="13">
        <f>N130*VLOOKUP('Données projet'!$B$9,Paramètres!$A$1:$I$89,3,0)*VLOOKUP('Données projet'!$B$9,Paramètres!$A$1:$I$89,5,0)</f>
        <v>519.51082560000009</v>
      </c>
      <c r="P130" s="13">
        <f t="shared" si="87"/>
        <v>115.62492260821269</v>
      </c>
      <c r="Q130" s="20">
        <f t="shared" si="107"/>
        <v>1106.1947614626372</v>
      </c>
      <c r="R130" s="59">
        <f t="shared" si="55"/>
        <v>1389.5971183217146</v>
      </c>
      <c r="S130" s="59">
        <f ca="1">AVERAGE(OFFSET($R$3,0,0,'Données projet'!$E$9+1,1))-AVERAGE(OFFSET($H$3,0,0,'Données projet'!$E$9+1,1))</f>
        <v>737.40414421611001</v>
      </c>
      <c r="T130" s="59">
        <f t="shared" si="88"/>
        <v>245.32893490531674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53.826259764318799</v>
      </c>
      <c r="AA130" s="21">
        <f>EXP(-LN(2)/25)*AA129+(1-EXP(-LN(2)/25))/(LN(2)/25)*Calculateur!V130*Calculateur!X130*VLOOKUP('Données projet'!$B$9,Paramètres!$A$1:$I$89,3,0)*0.475*44/12</f>
        <v>25.118720064048716</v>
      </c>
      <c r="AB130" s="21">
        <f>EXP(-LN(2)/2)*AB129+(1-EXP(-LN(2)/2))/(LN(2)/2)*V130*Y130*VLOOKUP('Données projet'!$B$9,Paramètres!$A$1:$I$89,3,0)*0.475*44/12</f>
        <v>1.6692297056839849E-5</v>
      </c>
      <c r="AC130" s="22">
        <f t="shared" si="57"/>
        <v>78.94499652066456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151.47999999999999</v>
      </c>
      <c r="AG130" s="12">
        <f>VLOOKUP(A130,'Données projet'!$A$61:$I$81,9,0)</f>
        <v>3.3249999999999886</v>
      </c>
      <c r="AH130" s="12">
        <f t="array" ref="AH130">INDEX(AG:AG,MIN(IF(ISNUMBER(AG130:AG326),ROW(AG130:AG326),"")))</f>
        <v>3.3249999999999886</v>
      </c>
      <c r="AI130" s="13">
        <f>IF('Données projet'!$A$62&gt;35,AI129+AH130-AQ129,IF(A130&lt;'Données projet'!$A$62,$AF$205^A130,IF(A130='Données projet'!$A$62,'Données projet'!$B$62,AI129+AH130-AQ129)))</f>
        <v>151.48000000000025</v>
      </c>
      <c r="AJ130" s="13">
        <f>AI130*VLOOKUP('Données projet'!$B$10,Paramètres!$A$1:$I$89,3,0)*VLOOKUP('Données projet'!$B$10,Paramètres!$A$1:$I$89,5,0)</f>
        <v>144.14836800000023</v>
      </c>
      <c r="AK130" s="13">
        <f t="shared" si="89"/>
        <v>37.245717260811411</v>
      </c>
      <c r="AL130" s="20">
        <f t="shared" si="58"/>
        <v>315.92803182924689</v>
      </c>
      <c r="AM130" s="59">
        <f t="shared" si="59"/>
        <v>599.33038868832432</v>
      </c>
      <c r="AN130" s="59">
        <f ca="1">AVERAGE(OFFSET($AM$3,0,0,'Données projet'!$E$10+1,1))-AVERAGE(OFFSET($H$3,0,0,'Données projet'!$E$10+1,1))</f>
        <v>486.36097333679697</v>
      </c>
      <c r="AO130" s="59">
        <f t="shared" si="90"/>
        <v>308.47736602748159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46.039999999999992</v>
      </c>
      <c r="AR130" s="16">
        <f>IF(ISNA(VLOOKUP(A130,'Données projet'!$A$61:$I$81,5,0)),0%,VLOOKUP(A130,'Données projet'!$A$61:$I$81,5,0)*VLOOKUP('Données projet'!$B$10,Paramètres!$A$1:$I$89,7,0))</f>
        <v>0.1075</v>
      </c>
      <c r="AS130" s="16">
        <f>IF(ISNA(VLOOKUP(A130,'Données projet'!$A$61:$I$81,6,0)),0%,VLOOKUP(A130,'Données projet'!$A$61:$I$81,6,0)*VLOOKUP('Données projet'!$B$10,Paramètres!$A$1:$I$89,7,0))</f>
        <v>0.1075</v>
      </c>
      <c r="AT130" s="16">
        <f>IF(ISNA(VLOOKUP(A130,'Données projet'!$A$61:$I$81,7,0)),0%,VLOOKUP(A130,'Données projet'!$A$61:$I$81,7,0))</f>
        <v>0.25</v>
      </c>
      <c r="AU130" s="21">
        <f>EXP(-LN(2)/35)*AU129+(1-EXP(-LN(2)/35))/(LN(2)/35)*AQ130*AR130*VLOOKUP('Données projet'!$B$10,Paramètres!$A$1:$I$89,3,0)*0.475*44/12</f>
        <v>56.667072053850433</v>
      </c>
      <c r="AV130" s="21">
        <f>EXP(-LN(2)/25)*AV129+(1-EXP(-LN(2)/25))/(LN(2)/25)*Calculateur!AQ130*Calculateur!AS130*VLOOKUP('Données projet'!$B$10,Paramètres!$A$1:$I$89,3,0)*0.475*44/12</f>
        <v>51.623189092049806</v>
      </c>
      <c r="AW130" s="21">
        <f>EXP(-LN(2)/2)*AW129+(1-EXP(-LN(2)/2))/(LN(2)/2)*AQ130*AT130*VLOOKUP('Données projet'!$B$10,Paramètres!$A$1:$I$89,3,0)*0.475*44/12</f>
        <v>29.819296691248169</v>
      </c>
      <c r="AX130" s="21">
        <f t="shared" si="60"/>
        <v>138.10955783714843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7.7849999999999966</v>
      </c>
      <c r="BD130" s="12">
        <f>IF('Données projet'!$A$88&gt;35,BD129+BC130-BL129,IF(A130&lt;'Données projet'!$A$88,$BA$205^A130,IF(A130='Données projet'!$A$88,'Données projet'!$B$88,BD129+BC130-BL129)))</f>
        <v>350.18000000000052</v>
      </c>
      <c r="BE130" s="13">
        <f>BD130*VLOOKUP('Données projet'!$B$11,Paramètres!$A$1:$I$89,3,0)*VLOOKUP('Données projet'!$B$11,Paramètres!$A$1:$I$89,5,0)</f>
        <v>355.08252000000056</v>
      </c>
      <c r="BF130" s="13">
        <f t="shared" si="91"/>
        <v>82.60817514708917</v>
      </c>
      <c r="BG130" s="20">
        <f t="shared" si="61"/>
        <v>762.31129404784781</v>
      </c>
      <c r="BH130" s="59">
        <f t="shared" si="62"/>
        <v>1045.7136509069253</v>
      </c>
      <c r="BI130" s="59">
        <f ca="1">AVERAGE(OFFSET($BH$3,0,0,'Données projet'!$E$11+1,1))-AVERAGE(OFFSET($H$3,0,0,'Données projet'!$E$11+1,1))</f>
        <v>586.51533082410526</v>
      </c>
      <c r="BJ130" s="59">
        <f t="shared" si="92"/>
        <v>361.74671957013652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44.972046742791406</v>
      </c>
      <c r="BQ130" s="21">
        <f>EXP(-LN(2)/25)*BQ129+(1-EXP(-LN(2)/25))/(LN(2)/25)*Calculateur!BL130*Calculateur!BN130*VLOOKUP('Données projet'!$B$11,Paramètres!$A$1:$I$89,3,0)*0.475*44/12</f>
        <v>22.971072976264502</v>
      </c>
      <c r="BR130" s="21">
        <f>EXP(-LN(2)/2)*BR129+(1-EXP(-LN(2)/2))/(LN(2)/2)*BL130*BO130*VLOOKUP('Données projet'!$B$11,Paramètres!$A$1:$I$89,3,0)*0.475*44/12</f>
        <v>1.3594802279638897E-3</v>
      </c>
      <c r="BS130" s="22">
        <f t="shared" si="63"/>
        <v>67.944479199283876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5.7330000000000014</v>
      </c>
      <c r="BY130" s="12">
        <f>IF('Données projet'!$A$114&gt;35,BY129+BX130-CG129,IF(A130&lt;'Données projet'!$A$114,$BV$205^A130,IF(A130='Données projet'!$A$114,'Données projet'!$B$114,BY129+BX130-CG129)))</f>
        <v>275.42800000000017</v>
      </c>
      <c r="BZ130" s="13">
        <f>BY130*VLOOKUP('Données projet'!$B$12,Paramètres!$A$1:$I$89,3,0)*VLOOKUP('Données projet'!$B$12,Paramètres!$A$1:$I$89,5,0)</f>
        <v>128.90030400000006</v>
      </c>
      <c r="CA130" s="13">
        <f t="shared" si="93"/>
        <v>33.74212637546124</v>
      </c>
      <c r="CB130" s="20">
        <f t="shared" si="64"/>
        <v>283.26889957059507</v>
      </c>
      <c r="CC130" s="59">
        <f t="shared" si="65"/>
        <v>566.67125642967244</v>
      </c>
      <c r="CD130" s="59">
        <f ca="1">AVERAGE(OFFSET($CC$3,0,0,'Données projet'!$E$12+1,1))-AVERAGE(OFFSET($H$3,0,0,'Données projet'!$E$12+1,1))</f>
        <v>374.38106339726073</v>
      </c>
      <c r="CE130" s="59">
        <f t="shared" si="94"/>
        <v>296.53283288925957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91.277031898217444</v>
      </c>
      <c r="CL130" s="21">
        <f>EXP(-LN(2)/25)*CL129+(1-EXP(-LN(2)/25))/(LN(2)/25)*Calculateur!CG130*Calculateur!CI130*VLOOKUP('Données projet'!$B$12,Paramètres!$A$1:$I$89,3,0)*0.475*44/12</f>
        <v>27.505219091997056</v>
      </c>
      <c r="CM130" s="21">
        <f>EXP(-LN(2)/2)*CM129+(1-EXP(-LN(2)/2))/(LN(2)/2)*CG130*CJ130*VLOOKUP('Données projet'!$B$12,Paramètres!$A$1:$I$89,3,0)*0.475*44/12</f>
        <v>3.1574917865406258</v>
      </c>
      <c r="CN130" s="22">
        <f t="shared" si="66"/>
        <v>121.93974277675512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2.4829205358400945E-14</v>
      </c>
      <c r="CV130" s="13">
        <f t="shared" si="95"/>
        <v>4.3867331143352915E-13</v>
      </c>
      <c r="CW130" s="20">
        <f t="shared" si="67"/>
        <v>8.0726688341261168E-13</v>
      </c>
      <c r="CX130" s="59">
        <f t="shared" si="68"/>
        <v>283.40235685907822</v>
      </c>
      <c r="CY130" s="59">
        <f ca="1">AVERAGE(OFFSET($CX$3,0,0,'Données projet'!$E$13+1,1))-AVERAGE(OFFSET($H$3,0,0,'Données projet'!$E$13+1,1))</f>
        <v>285.8437404763045</v>
      </c>
      <c r="CZ130" s="59">
        <f t="shared" si="96"/>
        <v>276.01618888357268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13.004451002322879</v>
      </c>
      <c r="DG130" s="21">
        <f>EXP(-LN(2)/25)*DG129+(1-EXP(-LN(2)/25))/(LN(2)/25)*Calculateur!DB130*Calculateur!DD130*VLOOKUP('Données projet'!$B$13,Paramètres!$A$1:$I$89,3,0)*0.475*44/12</f>
        <v>9.9153610365073135</v>
      </c>
      <c r="DH130" s="21">
        <f>EXP(-LN(2)/2)*DH129+(1-EXP(-LN(2)/2))/(LN(2)/2)*DB130*DE130*VLOOKUP('Données projet'!$B$13,Paramètres!$A$1:$I$89,3,0)*0.475*44/12</f>
        <v>3.8308485823734798E-6</v>
      </c>
      <c r="DI130" s="22">
        <f t="shared" si="69"/>
        <v>22.919815869678779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10.745999999999999</v>
      </c>
      <c r="N131" s="13">
        <f>IF('Données projet'!$A$36&gt;35,N130+M131-V130,IF(A131&lt;'Données projet'!$A$36,$K$205^A131,IF(A131='Données projet'!$A$36,'Données projet'!$B$36,N130+M131-V130)))</f>
        <v>584.91800000000001</v>
      </c>
      <c r="O131" s="13">
        <f>N131*VLOOKUP('Données projet'!$B$9,Paramètres!$A$1:$I$89,3,0)*VLOOKUP('Données projet'!$B$9,Paramètres!$A$1:$I$89,5,0)</f>
        <v>529.23380639999993</v>
      </c>
      <c r="P131" s="13">
        <f t="shared" si="87"/>
        <v>117.53496031630661</v>
      </c>
      <c r="Q131" s="20">
        <f t="shared" ref="Q131:Q153" si="108">(O131+P131)*0.475*44/12</f>
        <v>1126.4556020309005</v>
      </c>
      <c r="R131" s="59">
        <f t="shared" ref="R131:R194" si="109">Q131+(I131+J131)*44/12</f>
        <v>1410.030239129469</v>
      </c>
      <c r="S131" s="59">
        <f ca="1">AVERAGE(OFFSET($R$3,0,0,'Données projet'!$E$9+1,1))-AVERAGE(OFFSET($H$3,0,0,'Données projet'!$E$9+1,1))</f>
        <v>737.40414421611001</v>
      </c>
      <c r="T131" s="59">
        <f t="shared" si="88"/>
        <v>245.32893490531674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52.770759641117195</v>
      </c>
      <c r="AA131" s="21">
        <f>EXP(-LN(2)/25)*AA130+(1-EXP(-LN(2)/25))/(LN(2)/25)*Calculateur!V131*Calculateur!X131*VLOOKUP('Données projet'!$B$9,Paramètres!$A$1:$I$89,3,0)*0.475*44/12</f>
        <v>24.431847342961227</v>
      </c>
      <c r="AB131" s="21">
        <f>EXP(-LN(2)/2)*AB130+(1-EXP(-LN(2)/2))/(LN(2)/2)*V131*Y131*VLOOKUP('Données projet'!$B$9,Paramètres!$A$1:$I$89,3,0)*0.475*44/12</f>
        <v>1.1803236442471706E-5</v>
      </c>
      <c r="AC131" s="22">
        <f t="shared" si="57"/>
        <v>77.202618787314861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2.4366666666666674</v>
      </c>
      <c r="AI131" s="13">
        <f>IF('Données projet'!$A$62&gt;35,AI130+AH131-AQ130,IF(A131&lt;'Données projet'!$A$62,$AF$205^A131,IF(A131='Données projet'!$A$62,'Données projet'!$B$62,AI130+AH131-AQ130)))</f>
        <v>107.87666666666692</v>
      </c>
      <c r="AJ131" s="13">
        <f>AI131*VLOOKUP('Données projet'!$B$10,Paramètres!$A$1:$I$89,3,0)*VLOOKUP('Données projet'!$B$10,Paramètres!$A$1:$I$89,5,0)</f>
        <v>102.65543600000025</v>
      </c>
      <c r="AK131" s="13">
        <f t="shared" si="89"/>
        <v>27.593650392739352</v>
      </c>
      <c r="AL131" s="20">
        <f t="shared" si="58"/>
        <v>226.85049213402147</v>
      </c>
      <c r="AM131" s="59">
        <f t="shared" si="59"/>
        <v>510.42512923259</v>
      </c>
      <c r="AN131" s="59">
        <f ca="1">AVERAGE(OFFSET($AM$3,0,0,'Données projet'!$E$10+1,1))-AVERAGE(OFFSET($H$3,0,0,'Données projet'!$E$10+1,1))</f>
        <v>486.36097333679697</v>
      </c>
      <c r="AO131" s="59">
        <f t="shared" si="90"/>
        <v>308.47736602748159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55.555865334375518</v>
      </c>
      <c r="AV131" s="21">
        <f>EXP(-LN(2)/25)*AV130+(1-EXP(-LN(2)/25))/(LN(2)/25)*Calculateur!AQ131*Calculateur!AS131*VLOOKUP('Données projet'!$B$10,Paramètres!$A$1:$I$89,3,0)*0.475*44/12</f>
        <v>50.211550271582176</v>
      </c>
      <c r="AW131" s="21">
        <f>EXP(-LN(2)/2)*AW130+(1-EXP(-LN(2)/2))/(LN(2)/2)*AQ131*AT131*VLOOKUP('Données projet'!$B$10,Paramètres!$A$1:$I$89,3,0)*0.475*44/12</f>
        <v>21.085426900595163</v>
      </c>
      <c r="AX131" s="21">
        <f t="shared" si="60"/>
        <v>126.85284250655286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7.7849999999999966</v>
      </c>
      <c r="BD131" s="12">
        <f>IF('Données projet'!$A$88&gt;35,BD130+BC131-BL130,IF(A131&lt;'Données projet'!$A$88,$BA$205^A131,IF(A131='Données projet'!$A$88,'Données projet'!$B$88,BD130+BC131-BL130)))</f>
        <v>357.96500000000049</v>
      </c>
      <c r="BE131" s="13">
        <f>BD131*VLOOKUP('Données projet'!$B$11,Paramètres!$A$1:$I$89,3,0)*VLOOKUP('Données projet'!$B$11,Paramètres!$A$1:$I$89,5,0)</f>
        <v>362.97651000000053</v>
      </c>
      <c r="BF131" s="13">
        <f t="shared" si="91"/>
        <v>84.228821779275577</v>
      </c>
      <c r="BG131" s="20">
        <f t="shared" si="61"/>
        <v>778.88261951557251</v>
      </c>
      <c r="BH131" s="59">
        <f t="shared" si="62"/>
        <v>1062.457256614141</v>
      </c>
      <c r="BI131" s="59">
        <f ca="1">AVERAGE(OFFSET($BH$3,0,0,'Données projet'!$E$11+1,1))-AVERAGE(OFFSET($H$3,0,0,'Données projet'!$E$11+1,1))</f>
        <v>586.51533082410526</v>
      </c>
      <c r="BJ131" s="59">
        <f t="shared" si="92"/>
        <v>361.74671957013652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44.090172336405267</v>
      </c>
      <c r="BQ131" s="21">
        <f>EXP(-LN(2)/25)*BQ130+(1-EXP(-LN(2)/25))/(LN(2)/25)*Calculateur!BL131*Calculateur!BN131*VLOOKUP('Données projet'!$B$11,Paramètres!$A$1:$I$89,3,0)*0.475*44/12</f>
        <v>22.342927777732321</v>
      </c>
      <c r="BR131" s="21">
        <f>EXP(-LN(2)/2)*BR130+(1-EXP(-LN(2)/2))/(LN(2)/2)*BL131*BO131*VLOOKUP('Données projet'!$B$11,Paramètres!$A$1:$I$89,3,0)*0.475*44/12</f>
        <v>9.6129768808229997E-4</v>
      </c>
      <c r="BS131" s="22">
        <f t="shared" si="63"/>
        <v>66.434061411825667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5.7330000000000014</v>
      </c>
      <c r="BY131" s="12">
        <f>IF('Données projet'!$A$114&gt;35,BY130+BX131-CG130,IF(A131&lt;'Données projet'!$A$114,$BV$205^A131,IF(A131='Données projet'!$A$114,'Données projet'!$B$114,BY130+BX131-CG130)))</f>
        <v>281.16100000000017</v>
      </c>
      <c r="BZ131" s="13">
        <f>BY131*VLOOKUP('Données projet'!$B$12,Paramètres!$A$1:$I$89,3,0)*VLOOKUP('Données projet'!$B$12,Paramètres!$A$1:$I$89,5,0)</f>
        <v>131.58334800000009</v>
      </c>
      <c r="CA131" s="13">
        <f t="shared" si="93"/>
        <v>34.361966390286234</v>
      </c>
      <c r="CB131" s="20">
        <f t="shared" si="64"/>
        <v>289.02142256308201</v>
      </c>
      <c r="CC131" s="59">
        <f t="shared" si="65"/>
        <v>572.59605966165054</v>
      </c>
      <c r="CD131" s="59">
        <f ca="1">AVERAGE(OFFSET($CC$3,0,0,'Données projet'!$E$12+1,1))-AVERAGE(OFFSET($H$3,0,0,'Données projet'!$E$12+1,1))</f>
        <v>374.38106339726073</v>
      </c>
      <c r="CE131" s="59">
        <f t="shared" si="94"/>
        <v>296.53283288925957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89.487144976185562</v>
      </c>
      <c r="CL131" s="21">
        <f>EXP(-LN(2)/25)*CL130+(1-EXP(-LN(2)/25))/(LN(2)/25)*Calculateur!CG131*Calculateur!CI131*VLOOKUP('Données projet'!$B$12,Paramètres!$A$1:$I$89,3,0)*0.475*44/12</f>
        <v>26.753087429489788</v>
      </c>
      <c r="CM131" s="21">
        <f>EXP(-LN(2)/2)*CM130+(1-EXP(-LN(2)/2))/(LN(2)/2)*CG131*CJ131*VLOOKUP('Données projet'!$B$12,Paramètres!$A$1:$I$89,3,0)*0.475*44/12</f>
        <v>2.2326838538037035</v>
      </c>
      <c r="CN131" s="22">
        <f t="shared" si="66"/>
        <v>118.47291625947906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2.4829205358400945E-14</v>
      </c>
      <c r="CV131" s="13">
        <f t="shared" si="95"/>
        <v>4.3867331143352915E-13</v>
      </c>
      <c r="CW131" s="20">
        <f t="shared" si="67"/>
        <v>8.0726688341261168E-13</v>
      </c>
      <c r="CX131" s="59">
        <f t="shared" si="68"/>
        <v>283.57463709856933</v>
      </c>
      <c r="CY131" s="59">
        <f ca="1">AVERAGE(OFFSET($CX$3,0,0,'Données projet'!$E$13+1,1))-AVERAGE(OFFSET($H$3,0,0,'Données projet'!$E$13+1,1))</f>
        <v>285.8437404763045</v>
      </c>
      <c r="CZ131" s="59">
        <f t="shared" si="96"/>
        <v>276.01618888357268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12.749441650099225</v>
      </c>
      <c r="DG131" s="21">
        <f>EXP(-LN(2)/25)*DG130+(1-EXP(-LN(2)/25))/(LN(2)/25)*Calculateur!DB131*Calculateur!DD131*VLOOKUP('Données projet'!$B$13,Paramètres!$A$1:$I$89,3,0)*0.475*44/12</f>
        <v>9.6442249675378466</v>
      </c>
      <c r="DH131" s="21">
        <f>EXP(-LN(2)/2)*DH130+(1-EXP(-LN(2)/2))/(LN(2)/2)*DB131*DE131*VLOOKUP('Données projet'!$B$13,Paramètres!$A$1:$I$89,3,0)*0.475*44/12</f>
        <v>2.70881901029516E-6</v>
      </c>
      <c r="DI131" s="22">
        <f t="shared" si="69"/>
        <v>22.393669326456084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10.745999999999999</v>
      </c>
      <c r="N132" s="13">
        <f>IF('Données projet'!$A$36&gt;35,N131+M132-V131,IF(A132&lt;'Données projet'!$A$36,$K$205^A132,IF(A132='Données projet'!$A$36,'Données projet'!$B$36,N131+M132-V131)))</f>
        <v>595.66399999999999</v>
      </c>
      <c r="O132" s="13">
        <f>N132*VLOOKUP('Données projet'!$B$9,Paramètres!$A$1:$I$89,3,0)*VLOOKUP('Données projet'!$B$9,Paramètres!$A$1:$I$89,5,0)</f>
        <v>538.95678720000001</v>
      </c>
      <c r="P132" s="13">
        <f t="shared" si="87"/>
        <v>119.44091757198787</v>
      </c>
      <c r="Q132" s="20">
        <f t="shared" si="108"/>
        <v>1146.709335811212</v>
      </c>
      <c r="R132" s="59">
        <f t="shared" si="109"/>
        <v>1430.4532644722774</v>
      </c>
      <c r="S132" s="59">
        <f ca="1">AVERAGE(OFFSET($R$3,0,0,'Données projet'!$E$9+1,1))-AVERAGE(OFFSET($H$3,0,0,'Données projet'!$E$9+1,1))</f>
        <v>737.40414421611001</v>
      </c>
      <c r="T132" s="59">
        <f t="shared" si="88"/>
        <v>245.32893490531674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51.73595723154007</v>
      </c>
      <c r="AA132" s="21">
        <f>EXP(-LN(2)/25)*AA131+(1-EXP(-LN(2)/25))/(LN(2)/25)*Calculateur!V132*Calculateur!X132*VLOOKUP('Données projet'!$B$9,Paramètres!$A$1:$I$89,3,0)*0.475*44/12</f>
        <v>23.763757192552941</v>
      </c>
      <c r="AB132" s="21">
        <f>EXP(-LN(2)/2)*AB131+(1-EXP(-LN(2)/2))/(LN(2)/2)*V132*Y132*VLOOKUP('Données projet'!$B$9,Paramètres!$A$1:$I$89,3,0)*0.475*44/12</f>
        <v>8.3461485284199245E-6</v>
      </c>
      <c r="AC132" s="22">
        <f t="shared" ref="AC132:AC153" si="111">SUM(Z132:AB132)</f>
        <v>75.499722770241547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2.4366666666666674</v>
      </c>
      <c r="AI132" s="13">
        <f>IF('Données projet'!$A$62&gt;35,AI131+AH132-AQ131,IF(A132&lt;'Données projet'!$A$62,$AF$205^A132,IF(A132='Données projet'!$A$62,'Données projet'!$B$62,AI131+AH132-AQ131)))</f>
        <v>110.31333333333359</v>
      </c>
      <c r="AJ132" s="13">
        <f>AI132*VLOOKUP('Données projet'!$B$10,Paramètres!$A$1:$I$89,3,0)*VLOOKUP('Données projet'!$B$10,Paramètres!$A$1:$I$89,5,0)</f>
        <v>104.97416800000025</v>
      </c>
      <c r="AK132" s="13">
        <f t="shared" si="89"/>
        <v>28.143655751142813</v>
      </c>
      <c r="AL132" s="20">
        <f t="shared" ref="AL132:AL153" si="112">(AJ132+AK132)*0.475*44/12</f>
        <v>231.84687636657415</v>
      </c>
      <c r="AM132" s="59">
        <f t="shared" ref="AM132:AM195" si="113">AL132+(AD132+AE132)*44/12</f>
        <v>515.59080502763948</v>
      </c>
      <c r="AN132" s="59">
        <f ca="1">AVERAGE(OFFSET($AM$3,0,0,'Données projet'!$E$10+1,1))-AVERAGE(OFFSET($H$3,0,0,'Données projet'!$E$10+1,1))</f>
        <v>486.36097333679697</v>
      </c>
      <c r="AO132" s="59">
        <f t="shared" si="90"/>
        <v>308.47736602748159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54.46644870090033</v>
      </c>
      <c r="AV132" s="21">
        <f>EXP(-LN(2)/25)*AV131+(1-EXP(-LN(2)/25))/(LN(2)/25)*Calculateur!AQ132*Calculateur!AS132*VLOOKUP('Données projet'!$B$10,Paramètres!$A$1:$I$89,3,0)*0.475*44/12</f>
        <v>48.838512788895095</v>
      </c>
      <c r="AW132" s="21">
        <f>EXP(-LN(2)/2)*AW131+(1-EXP(-LN(2)/2))/(LN(2)/2)*AQ132*AT132*VLOOKUP('Données projet'!$B$10,Paramètres!$A$1:$I$89,3,0)*0.475*44/12</f>
        <v>14.909648345624088</v>
      </c>
      <c r="AX132" s="21">
        <f t="shared" ref="AX132:AX153" si="114">SUM(AU132:AW132)</f>
        <v>118.21460983541952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7.7849999999999966</v>
      </c>
      <c r="BD132" s="12">
        <f>IF('Données projet'!$A$88&gt;35,BD131+BC132-BL131,IF(A132&lt;'Données projet'!$A$88,$BA$205^A132,IF(A132='Données projet'!$A$88,'Données projet'!$B$88,BD131+BC132-BL131)))</f>
        <v>365.75000000000045</v>
      </c>
      <c r="BE132" s="13">
        <f>BD132*VLOOKUP('Données projet'!$B$11,Paramètres!$A$1:$I$89,3,0)*VLOOKUP('Données projet'!$B$11,Paramètres!$A$1:$I$89,5,0)</f>
        <v>370.87050000000045</v>
      </c>
      <c r="BF132" s="13">
        <f t="shared" si="91"/>
        <v>85.845370656674874</v>
      </c>
      <c r="BG132" s="20">
        <f t="shared" ref="BG132:BG153" si="115">(BE132+BF132)*0.475*44/12</f>
        <v>795.44680806037604</v>
      </c>
      <c r="BH132" s="59">
        <f t="shared" ref="BH132:BH195" si="116">BG132+(AY132+AZ132)*44/12</f>
        <v>1079.1907367214415</v>
      </c>
      <c r="BI132" s="59">
        <f ca="1">AVERAGE(OFFSET($BH$3,0,0,'Données projet'!$E$11+1,1))-AVERAGE(OFFSET($H$3,0,0,'Données projet'!$E$11+1,1))</f>
        <v>586.51533082410526</v>
      </c>
      <c r="BJ132" s="59">
        <f t="shared" si="92"/>
        <v>361.74671957013652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43.225590949238089</v>
      </c>
      <c r="BQ132" s="21">
        <f>EXP(-LN(2)/25)*BQ131+(1-EXP(-LN(2)/25))/(LN(2)/25)*Calculateur!BL132*Calculateur!BN132*VLOOKUP('Données projet'!$B$11,Paramètres!$A$1:$I$89,3,0)*0.475*44/12</f>
        <v>21.731959242686724</v>
      </c>
      <c r="BR132" s="21">
        <f>EXP(-LN(2)/2)*BR131+(1-EXP(-LN(2)/2))/(LN(2)/2)*BL132*BO132*VLOOKUP('Données projet'!$B$11,Paramètres!$A$1:$I$89,3,0)*0.475*44/12</f>
        <v>6.7974011398194494E-4</v>
      </c>
      <c r="BS132" s="22">
        <f t="shared" ref="BS132:BS153" si="117">SUM(BP132:BR132)</f>
        <v>64.95822993203879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5.7330000000000014</v>
      </c>
      <c r="BY132" s="12">
        <f>IF('Données projet'!$A$114&gt;35,BY131+BX132-CG131,IF(A132&lt;'Données projet'!$A$114,$BV$205^A132,IF(A132='Données projet'!$A$114,'Données projet'!$B$114,BY131+BX132-CG131)))</f>
        <v>286.89400000000018</v>
      </c>
      <c r="BZ132" s="13">
        <f>BY132*VLOOKUP('Données projet'!$B$12,Paramètres!$A$1:$I$89,3,0)*VLOOKUP('Données projet'!$B$12,Paramètres!$A$1:$I$89,5,0)</f>
        <v>134.26639200000008</v>
      </c>
      <c r="CA132" s="13">
        <f t="shared" si="93"/>
        <v>34.980336883494694</v>
      </c>
      <c r="CB132" s="20">
        <f t="shared" ref="CB132:CB153" si="118">(BZ132+CA132)*0.475*44/12</f>
        <v>294.77138613875337</v>
      </c>
      <c r="CC132" s="59">
        <f t="shared" ref="CC132:CC195" si="119">CB132+(BT132+BU132)*44/12</f>
        <v>578.51531479981873</v>
      </c>
      <c r="CD132" s="59">
        <f ca="1">AVERAGE(OFFSET($CC$3,0,0,'Données projet'!$E$12+1,1))-AVERAGE(OFFSET($H$3,0,0,'Données projet'!$E$12+1,1))</f>
        <v>374.38106339726073</v>
      </c>
      <c r="CE132" s="59">
        <f t="shared" si="94"/>
        <v>296.53283288925957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87.732356644971503</v>
      </c>
      <c r="CL132" s="21">
        <f>EXP(-LN(2)/25)*CL131+(1-EXP(-LN(2)/25))/(LN(2)/25)*Calculateur!CG132*Calculateur!CI132*VLOOKUP('Données projet'!$B$12,Paramètres!$A$1:$I$89,3,0)*0.475*44/12</f>
        <v>26.021522846846668</v>
      </c>
      <c r="CM132" s="21">
        <f>EXP(-LN(2)/2)*CM131+(1-EXP(-LN(2)/2))/(LN(2)/2)*CG132*CJ132*VLOOKUP('Données projet'!$B$12,Paramètres!$A$1:$I$89,3,0)*0.475*44/12</f>
        <v>1.5787458932703131</v>
      </c>
      <c r="CN132" s="22">
        <f t="shared" ref="CN132:CN153" si="120">SUM(CK132:CM132)</f>
        <v>115.33262538508848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2.4829205358400945E-14</v>
      </c>
      <c r="CV132" s="13">
        <f t="shared" si="95"/>
        <v>4.3867331143352915E-13</v>
      </c>
      <c r="CW132" s="20">
        <f t="shared" ref="CW132:CW153" si="121">(CU132+CV132)*0.475*44/12</f>
        <v>8.0726688341261168E-13</v>
      </c>
      <c r="CX132" s="59">
        <f t="shared" ref="CX132:CX195" si="122">CW132+(CO132+CP132)*44/12</f>
        <v>283.74392866106615</v>
      </c>
      <c r="CY132" s="59">
        <f ca="1">AVERAGE(OFFSET($CX$3,0,0,'Données projet'!$E$13+1,1))-AVERAGE(OFFSET($H$3,0,0,'Données projet'!$E$13+1,1))</f>
        <v>285.8437404763045</v>
      </c>
      <c r="CZ132" s="59">
        <f t="shared" si="96"/>
        <v>276.01618888357268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12.499432875732332</v>
      </c>
      <c r="DG132" s="21">
        <f>EXP(-LN(2)/25)*DG131+(1-EXP(-LN(2)/25))/(LN(2)/25)*Calculateur!DB132*Calculateur!DD132*VLOOKUP('Données projet'!$B$13,Paramètres!$A$1:$I$89,3,0)*0.475*44/12</f>
        <v>9.3805031286327747</v>
      </c>
      <c r="DH132" s="21">
        <f>EXP(-LN(2)/2)*DH131+(1-EXP(-LN(2)/2))/(LN(2)/2)*DB132*DE132*VLOOKUP('Données projet'!$B$13,Paramètres!$A$1:$I$89,3,0)*0.475*44/12</f>
        <v>1.9154242911867399E-6</v>
      </c>
      <c r="DI132" s="22">
        <f t="shared" ref="DI132:DI153" si="123">SUM(DF132:DH132)</f>
        <v>21.879937919789398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10.745999999999999</v>
      </c>
      <c r="M133" s="12">
        <f t="array" ref="M133">INDEX(L:L,MIN(IF(ISNUMBER(L133:L329),ROW(L133:L329),"")))</f>
        <v>10.745999999999999</v>
      </c>
      <c r="N133" s="13">
        <f>IF('Données projet'!$A$36&gt;35,N132+M133-V132,IF(A133&lt;'Données projet'!$A$36,$K$205^A133,IF(A133='Données projet'!$A$36,'Données projet'!$B$36,N132+M133-V132)))</f>
        <v>606.41</v>
      </c>
      <c r="O133" s="13">
        <f>N133*VLOOKUP('Données projet'!$B$9,Paramètres!$A$1:$I$89,3,0)*VLOOKUP('Données projet'!$B$9,Paramètres!$A$1:$I$89,5,0)</f>
        <v>548.67976799999997</v>
      </c>
      <c r="P133" s="13">
        <f t="shared" ref="P133:P196" si="141">EXP(-1.0587+0.8836*LN(O133)+0.284)</f>
        <v>121.34287647942783</v>
      </c>
      <c r="Q133" s="20">
        <f t="shared" si="108"/>
        <v>1166.95610580167</v>
      </c>
      <c r="R133" s="59">
        <f t="shared" si="109"/>
        <v>1450.8663891951021</v>
      </c>
      <c r="S133" s="59">
        <f ca="1">AVERAGE(OFFSET($R$3,0,0,'Données projet'!$E$9+1,1))-AVERAGE(OFFSET($H$3,0,0,'Données projet'!$E$9+1,1))</f>
        <v>737.40414421611001</v>
      </c>
      <c r="T133" s="59">
        <f t="shared" ref="T133:T196" si="142">$T$3</f>
        <v>245.32893490531674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75.799999999999955</v>
      </c>
      <c r="W133" s="16">
        <f>IF(ISNA(VLOOKUP(A133,'Données projet'!$A$35:$I$55,5,0)),0%,VLOOKUP(A133,'Données projet'!$A$35:$I$55,5,0)*VLOOKUP('Données projet'!$B$9,Paramètres!$A$1:$I$89,7,0))</f>
        <v>0.215</v>
      </c>
      <c r="X133" s="16">
        <f>IF(ISNA(VLOOKUP(A133,'Données projet'!$A$35:$I$55,6,0)),0%,VLOOKUP(A133,'Données projet'!$A$35:$I$55,6,0)*VLOOKUP('Données projet'!$B$9,Paramètres!$A$1:$I$89,7,0))</f>
        <v>8.6000000000000007E-2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67.022188447492425</v>
      </c>
      <c r="AA133" s="21">
        <f>EXP(-LN(2)/25)*AA132+(1-EXP(-LN(2)/25))/(LN(2)/25)*Calculateur!V133*Calculateur!X133*VLOOKUP('Données projet'!$B$9,Paramètres!$A$1:$I$89,3,0)*0.475*44/12</f>
        <v>29.608559822433588</v>
      </c>
      <c r="AB133" s="21">
        <f>EXP(-LN(2)/2)*AB132+(1-EXP(-LN(2)/2))/(LN(2)/2)*V133*Y133*VLOOKUP('Données projet'!$B$9,Paramètres!$A$1:$I$89,3,0)*0.475*44/12</f>
        <v>5.9016182212358532E-6</v>
      </c>
      <c r="AC133" s="22">
        <f t="shared" si="111"/>
        <v>96.63075417154424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112.75</v>
      </c>
      <c r="AG133" s="12">
        <f>VLOOKUP(A133,'Données projet'!$A$61:$I$81,9,0)</f>
        <v>2.4366666666666674</v>
      </c>
      <c r="AH133" s="12">
        <f t="array" ref="AH133">INDEX(AG:AG,MIN(IF(ISNUMBER(AG133:AG329),ROW(AG133:AG329),"")))</f>
        <v>2.4366666666666674</v>
      </c>
      <c r="AI133" s="13">
        <f>IF('Données projet'!$A$62&gt;35,AI132+AH133-AQ132,IF(A133&lt;'Données projet'!$A$62,$AF$205^A133,IF(A133='Données projet'!$A$62,'Données projet'!$B$62,AI132+AH133-AQ132)))</f>
        <v>112.75000000000026</v>
      </c>
      <c r="AJ133" s="13">
        <f>AI133*VLOOKUP('Données projet'!$B$10,Paramètres!$A$1:$I$89,3,0)*VLOOKUP('Données projet'!$B$10,Paramètres!$A$1:$I$89,5,0)</f>
        <v>107.29290000000026</v>
      </c>
      <c r="AK133" s="13">
        <f t="shared" ref="AK133:AK153" si="143">EXP(-1.0587+0.8836*LN(AJ133)+0.284)</f>
        <v>28.692248678828363</v>
      </c>
      <c r="AL133" s="20">
        <f t="shared" si="112"/>
        <v>236.84080061562653</v>
      </c>
      <c r="AM133" s="59">
        <f t="shared" si="113"/>
        <v>520.75108400905867</v>
      </c>
      <c r="AN133" s="59">
        <f ca="1">AVERAGE(OFFSET($AM$3,0,0,'Données projet'!$E$10+1,1))-AVERAGE(OFFSET($H$3,0,0,'Données projet'!$E$10+1,1))</f>
        <v>486.36097333679697</v>
      </c>
      <c r="AO133" s="59">
        <f t="shared" ref="AO133:AO196" si="144">$AO$3</f>
        <v>308.47736602748159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112.75</v>
      </c>
      <c r="AR133" s="16">
        <f>IF(ISNA(VLOOKUP(A133,'Données projet'!$A$61:$I$81,5,0)),0%,VLOOKUP(A133,'Données projet'!$A$61:$I$81,5,0)*VLOOKUP('Données projet'!$B$10,Paramètres!$A$1:$I$89,7,0))</f>
        <v>0.1075</v>
      </c>
      <c r="AS133" s="16">
        <f>IF(ISNA(VLOOKUP(A133,'Données projet'!$A$61:$I$81,6,0)),0%,VLOOKUP(A133,'Données projet'!$A$61:$I$81,6,0)*VLOOKUP('Données projet'!$B$10,Paramètres!$A$1:$I$89,7,0))</f>
        <v>0.1075</v>
      </c>
      <c r="AT133" s="16">
        <f>IF(ISNA(VLOOKUP(A133,'Données projet'!$A$61:$I$81,7,0)),0%,VLOOKUP(A133,'Données projet'!$A$61:$I$81,7,0))</f>
        <v>0.25</v>
      </c>
      <c r="AU133" s="21">
        <f>EXP(-LN(2)/35)*AU132+(1-EXP(-LN(2)/35))/(LN(2)/35)*AQ133*AR133*VLOOKUP('Données projet'!$B$10,Paramètres!$A$1:$I$89,3,0)*0.475*44/12</f>
        <v>66.148875573179566</v>
      </c>
      <c r="AV133" s="21">
        <f>EXP(-LN(2)/25)*AV132+(1-EXP(-LN(2)/25))/(LN(2)/25)*Calculateur!AQ133*Calculateur!AS133*VLOOKUP('Données projet'!$B$10,Paramètres!$A$1:$I$89,3,0)*0.475*44/12</f>
        <v>60.203298297558</v>
      </c>
      <c r="AW133" s="21">
        <f>EXP(-LN(2)/2)*AW132+(1-EXP(-LN(2)/2))/(LN(2)/2)*AQ133*AT133*VLOOKUP('Données projet'!$B$10,Paramètres!$A$1:$I$89,3,0)*0.475*44/12</f>
        <v>35.851148174313693</v>
      </c>
      <c r="AX133" s="21">
        <f t="shared" si="114"/>
        <v>162.20332204505127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7.7849999999999966</v>
      </c>
      <c r="BD133" s="12">
        <f>IF('Données projet'!$A$88&gt;35,BD132+BC133-BL132,IF(A133&lt;'Données projet'!$A$88,$BA$205^A133,IF(A133='Données projet'!$A$88,'Données projet'!$B$88,BD132+BC133-BL132)))</f>
        <v>373.53500000000042</v>
      </c>
      <c r="BE133" s="13">
        <f>BD133*VLOOKUP('Données projet'!$B$11,Paramètres!$A$1:$I$89,3,0)*VLOOKUP('Données projet'!$B$11,Paramètres!$A$1:$I$89,5,0)</f>
        <v>378.76449000000048</v>
      </c>
      <c r="BF133" s="13">
        <f t="shared" ref="BF133:BF153" si="145">EXP(-1.0587+0.8836*LN(BE133)+0.284)</f>
        <v>87.457919046935672</v>
      </c>
      <c r="BG133" s="20">
        <f t="shared" si="115"/>
        <v>812.00402909008051</v>
      </c>
      <c r="BH133" s="59">
        <f t="shared" si="116"/>
        <v>1095.9143124835127</v>
      </c>
      <c r="BI133" s="59">
        <f ca="1">AVERAGE(OFFSET($BH$3,0,0,'Données projet'!$E$11+1,1))-AVERAGE(OFFSET($H$3,0,0,'Données projet'!$E$11+1,1))</f>
        <v>586.51533082410526</v>
      </c>
      <c r="BJ133" s="59">
        <f t="shared" ref="BJ133:BJ196" si="146">$BJ$3</f>
        <v>361.74671957013652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42.377963475730681</v>
      </c>
      <c r="BQ133" s="21">
        <f>EXP(-LN(2)/25)*BQ132+(1-EXP(-LN(2)/25))/(LN(2)/25)*Calculateur!BL133*Calculateur!BN133*VLOOKUP('Données projet'!$B$11,Paramètres!$A$1:$I$89,3,0)*0.475*44/12</f>
        <v>21.137697674361387</v>
      </c>
      <c r="BR133" s="21">
        <f>EXP(-LN(2)/2)*BR132+(1-EXP(-LN(2)/2))/(LN(2)/2)*BL133*BO133*VLOOKUP('Données projet'!$B$11,Paramètres!$A$1:$I$89,3,0)*0.475*44/12</f>
        <v>4.8064884404115004E-4</v>
      </c>
      <c r="BS133" s="22">
        <f t="shared" si="117"/>
        <v>63.516141798936111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5.7330000000000014</v>
      </c>
      <c r="BY133" s="12">
        <f>IF('Données projet'!$A$114&gt;35,BY132+BX133-CG132,IF(A133&lt;'Données projet'!$A$114,$BV$205^A133,IF(A133='Données projet'!$A$114,'Données projet'!$B$114,BY132+BX133-CG132)))</f>
        <v>292.62700000000018</v>
      </c>
      <c r="BZ133" s="13">
        <f>BY133*VLOOKUP('Données projet'!$B$12,Paramètres!$A$1:$I$89,3,0)*VLOOKUP('Données projet'!$B$12,Paramètres!$A$1:$I$89,5,0)</f>
        <v>136.94943600000008</v>
      </c>
      <c r="CA133" s="13">
        <f t="shared" ref="CA133:CA153" si="147">EXP(-1.0587+0.8836*LN(BZ133)+0.284)</f>
        <v>35.59727060496035</v>
      </c>
      <c r="CB133" s="20">
        <f t="shared" si="118"/>
        <v>300.51884733697273</v>
      </c>
      <c r="CC133" s="59">
        <f t="shared" si="119"/>
        <v>584.42913073040484</v>
      </c>
      <c r="CD133" s="59">
        <f ca="1">AVERAGE(OFFSET($CC$3,0,0,'Données projet'!$E$12+1,1))-AVERAGE(OFFSET($H$3,0,0,'Données projet'!$E$12+1,1))</f>
        <v>374.38106339726073</v>
      </c>
      <c r="CE133" s="59">
        <f t="shared" ref="CE133:CE196" si="148">$CE$3</f>
        <v>296.53283288925957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86.01197864261735</v>
      </c>
      <c r="CL133" s="21">
        <f>EXP(-LN(2)/25)*CL132+(1-EXP(-LN(2)/25))/(LN(2)/25)*Calculateur!CG133*Calculateur!CI133*VLOOKUP('Données projet'!$B$12,Paramètres!$A$1:$I$89,3,0)*0.475*44/12</f>
        <v>25.309962936187233</v>
      </c>
      <c r="CM133" s="21">
        <f>EXP(-LN(2)/2)*CM132+(1-EXP(-LN(2)/2))/(LN(2)/2)*CG133*CJ133*VLOOKUP('Données projet'!$B$12,Paramètres!$A$1:$I$89,3,0)*0.475*44/12</f>
        <v>1.116341926901852</v>
      </c>
      <c r="CN133" s="22">
        <f t="shared" si="120"/>
        <v>112.43828350570644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2.4829205358400945E-14</v>
      </c>
      <c r="CV133" s="13">
        <f t="shared" ref="CV133:CV153" si="149">EXP(-1.0587+0.8836*LN(CU133)+0.284)</f>
        <v>4.3867331143352915E-13</v>
      </c>
      <c r="CW133" s="20">
        <f t="shared" si="121"/>
        <v>8.0726688341261168E-13</v>
      </c>
      <c r="CX133" s="59">
        <f t="shared" si="122"/>
        <v>283.91028339343291</v>
      </c>
      <c r="CY133" s="59">
        <f ca="1">AVERAGE(OFFSET($CX$3,0,0,'Données projet'!$E$13+1,1))-AVERAGE(OFFSET($H$3,0,0,'Données projet'!$E$13+1,1))</f>
        <v>285.8437404763045</v>
      </c>
      <c r="CZ133" s="59">
        <f t="shared" ref="CZ133:CZ196" si="150">$CZ$3</f>
        <v>276.01618888357268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12.254326620940477</v>
      </c>
      <c r="DG133" s="21">
        <f>EXP(-LN(2)/25)*DG132+(1-EXP(-LN(2)/25))/(LN(2)/25)*Calculateur!DB133*Calculateur!DD133*VLOOKUP('Données projet'!$B$13,Paramètres!$A$1:$I$89,3,0)*0.475*44/12</f>
        <v>9.1239927772810905</v>
      </c>
      <c r="DH133" s="21">
        <f>EXP(-LN(2)/2)*DH132+(1-EXP(-LN(2)/2))/(LN(2)/2)*DB133*DE133*VLOOKUP('Données projet'!$B$13,Paramètres!$A$1:$I$89,3,0)*0.475*44/12</f>
        <v>1.35440950514758E-6</v>
      </c>
      <c r="DI133" s="22">
        <f t="shared" si="123"/>
        <v>21.378320752631073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10.843999999999994</v>
      </c>
      <c r="N134" s="13">
        <f>IF('Données projet'!$A$36&gt;35,N133+M134-V133,IF(A134&lt;'Données projet'!$A$36,$K$205^A134,IF(A134='Données projet'!$A$36,'Données projet'!$B$36,N133+M134-V133)))</f>
        <v>541.45399999999995</v>
      </c>
      <c r="O134" s="13">
        <f>N134*VLOOKUP('Données projet'!$B$9,Paramètres!$A$1:$I$89,3,0)*VLOOKUP('Données projet'!$B$9,Paramètres!$A$1:$I$89,5,0)</f>
        <v>489.90757919999993</v>
      </c>
      <c r="P134" s="13">
        <f t="shared" si="141"/>
        <v>109.78346531715303</v>
      </c>
      <c r="Q134" s="20">
        <f t="shared" si="108"/>
        <v>1044.4619025340414</v>
      </c>
      <c r="R134" s="59">
        <f t="shared" si="109"/>
        <v>1328.5356547771471</v>
      </c>
      <c r="S134" s="59">
        <f ca="1">AVERAGE(OFFSET($R$3,0,0,'Données projet'!$E$9+1,1))-AVERAGE(OFFSET($H$3,0,0,'Données projet'!$E$9+1,1))</f>
        <v>737.40414421611001</v>
      </c>
      <c r="T134" s="59">
        <f t="shared" si="142"/>
        <v>245.32893490531674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65.707924211535541</v>
      </c>
      <c r="AA134" s="21">
        <f>EXP(-LN(2)/25)*AA133+(1-EXP(-LN(2)/25))/(LN(2)/25)*Calculateur!V134*Calculateur!X134*VLOOKUP('Données projet'!$B$9,Paramètres!$A$1:$I$89,3,0)*0.475*44/12</f>
        <v>28.79891219704265</v>
      </c>
      <c r="AB134" s="21">
        <f>EXP(-LN(2)/2)*AB133+(1-EXP(-LN(2)/2))/(LN(2)/2)*V134*Y134*VLOOKUP('Données projet'!$B$9,Paramètres!$A$1:$I$89,3,0)*0.475*44/12</f>
        <v>4.1730742642099622E-6</v>
      </c>
      <c r="AC134" s="22">
        <f t="shared" si="111"/>
        <v>94.506840581652455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2.5579538487363607E-13</v>
      </c>
      <c r="AJ134" s="13">
        <f>AI134*VLOOKUP('Données projet'!$B$10,Paramètres!$A$1:$I$89,3,0)*VLOOKUP('Données projet'!$B$10,Paramètres!$A$1:$I$89,5,0)</f>
        <v>2.4341488824575211E-13</v>
      </c>
      <c r="AK134" s="13">
        <f t="shared" si="143"/>
        <v>3.2970717324875541E-12</v>
      </c>
      <c r="AL134" s="20">
        <f t="shared" si="112"/>
        <v>6.1663475311105072E-12</v>
      </c>
      <c r="AM134" s="59">
        <f t="shared" si="113"/>
        <v>284.07375224311187</v>
      </c>
      <c r="AN134" s="59">
        <f ca="1">AVERAGE(OFFSET($AM$3,0,0,'Données projet'!$E$10+1,1))-AVERAGE(OFFSET($H$3,0,0,'Données projet'!$E$10+1,1))</f>
        <v>486.36097333679697</v>
      </c>
      <c r="AO134" s="59">
        <f t="shared" si="144"/>
        <v>308.47736602748159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64.851736470019702</v>
      </c>
      <c r="AV134" s="21">
        <f>EXP(-LN(2)/25)*AV133+(1-EXP(-LN(2)/25))/(LN(2)/25)*Calculateur!AQ134*Calculateur!AS134*VLOOKUP('Données projet'!$B$10,Paramètres!$A$1:$I$89,3,0)*0.475*44/12</f>
        <v>58.557035939657418</v>
      </c>
      <c r="AW134" s="21">
        <f>EXP(-LN(2)/2)*AW133+(1-EXP(-LN(2)/2))/(LN(2)/2)*AQ134*AT134*VLOOKUP('Données projet'!$B$10,Paramètres!$A$1:$I$89,3,0)*0.475*44/12</f>
        <v>25.350589987380928</v>
      </c>
      <c r="AX134" s="21">
        <f t="shared" si="114"/>
        <v>148.75936239705806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7.7849999999999966</v>
      </c>
      <c r="BD134" s="12">
        <f>IF('Données projet'!$A$88&gt;35,BD133+BC134-BL133,IF(A134&lt;'Données projet'!$A$88,$BA$205^A134,IF(A134='Données projet'!$A$88,'Données projet'!$B$88,BD133+BC134-BL133)))</f>
        <v>381.32000000000039</v>
      </c>
      <c r="BE134" s="13">
        <f>BD134*VLOOKUP('Données projet'!$B$11,Paramètres!$A$1:$I$89,3,0)*VLOOKUP('Données projet'!$B$11,Paramètres!$A$1:$I$89,5,0)</f>
        <v>386.6584800000004</v>
      </c>
      <c r="BF134" s="13">
        <f t="shared" si="145"/>
        <v>89.066559931617505</v>
      </c>
      <c r="BG134" s="20">
        <f t="shared" si="115"/>
        <v>828.55444454756787</v>
      </c>
      <c r="BH134" s="59">
        <f t="shared" si="116"/>
        <v>1112.6281967906737</v>
      </c>
      <c r="BI134" s="59">
        <f ca="1">AVERAGE(OFFSET($BH$3,0,0,'Données projet'!$E$11+1,1))-AVERAGE(OFFSET($H$3,0,0,'Données projet'!$E$11+1,1))</f>
        <v>586.51533082410526</v>
      </c>
      <c r="BJ134" s="59">
        <f t="shared" si="146"/>
        <v>361.74671957013652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41.546957459977044</v>
      </c>
      <c r="BQ134" s="21">
        <f>EXP(-LN(2)/25)*BQ133+(1-EXP(-LN(2)/25))/(LN(2)/25)*Calculateur!BL134*Calculateur!BN134*VLOOKUP('Données projet'!$B$11,Paramètres!$A$1:$I$89,3,0)*0.475*44/12</f>
        <v>20.559686219872766</v>
      </c>
      <c r="BR134" s="21">
        <f>EXP(-LN(2)/2)*BR133+(1-EXP(-LN(2)/2))/(LN(2)/2)*BL134*BO134*VLOOKUP('Données projet'!$B$11,Paramètres!$A$1:$I$89,3,0)*0.475*44/12</f>
        <v>3.3987005699097253E-4</v>
      </c>
      <c r="BS134" s="22">
        <f t="shared" si="117"/>
        <v>62.106983549906801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298.36</v>
      </c>
      <c r="BW134" s="12">
        <f>VLOOKUP(A134,'Données projet'!$A$113:$I$133,9,0)</f>
        <v>5.7330000000000014</v>
      </c>
      <c r="BX134" s="12">
        <f t="array" ref="BX134">INDEX(BW:BW,MIN(IF(ISNUMBER(BW134:BW330),ROW(BW134:BW330),"")))</f>
        <v>5.7330000000000014</v>
      </c>
      <c r="BY134" s="12">
        <f>IF('Données projet'!$A$114&gt;35,BY133+BX134-CG133,IF(A134&lt;'Données projet'!$A$114,$BV$205^A134,IF(A134='Données projet'!$A$114,'Données projet'!$B$114,BY133+BX134-CG133)))</f>
        <v>298.36000000000018</v>
      </c>
      <c r="BZ134" s="13">
        <f>BY134*VLOOKUP('Données projet'!$B$12,Paramètres!$A$1:$I$89,3,0)*VLOOKUP('Données projet'!$B$12,Paramètres!$A$1:$I$89,5,0)</f>
        <v>139.6324800000001</v>
      </c>
      <c r="CA134" s="13">
        <f t="shared" si="147"/>
        <v>36.212798947921591</v>
      </c>
      <c r="CB134" s="20">
        <f t="shared" si="118"/>
        <v>306.26386083429691</v>
      </c>
      <c r="CC134" s="59">
        <f t="shared" si="119"/>
        <v>590.33761307740269</v>
      </c>
      <c r="CD134" s="59">
        <f ca="1">AVERAGE(OFFSET($CC$3,0,0,'Données projet'!$E$12+1,1))-AVERAGE(OFFSET($H$3,0,0,'Données projet'!$E$12+1,1))</f>
        <v>374.38106339726073</v>
      </c>
      <c r="CE134" s="59">
        <f t="shared" si="148"/>
        <v>296.53283288925957</v>
      </c>
      <c r="CF134" s="15">
        <f>IF(ISNA(VLOOKUP(A134,'Données projet'!$A$113:$I$133,3,0)),0,VLOOKUP(A134,'Données projet'!$A$113:$I$133,3,0))</f>
        <v>8</v>
      </c>
      <c r="CG134" s="15">
        <f>IF(ISNA(VLOOKUP(A134,'Données projet'!$A$113:$I$133,4,0)),0,VLOOKUP(A134,'Données projet'!$A$113:$I$133,4,0))</f>
        <v>298.36</v>
      </c>
      <c r="CH134" s="16">
        <f>IF(ISNA(VLOOKUP(A134,'Données projet'!$A$113:$I$133,5,0)),0%,VLOOKUP(A134,'Données projet'!$A$113:$I$133,5,0)*VLOOKUP('Données projet'!$B$12,Paramètres!$A$1:$I$89,7,0))</f>
        <v>0.33</v>
      </c>
      <c r="CI134" s="16">
        <f>IF(ISNA(VLOOKUP(A134,'Données projet'!$A$113:$I$133,6,0)),0%,VLOOKUP(A134,'Données projet'!$A$113:$I$133,6,0)*VLOOKUP('Données projet'!$B$12,Paramètres!$A$1:$I$89,7,0))</f>
        <v>0.11000000000000001</v>
      </c>
      <c r="CJ134" s="16">
        <f>IF(ISNA(VLOOKUP(A134,'Données projet'!$A$113:$I$133,7,0)),0%,VLOOKUP(A134,'Données projet'!$A$113:$I$133,7,0))</f>
        <v>0.2</v>
      </c>
      <c r="CK134" s="21">
        <f>EXP(-LN(2)/35)*CK133+(1-EXP(-LN(2)/35))/(LN(2)/35)*CG134*CH134*VLOOKUP('Données projet'!$B$12,Paramètres!$A$1:$I$89,3,0)*0.475*44/12</f>
        <v>145.4517261852103</v>
      </c>
      <c r="CL134" s="21">
        <f>EXP(-LN(2)/25)*CL133+(1-EXP(-LN(2)/25))/(LN(2)/25)*Calculateur!CG134*Calculateur!CI134*VLOOKUP('Données projet'!$B$12,Paramètres!$A$1:$I$89,3,0)*0.475*44/12</f>
        <v>44.913098033140628</v>
      </c>
      <c r="CM134" s="21">
        <f>EXP(-LN(2)/2)*CM133+(1-EXP(-LN(2)/2))/(LN(2)/2)*CG134*CJ134*VLOOKUP('Données projet'!$B$12,Paramètres!$A$1:$I$89,3,0)*0.475*44/12</f>
        <v>32.408653674578815</v>
      </c>
      <c r="CN134" s="22">
        <f t="shared" si="120"/>
        <v>222.77347789292975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2.4829205358400945E-14</v>
      </c>
      <c r="CV134" s="13">
        <f t="shared" si="149"/>
        <v>4.3867331143352915E-13</v>
      </c>
      <c r="CW134" s="20">
        <f t="shared" si="121"/>
        <v>8.0726688341261168E-13</v>
      </c>
      <c r="CX134" s="59">
        <f t="shared" si="122"/>
        <v>284.07375224310653</v>
      </c>
      <c r="CY134" s="59">
        <f ca="1">AVERAGE(OFFSET($CX$3,0,0,'Données projet'!$E$13+1,1))-AVERAGE(OFFSET($H$3,0,0,'Données projet'!$E$13+1,1))</f>
        <v>285.8437404763045</v>
      </c>
      <c r="CZ134" s="59">
        <f t="shared" si="150"/>
        <v>276.01618888357268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12.014026750305037</v>
      </c>
      <c r="DG134" s="21">
        <f>EXP(-LN(2)/25)*DG133+(1-EXP(-LN(2)/25))/(LN(2)/25)*Calculateur!DB134*Calculateur!DD134*VLOOKUP('Données projet'!$B$13,Paramètres!$A$1:$I$89,3,0)*0.475*44/12</f>
        <v>8.8744967149764129</v>
      </c>
      <c r="DH134" s="21">
        <f>EXP(-LN(2)/2)*DH133+(1-EXP(-LN(2)/2))/(LN(2)/2)*DB134*DE134*VLOOKUP('Données projet'!$B$13,Paramètres!$A$1:$I$89,3,0)*0.475*44/12</f>
        <v>9.5771214559336994E-7</v>
      </c>
      <c r="DI134" s="22">
        <f t="shared" si="123"/>
        <v>20.888524422993598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10.843999999999994</v>
      </c>
      <c r="N135" s="13">
        <f>IF('Données projet'!$A$36&gt;35,N134+M135-V134,IF(A135&lt;'Données projet'!$A$36,$K$205^A135,IF(A135='Données projet'!$A$36,'Données projet'!$B$36,N134+M135-V134)))</f>
        <v>552.298</v>
      </c>
      <c r="O135" s="13">
        <f>N135*VLOOKUP('Données projet'!$B$9,Paramètres!$A$1:$I$89,3,0)*VLOOKUP('Données projet'!$B$9,Paramètres!$A$1:$I$89,5,0)</f>
        <v>499.71923039999996</v>
      </c>
      <c r="P135" s="13">
        <f t="shared" si="141"/>
        <v>111.72398392673504</v>
      </c>
      <c r="Q135" s="20">
        <f t="shared" si="108"/>
        <v>1064.9302649523968</v>
      </c>
      <c r="R135" s="59">
        <f t="shared" si="109"/>
        <v>1349.164650226096</v>
      </c>
      <c r="S135" s="59">
        <f ca="1">AVERAGE(OFFSET($R$3,0,0,'Données projet'!$E$9+1,1))-AVERAGE(OFFSET($H$3,0,0,'Données projet'!$E$9+1,1))</f>
        <v>737.40414421611001</v>
      </c>
      <c r="T135" s="59">
        <f t="shared" si="142"/>
        <v>245.32893490531674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64.419431895623731</v>
      </c>
      <c r="AA135" s="21">
        <f>EXP(-LN(2)/25)*AA134+(1-EXP(-LN(2)/25))/(LN(2)/25)*Calculateur!V135*Calculateur!X135*VLOOKUP('Données projet'!$B$9,Paramètres!$A$1:$I$89,3,0)*0.475*44/12</f>
        <v>28.011404428545546</v>
      </c>
      <c r="AB135" s="21">
        <f>EXP(-LN(2)/2)*AB134+(1-EXP(-LN(2)/2))/(LN(2)/2)*V135*Y135*VLOOKUP('Données projet'!$B$9,Paramètres!$A$1:$I$89,3,0)*0.475*44/12</f>
        <v>2.9508091106179266E-6</v>
      </c>
      <c r="AC135" s="22">
        <f t="shared" si="111"/>
        <v>92.430839274978382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2.5579538487363607E-13</v>
      </c>
      <c r="AJ135" s="13">
        <f>AI135*VLOOKUP('Données projet'!$B$10,Paramètres!$A$1:$I$89,3,0)*VLOOKUP('Données projet'!$B$10,Paramètres!$A$1:$I$89,5,0)</f>
        <v>2.4341488824575211E-13</v>
      </c>
      <c r="AK135" s="13">
        <f t="shared" si="143"/>
        <v>3.2970717324875541E-12</v>
      </c>
      <c r="AL135" s="20">
        <f t="shared" si="112"/>
        <v>6.1663475311105072E-12</v>
      </c>
      <c r="AM135" s="59">
        <f t="shared" si="113"/>
        <v>284.2343852737053</v>
      </c>
      <c r="AN135" s="59">
        <f ca="1">AVERAGE(OFFSET($AM$3,0,0,'Données projet'!$E$10+1,1))-AVERAGE(OFFSET($H$3,0,0,'Données projet'!$E$10+1,1))</f>
        <v>486.36097333679697</v>
      </c>
      <c r="AO135" s="59">
        <f t="shared" si="144"/>
        <v>308.47736602748159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63.580033473496066</v>
      </c>
      <c r="AV135" s="21">
        <f>EXP(-LN(2)/25)*AV134+(1-EXP(-LN(2)/25))/(LN(2)/25)*Calculateur!AQ135*Calculateur!AS135*VLOOKUP('Données projet'!$B$10,Paramètres!$A$1:$I$89,3,0)*0.475*44/12</f>
        <v>56.955790712506797</v>
      </c>
      <c r="AW135" s="21">
        <f>EXP(-LN(2)/2)*AW134+(1-EXP(-LN(2)/2))/(LN(2)/2)*AQ135*AT135*VLOOKUP('Données projet'!$B$10,Paramètres!$A$1:$I$89,3,0)*0.475*44/12</f>
        <v>17.92557408715685</v>
      </c>
      <c r="AX135" s="21">
        <f t="shared" si="114"/>
        <v>138.46139827315972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7.7849999999999966</v>
      </c>
      <c r="BD135" s="12">
        <f>IF('Données projet'!$A$88&gt;35,BD134+BC135-BL134,IF(A135&lt;'Données projet'!$A$88,$BA$205^A135,IF(A135='Données projet'!$A$88,'Données projet'!$B$88,BD134+BC135-BL134)))</f>
        <v>389.10500000000036</v>
      </c>
      <c r="BE135" s="13">
        <f>BD135*VLOOKUP('Données projet'!$B$11,Paramètres!$A$1:$I$89,3,0)*VLOOKUP('Données projet'!$B$11,Paramètres!$A$1:$I$89,5,0)</f>
        <v>394.55247000000043</v>
      </c>
      <c r="BF135" s="13">
        <f t="shared" si="145"/>
        <v>90.6713822786419</v>
      </c>
      <c r="BG135" s="20">
        <f t="shared" si="115"/>
        <v>845.09820938530208</v>
      </c>
      <c r="BH135" s="59">
        <f t="shared" si="116"/>
        <v>1129.3325946590012</v>
      </c>
      <c r="BI135" s="59">
        <f ca="1">AVERAGE(OFFSET($BH$3,0,0,'Données projet'!$E$11+1,1))-AVERAGE(OFFSET($H$3,0,0,'Données projet'!$E$11+1,1))</f>
        <v>586.51533082410526</v>
      </c>
      <c r="BJ135" s="59">
        <f t="shared" si="146"/>
        <v>361.74671957013652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40.732246965328713</v>
      </c>
      <c r="BQ135" s="21">
        <f>EXP(-LN(2)/25)*BQ134+(1-EXP(-LN(2)/25))/(LN(2)/25)*Calculateur!BL135*Calculateur!BN135*VLOOKUP('Données projet'!$B$11,Paramètres!$A$1:$I$89,3,0)*0.475*44/12</f>
        <v>19.997480519003439</v>
      </c>
      <c r="BR135" s="21">
        <f>EXP(-LN(2)/2)*BR134+(1-EXP(-LN(2)/2))/(LN(2)/2)*BL135*BO135*VLOOKUP('Données projet'!$B$11,Paramètres!$A$1:$I$89,3,0)*0.475*44/12</f>
        <v>2.4032442202057507E-4</v>
      </c>
      <c r="BS135" s="22">
        <f t="shared" si="117"/>
        <v>60.729967808754175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1.7053025658242404E-13</v>
      </c>
      <c r="BZ135" s="13">
        <f>BY135*VLOOKUP('Données projet'!$B$12,Paramètres!$A$1:$I$89,3,0)*VLOOKUP('Données projet'!$B$12,Paramètres!$A$1:$I$89,5,0)</f>
        <v>7.9808160080574461E-14</v>
      </c>
      <c r="CA135" s="13">
        <f t="shared" si="147"/>
        <v>1.2308384591775343E-12</v>
      </c>
      <c r="CB135" s="20">
        <f t="shared" si="118"/>
        <v>2.282709528541206E-12</v>
      </c>
      <c r="CC135" s="59">
        <f t="shared" si="119"/>
        <v>284.23438527370143</v>
      </c>
      <c r="CD135" s="59">
        <f ca="1">AVERAGE(OFFSET($CC$3,0,0,'Données projet'!$E$12+1,1))-AVERAGE(OFFSET($H$3,0,0,'Données projet'!$E$12+1,1))</f>
        <v>374.38106339726073</v>
      </c>
      <c r="CE135" s="59">
        <f t="shared" si="148"/>
        <v>296.53283288925957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142.59950655151124</v>
      </c>
      <c r="CL135" s="21">
        <f>EXP(-LN(2)/25)*CL134+(1-EXP(-LN(2)/25))/(LN(2)/25)*Calculateur!CG135*Calculateur!CI135*VLOOKUP('Données projet'!$B$12,Paramètres!$A$1:$I$89,3,0)*0.475*44/12</f>
        <v>43.684947005547222</v>
      </c>
      <c r="CM135" s="21">
        <f>EXP(-LN(2)/2)*CM134+(1-EXP(-LN(2)/2))/(LN(2)/2)*CG135*CJ135*VLOOKUP('Données projet'!$B$12,Paramètres!$A$1:$I$89,3,0)*0.475*44/12</f>
        <v>22.916378782421003</v>
      </c>
      <c r="CN135" s="22">
        <f t="shared" si="120"/>
        <v>209.20083233947946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2.4829205358400945E-14</v>
      </c>
      <c r="CV135" s="13">
        <f t="shared" si="149"/>
        <v>4.3867331143352915E-13</v>
      </c>
      <c r="CW135" s="20">
        <f t="shared" si="121"/>
        <v>8.0726688341261168E-13</v>
      </c>
      <c r="CX135" s="59">
        <f t="shared" si="122"/>
        <v>284.23438527369996</v>
      </c>
      <c r="CY135" s="59">
        <f ca="1">AVERAGE(OFFSET($CX$3,0,0,'Données projet'!$E$13+1,1))-AVERAGE(OFFSET($H$3,0,0,'Données projet'!$E$13+1,1))</f>
        <v>285.8437404763045</v>
      </c>
      <c r="CZ135" s="59">
        <f t="shared" si="150"/>
        <v>276.01618888357268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11.778439013564309</v>
      </c>
      <c r="DG135" s="21">
        <f>EXP(-LN(2)/25)*DG134+(1-EXP(-LN(2)/25))/(LN(2)/25)*Calculateur!DB135*Calculateur!DD135*VLOOKUP('Données projet'!$B$13,Paramètres!$A$1:$I$89,3,0)*0.475*44/12</f>
        <v>8.6318231356158837</v>
      </c>
      <c r="DH135" s="21">
        <f>EXP(-LN(2)/2)*DH134+(1-EXP(-LN(2)/2))/(LN(2)/2)*DB135*DE135*VLOOKUP('Données projet'!$B$13,Paramètres!$A$1:$I$89,3,0)*0.475*44/12</f>
        <v>6.7720475257379E-7</v>
      </c>
      <c r="DI135" s="22">
        <f t="shared" si="123"/>
        <v>20.410262826384944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10.843999999999994</v>
      </c>
      <c r="N136" s="13">
        <f>IF('Données projet'!$A$36&gt;35,N135+M136-V135,IF(A136&lt;'Données projet'!$A$36,$K$205^A136,IF(A136='Données projet'!$A$36,'Données projet'!$B$36,N135+M136-V135)))</f>
        <v>563.14200000000005</v>
      </c>
      <c r="O136" s="13">
        <f>N136*VLOOKUP('Données projet'!$B$9,Paramètres!$A$1:$I$89,3,0)*VLOOKUP('Données projet'!$B$9,Paramètres!$A$1:$I$89,5,0)</f>
        <v>509.53088160000004</v>
      </c>
      <c r="P136" s="13">
        <f t="shared" si="141"/>
        <v>113.66007236881403</v>
      </c>
      <c r="Q136" s="20">
        <f t="shared" si="108"/>
        <v>1085.3909114956843</v>
      </c>
      <c r="R136" s="59">
        <f t="shared" si="109"/>
        <v>1369.7831431760178</v>
      </c>
      <c r="S136" s="59">
        <f ca="1">AVERAGE(OFFSET($R$3,0,0,'Données projet'!$E$9+1,1))-AVERAGE(OFFSET($H$3,0,0,'Données projet'!$E$9+1,1))</f>
        <v>737.40414421611001</v>
      </c>
      <c r="T136" s="59">
        <f t="shared" si="142"/>
        <v>245.32893490531674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63.156206128124246</v>
      </c>
      <c r="AA136" s="21">
        <f>EXP(-LN(2)/25)*AA135+(1-EXP(-LN(2)/25))/(LN(2)/25)*Calculateur!V136*Calculateur!X136*VLOOKUP('Données projet'!$B$9,Paramètres!$A$1:$I$89,3,0)*0.475*44/12</f>
        <v>27.24543110139123</v>
      </c>
      <c r="AB136" s="21">
        <f>EXP(-LN(2)/2)*AB135+(1-EXP(-LN(2)/2))/(LN(2)/2)*V136*Y136*VLOOKUP('Données projet'!$B$9,Paramètres!$A$1:$I$89,3,0)*0.475*44/12</f>
        <v>2.0865371321049811E-6</v>
      </c>
      <c r="AC136" s="22">
        <f t="shared" si="111"/>
        <v>90.401639316052609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2.5579538487363607E-13</v>
      </c>
      <c r="AJ136" s="13">
        <f>AI136*VLOOKUP('Données projet'!$B$10,Paramètres!$A$1:$I$89,3,0)*VLOOKUP('Données projet'!$B$10,Paramètres!$A$1:$I$89,5,0)</f>
        <v>2.4341488824575211E-13</v>
      </c>
      <c r="AK136" s="13">
        <f t="shared" si="143"/>
        <v>3.2970717324875541E-12</v>
      </c>
      <c r="AL136" s="20">
        <f t="shared" si="112"/>
        <v>6.1663475311105072E-12</v>
      </c>
      <c r="AM136" s="59">
        <f t="shared" si="113"/>
        <v>284.39223168033953</v>
      </c>
      <c r="AN136" s="59">
        <f ca="1">AVERAGE(OFFSET($AM$3,0,0,'Données projet'!$E$10+1,1))-AVERAGE(OFFSET($H$3,0,0,'Données projet'!$E$10+1,1))</f>
        <v>486.36097333679697</v>
      </c>
      <c r="AO136" s="59">
        <f t="shared" si="144"/>
        <v>308.47736602748159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62.333267797072018</v>
      </c>
      <c r="AV136" s="21">
        <f>EXP(-LN(2)/25)*AV135+(1-EXP(-LN(2)/25))/(LN(2)/25)*Calculateur!AQ136*Calculateur!AS136*VLOOKUP('Données projet'!$B$10,Paramètres!$A$1:$I$89,3,0)*0.475*44/12</f>
        <v>55.398331620298443</v>
      </c>
      <c r="AW136" s="21">
        <f>EXP(-LN(2)/2)*AW135+(1-EXP(-LN(2)/2))/(LN(2)/2)*AQ136*AT136*VLOOKUP('Données projet'!$B$10,Paramètres!$A$1:$I$89,3,0)*0.475*44/12</f>
        <v>12.675294993690466</v>
      </c>
      <c r="AX136" s="21">
        <f t="shared" si="114"/>
        <v>130.40689441106093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7.7849999999999966</v>
      </c>
      <c r="BD136" s="12">
        <f>IF('Données projet'!$A$88&gt;35,BD135+BC136-BL135,IF(A136&lt;'Données projet'!$A$88,$BA$205^A136,IF(A136='Données projet'!$A$88,'Données projet'!$B$88,BD135+BC136-BL135)))</f>
        <v>396.89000000000033</v>
      </c>
      <c r="BE136" s="13">
        <f>BD136*VLOOKUP('Données projet'!$B$11,Paramètres!$A$1:$I$89,3,0)*VLOOKUP('Données projet'!$B$11,Paramètres!$A$1:$I$89,5,0)</f>
        <v>402.44646000000034</v>
      </c>
      <c r="BF136" s="13">
        <f t="shared" si="145"/>
        <v>92.272471292322678</v>
      </c>
      <c r="BG136" s="20">
        <f t="shared" si="115"/>
        <v>861.63547200079586</v>
      </c>
      <c r="BH136" s="59">
        <f t="shared" si="116"/>
        <v>1146.0277036811292</v>
      </c>
      <c r="BI136" s="59">
        <f ca="1">AVERAGE(OFFSET($BH$3,0,0,'Données projet'!$E$11+1,1))-AVERAGE(OFFSET($H$3,0,0,'Données projet'!$E$11+1,1))</f>
        <v>586.51533082410526</v>
      </c>
      <c r="BJ136" s="59">
        <f t="shared" si="146"/>
        <v>361.74671957013652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39.933512446556101</v>
      </c>
      <c r="BQ136" s="21">
        <f>EXP(-LN(2)/25)*BQ135+(1-EXP(-LN(2)/25))/(LN(2)/25)*Calculateur!BL136*Calculateur!BN136*VLOOKUP('Données projet'!$B$11,Paramètres!$A$1:$I$89,3,0)*0.475*44/12</f>
        <v>19.450648362589494</v>
      </c>
      <c r="BR136" s="21">
        <f>EXP(-LN(2)/2)*BR135+(1-EXP(-LN(2)/2))/(LN(2)/2)*BL136*BO136*VLOOKUP('Données projet'!$B$11,Paramètres!$A$1:$I$89,3,0)*0.475*44/12</f>
        <v>1.6993502849548629E-4</v>
      </c>
      <c r="BS136" s="22">
        <f t="shared" si="117"/>
        <v>59.384330744174093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1.7053025658242404E-13</v>
      </c>
      <c r="BZ136" s="13">
        <f>BY136*VLOOKUP('Données projet'!$B$12,Paramètres!$A$1:$I$89,3,0)*VLOOKUP('Données projet'!$B$12,Paramètres!$A$1:$I$89,5,0)</f>
        <v>7.9808160080574461E-14</v>
      </c>
      <c r="CA136" s="13">
        <f t="shared" si="147"/>
        <v>1.2308384591775343E-12</v>
      </c>
      <c r="CB136" s="20">
        <f t="shared" si="118"/>
        <v>2.282709528541206E-12</v>
      </c>
      <c r="CC136" s="59">
        <f t="shared" si="119"/>
        <v>284.39223168033567</v>
      </c>
      <c r="CD136" s="59">
        <f ca="1">AVERAGE(OFFSET($CC$3,0,0,'Données projet'!$E$12+1,1))-AVERAGE(OFFSET($H$3,0,0,'Données projet'!$E$12+1,1))</f>
        <v>374.38106339726073</v>
      </c>
      <c r="CE136" s="59">
        <f t="shared" si="148"/>
        <v>296.53283288925957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139.80321720514684</v>
      </c>
      <c r="CL136" s="21">
        <f>EXP(-LN(2)/25)*CL135+(1-EXP(-LN(2)/25))/(LN(2)/25)*Calculateur!CG136*Calculateur!CI136*VLOOKUP('Données projet'!$B$12,Paramètres!$A$1:$I$89,3,0)*0.475*44/12</f>
        <v>42.490379832389017</v>
      </c>
      <c r="CM136" s="21">
        <f>EXP(-LN(2)/2)*CM135+(1-EXP(-LN(2)/2))/(LN(2)/2)*CG136*CJ136*VLOOKUP('Données projet'!$B$12,Paramètres!$A$1:$I$89,3,0)*0.475*44/12</f>
        <v>16.204326837289408</v>
      </c>
      <c r="CN136" s="22">
        <f t="shared" si="120"/>
        <v>198.49792387482526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2.4829205358400945E-14</v>
      </c>
      <c r="CV136" s="13">
        <f t="shared" si="149"/>
        <v>4.3867331143352915E-13</v>
      </c>
      <c r="CW136" s="20">
        <f t="shared" si="121"/>
        <v>8.0726688341261168E-13</v>
      </c>
      <c r="CX136" s="59">
        <f t="shared" si="122"/>
        <v>284.39223168033419</v>
      </c>
      <c r="CY136" s="59">
        <f ca="1">AVERAGE(OFFSET($CX$3,0,0,'Données projet'!$E$13+1,1))-AVERAGE(OFFSET($H$3,0,0,'Données projet'!$E$13+1,1))</f>
        <v>285.8437404763045</v>
      </c>
      <c r="CZ136" s="59">
        <f t="shared" si="150"/>
        <v>276.01618888357268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11.547471008646736</v>
      </c>
      <c r="DG136" s="21">
        <f>EXP(-LN(2)/25)*DG135+(1-EXP(-LN(2)/25))/(LN(2)/25)*Calculateur!DB136*Calculateur!DD136*VLOOKUP('Données projet'!$B$13,Paramètres!$A$1:$I$89,3,0)*0.475*44/12</f>
        <v>8.3957854780446173</v>
      </c>
      <c r="DH136" s="21">
        <f>EXP(-LN(2)/2)*DH135+(1-EXP(-LN(2)/2))/(LN(2)/2)*DB136*DE136*VLOOKUP('Données projet'!$B$13,Paramètres!$A$1:$I$89,3,0)*0.475*44/12</f>
        <v>4.7885607279668497E-7</v>
      </c>
      <c r="DI136" s="22">
        <f t="shared" si="123"/>
        <v>19.943256965547427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10.843999999999994</v>
      </c>
      <c r="N137" s="13">
        <f>IF('Données projet'!$A$36&gt;35,N136+M137-V136,IF(A137&lt;'Données projet'!$A$36,$K$205^A137,IF(A137='Données projet'!$A$36,'Données projet'!$B$36,N136+M137-V136)))</f>
        <v>573.9860000000001</v>
      </c>
      <c r="O137" s="13">
        <f>N137*VLOOKUP('Données projet'!$B$9,Paramètres!$A$1:$I$89,3,0)*VLOOKUP('Données projet'!$B$9,Paramètres!$A$1:$I$89,5,0)</f>
        <v>519.34253280000007</v>
      </c>
      <c r="P137" s="13">
        <f t="shared" si="141"/>
        <v>115.5918257868824</v>
      </c>
      <c r="Q137" s="20">
        <f t="shared" si="108"/>
        <v>1105.8440078721535</v>
      </c>
      <c r="R137" s="59">
        <f t="shared" si="109"/>
        <v>1390.3913476768578</v>
      </c>
      <c r="S137" s="59">
        <f ca="1">AVERAGE(OFFSET($R$3,0,0,'Données projet'!$E$9+1,1))-AVERAGE(OFFSET($H$3,0,0,'Données projet'!$E$9+1,1))</f>
        <v>737.40414421611001</v>
      </c>
      <c r="T137" s="59">
        <f t="shared" si="142"/>
        <v>245.32893490531674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61.917751447433787</v>
      </c>
      <c r="AA137" s="21">
        <f>EXP(-LN(2)/25)*AA136+(1-EXP(-LN(2)/25))/(LN(2)/25)*Calculateur!V137*Calculateur!X137*VLOOKUP('Données projet'!$B$9,Paramètres!$A$1:$I$89,3,0)*0.475*44/12</f>
        <v>26.500403355148734</v>
      </c>
      <c r="AB137" s="21">
        <f>EXP(-LN(2)/2)*AB136+(1-EXP(-LN(2)/2))/(LN(2)/2)*V137*Y137*VLOOKUP('Données projet'!$B$9,Paramètres!$A$1:$I$89,3,0)*0.475*44/12</f>
        <v>1.4754045553089633E-6</v>
      </c>
      <c r="AC137" s="22">
        <f t="shared" si="111"/>
        <v>88.41815627798708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2.5579538487363607E-13</v>
      </c>
      <c r="AJ137" s="13">
        <f>AI137*VLOOKUP('Données projet'!$B$10,Paramètres!$A$1:$I$89,3,0)*VLOOKUP('Données projet'!$B$10,Paramètres!$A$1:$I$89,5,0)</f>
        <v>2.4341488824575211E-13</v>
      </c>
      <c r="AK137" s="13">
        <f t="shared" si="143"/>
        <v>3.2970717324875541E-12</v>
      </c>
      <c r="AL137" s="20">
        <f t="shared" si="112"/>
        <v>6.1663475311105072E-12</v>
      </c>
      <c r="AM137" s="59">
        <f t="shared" si="113"/>
        <v>284.54733980471042</v>
      </c>
      <c r="AN137" s="59">
        <f ca="1">AVERAGE(OFFSET($AM$3,0,0,'Données projet'!$E$10+1,1))-AVERAGE(OFFSET($H$3,0,0,'Données projet'!$E$10+1,1))</f>
        <v>486.36097333679697</v>
      </c>
      <c r="AO137" s="59">
        <f t="shared" si="144"/>
        <v>308.47736602748159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61.110950435110674</v>
      </c>
      <c r="AV137" s="21">
        <f>EXP(-LN(2)/25)*AV136+(1-EXP(-LN(2)/25))/(LN(2)/25)*Calculateur!AQ137*Calculateur!AS137*VLOOKUP('Données projet'!$B$10,Paramètres!$A$1:$I$89,3,0)*0.475*44/12</f>
        <v>53.883461328869735</v>
      </c>
      <c r="AW137" s="21">
        <f>EXP(-LN(2)/2)*AW136+(1-EXP(-LN(2)/2))/(LN(2)/2)*AQ137*AT137*VLOOKUP('Données projet'!$B$10,Paramètres!$A$1:$I$89,3,0)*0.475*44/12</f>
        <v>8.9627870435784267</v>
      </c>
      <c r="AX137" s="21">
        <f t="shared" si="114"/>
        <v>123.95719880755884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7.7849999999999966</v>
      </c>
      <c r="BD137" s="12">
        <f>IF('Données projet'!$A$88&gt;35,BD136+BC137-BL136,IF(A137&lt;'Données projet'!$A$88,$BA$205^A137,IF(A137='Données projet'!$A$88,'Données projet'!$B$88,BD136+BC137-BL136)))</f>
        <v>404.6750000000003</v>
      </c>
      <c r="BE137" s="13">
        <f>BD137*VLOOKUP('Données projet'!$B$11,Paramètres!$A$1:$I$89,3,0)*VLOOKUP('Données projet'!$B$11,Paramètres!$A$1:$I$89,5,0)</f>
        <v>410.34045000000037</v>
      </c>
      <c r="BF137" s="13">
        <f t="shared" si="145"/>
        <v>93.869908643225386</v>
      </c>
      <c r="BG137" s="20">
        <f t="shared" si="115"/>
        <v>878.16637463695145</v>
      </c>
      <c r="BH137" s="59">
        <f t="shared" si="116"/>
        <v>1162.7137144416556</v>
      </c>
      <c r="BI137" s="59">
        <f ca="1">AVERAGE(OFFSET($BH$3,0,0,'Données projet'!$E$11+1,1))-AVERAGE(OFFSET($H$3,0,0,'Données projet'!$E$11+1,1))</f>
        <v>586.51533082410526</v>
      </c>
      <c r="BJ137" s="59">
        <f t="shared" si="146"/>
        <v>361.74671957013652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39.150440624516669</v>
      </c>
      <c r="BQ137" s="21">
        <f>EXP(-LN(2)/25)*BQ136+(1-EXP(-LN(2)/25))/(LN(2)/25)*Calculateur!BL137*Calculateur!BN137*VLOOKUP('Données projet'!$B$11,Paramètres!$A$1:$I$89,3,0)*0.475*44/12</f>
        <v>18.918769360249343</v>
      </c>
      <c r="BR137" s="21">
        <f>EXP(-LN(2)/2)*BR136+(1-EXP(-LN(2)/2))/(LN(2)/2)*BL137*BO137*VLOOKUP('Données projet'!$B$11,Paramètres!$A$1:$I$89,3,0)*0.475*44/12</f>
        <v>1.2016221101028755E-4</v>
      </c>
      <c r="BS137" s="22">
        <f t="shared" si="117"/>
        <v>58.069330146977023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1.7053025658242404E-13</v>
      </c>
      <c r="BZ137" s="13">
        <f>BY137*VLOOKUP('Données projet'!$B$12,Paramètres!$A$1:$I$89,3,0)*VLOOKUP('Données projet'!$B$12,Paramètres!$A$1:$I$89,5,0)</f>
        <v>7.9808160080574461E-14</v>
      </c>
      <c r="CA137" s="13">
        <f t="shared" si="147"/>
        <v>1.2308384591775343E-12</v>
      </c>
      <c r="CB137" s="20">
        <f t="shared" si="118"/>
        <v>2.282709528541206E-12</v>
      </c>
      <c r="CC137" s="59">
        <f t="shared" si="119"/>
        <v>284.54733980470655</v>
      </c>
      <c r="CD137" s="59">
        <f ca="1">AVERAGE(OFFSET($CC$3,0,0,'Données projet'!$E$12+1,1))-AVERAGE(OFFSET($H$3,0,0,'Données projet'!$E$12+1,1))</f>
        <v>374.38106339726073</v>
      </c>
      <c r="CE137" s="59">
        <f t="shared" si="148"/>
        <v>296.53283288925957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137.06176138729654</v>
      </c>
      <c r="CL137" s="21">
        <f>EXP(-LN(2)/25)*CL136+(1-EXP(-LN(2)/25))/(LN(2)/25)*Calculateur!CG137*Calculateur!CI137*VLOOKUP('Données projet'!$B$12,Paramètres!$A$1:$I$89,3,0)*0.475*44/12</f>
        <v>41.328478161400376</v>
      </c>
      <c r="CM137" s="21">
        <f>EXP(-LN(2)/2)*CM136+(1-EXP(-LN(2)/2))/(LN(2)/2)*CG137*CJ137*VLOOKUP('Données projet'!$B$12,Paramètres!$A$1:$I$89,3,0)*0.475*44/12</f>
        <v>11.458189391210501</v>
      </c>
      <c r="CN137" s="22">
        <f t="shared" si="120"/>
        <v>189.84842893990742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2.4829205358400945E-14</v>
      </c>
      <c r="CV137" s="13">
        <f t="shared" si="149"/>
        <v>4.3867331143352915E-13</v>
      </c>
      <c r="CW137" s="20">
        <f t="shared" si="121"/>
        <v>8.0726688341261168E-13</v>
      </c>
      <c r="CX137" s="59">
        <f t="shared" si="122"/>
        <v>284.54733980470508</v>
      </c>
      <c r="CY137" s="59">
        <f ca="1">AVERAGE(OFFSET($CX$3,0,0,'Données projet'!$E$13+1,1))-AVERAGE(OFFSET($H$3,0,0,'Données projet'!$E$13+1,1))</f>
        <v>285.8437404763045</v>
      </c>
      <c r="CZ137" s="59">
        <f t="shared" si="150"/>
        <v>276.01618888357268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11.321032145429024</v>
      </c>
      <c r="DG137" s="21">
        <f>EXP(-LN(2)/25)*DG136+(1-EXP(-LN(2)/25))/(LN(2)/25)*Calculateur!DB137*Calculateur!DD137*VLOOKUP('Données projet'!$B$13,Paramètres!$A$1:$I$89,3,0)*0.475*44/12</f>
        <v>8.1662022826323177</v>
      </c>
      <c r="DH137" s="21">
        <f>EXP(-LN(2)/2)*DH136+(1-EXP(-LN(2)/2))/(LN(2)/2)*DB137*DE137*VLOOKUP('Données projet'!$B$13,Paramètres!$A$1:$I$89,3,0)*0.475*44/12</f>
        <v>3.38602376286895E-7</v>
      </c>
      <c r="DI137" s="22">
        <f t="shared" si="123"/>
        <v>19.487234766663718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10.843999999999994</v>
      </c>
      <c r="N138" s="13">
        <f>IF('Données projet'!$A$36&gt;35,N137+M138-V137,IF(A138&lt;'Données projet'!$A$36,$K$205^A138,IF(A138='Données projet'!$A$36,'Données projet'!$B$36,N137+M138-V137)))</f>
        <v>584.83000000000015</v>
      </c>
      <c r="O138" s="13">
        <f>N138*VLOOKUP('Données projet'!$B$9,Paramètres!$A$1:$I$89,3,0)*VLOOKUP('Données projet'!$B$9,Paramètres!$A$1:$I$89,5,0)</f>
        <v>529.15418400000021</v>
      </c>
      <c r="P138" s="13">
        <f t="shared" si="141"/>
        <v>117.51933552372023</v>
      </c>
      <c r="Q138" s="20">
        <f t="shared" si="108"/>
        <v>1126.2897131704797</v>
      </c>
      <c r="R138" s="59">
        <f t="shared" si="109"/>
        <v>1410.9894703203668</v>
      </c>
      <c r="S138" s="59">
        <f ca="1">AVERAGE(OFFSET($R$3,0,0,'Données projet'!$E$9+1,1))-AVERAGE(OFFSET($H$3,0,0,'Données projet'!$E$9+1,1))</f>
        <v>737.40414421611001</v>
      </c>
      <c r="T138" s="59">
        <f t="shared" si="142"/>
        <v>245.32893490531674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60.703582107648899</v>
      </c>
      <c r="AA138" s="21">
        <f>EXP(-LN(2)/25)*AA137+(1-EXP(-LN(2)/25))/(LN(2)/25)*Calculateur!V138*Calculateur!X138*VLOOKUP('Données projet'!$B$9,Paramètres!$A$1:$I$89,3,0)*0.475*44/12</f>
        <v>25.775748431806548</v>
      </c>
      <c r="AB138" s="21">
        <f>EXP(-LN(2)/2)*AB137+(1-EXP(-LN(2)/2))/(LN(2)/2)*V138*Y138*VLOOKUP('Données projet'!$B$9,Paramètres!$A$1:$I$89,3,0)*0.475*44/12</f>
        <v>1.0432685660524906E-6</v>
      </c>
      <c r="AC138" s="22">
        <f t="shared" si="111"/>
        <v>86.479331582724015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2.5579538487363607E-13</v>
      </c>
      <c r="AJ138" s="13">
        <f>AI138*VLOOKUP('Données projet'!$B$10,Paramètres!$A$1:$I$89,3,0)*VLOOKUP('Données projet'!$B$10,Paramètres!$A$1:$I$89,5,0)</f>
        <v>2.4341488824575211E-13</v>
      </c>
      <c r="AK138" s="13">
        <f t="shared" si="143"/>
        <v>3.2970717324875541E-12</v>
      </c>
      <c r="AL138" s="20">
        <f t="shared" si="112"/>
        <v>6.1663475311105072E-12</v>
      </c>
      <c r="AM138" s="59">
        <f t="shared" si="113"/>
        <v>284.69975714989329</v>
      </c>
      <c r="AN138" s="59">
        <f ca="1">AVERAGE(OFFSET($AM$3,0,0,'Données projet'!$E$10+1,1))-AVERAGE(OFFSET($H$3,0,0,'Données projet'!$E$10+1,1))</f>
        <v>486.36097333679697</v>
      </c>
      <c r="AO138" s="59">
        <f t="shared" si="144"/>
        <v>308.47736602748159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59.912601971077414</v>
      </c>
      <c r="AV138" s="21">
        <f>EXP(-LN(2)/25)*AV137+(1-EXP(-LN(2)/25))/(LN(2)/25)*Calculateur!AQ138*Calculateur!AS138*VLOOKUP('Données projet'!$B$10,Paramètres!$A$1:$I$89,3,0)*0.475*44/12</f>
        <v>52.410015245223711</v>
      </c>
      <c r="AW138" s="21">
        <f>EXP(-LN(2)/2)*AW137+(1-EXP(-LN(2)/2))/(LN(2)/2)*AQ138*AT138*VLOOKUP('Données projet'!$B$10,Paramètres!$A$1:$I$89,3,0)*0.475*44/12</f>
        <v>6.3376474968452339</v>
      </c>
      <c r="AX138" s="21">
        <f t="shared" si="114"/>
        <v>118.66026471314636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7.7849999999999966</v>
      </c>
      <c r="BD138" s="12">
        <f>IF('Données projet'!$A$88&gt;35,BD137+BC138-BL137,IF(A138&lt;'Données projet'!$A$88,$BA$205^A138,IF(A138='Données projet'!$A$88,'Données projet'!$B$88,BD137+BC138-BL137)))</f>
        <v>412.46000000000026</v>
      </c>
      <c r="BE138" s="13">
        <f>BD138*VLOOKUP('Données projet'!$B$11,Paramètres!$A$1:$I$89,3,0)*VLOOKUP('Données projet'!$B$11,Paramètres!$A$1:$I$89,5,0)</f>
        <v>418.23444000000029</v>
      </c>
      <c r="BF138" s="13">
        <f t="shared" si="145"/>
        <v>95.463772679838996</v>
      </c>
      <c r="BG138" s="20">
        <f t="shared" si="115"/>
        <v>894.69105375072013</v>
      </c>
      <c r="BH138" s="59">
        <f t="shared" si="116"/>
        <v>1179.3908109006072</v>
      </c>
      <c r="BI138" s="59">
        <f ca="1">AVERAGE(OFFSET($BH$3,0,0,'Données projet'!$E$11+1,1))-AVERAGE(OFFSET($H$3,0,0,'Données projet'!$E$11+1,1))</f>
        <v>586.51533082410526</v>
      </c>
      <c r="BJ138" s="59">
        <f t="shared" si="146"/>
        <v>361.74671957013652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38.382724363280779</v>
      </c>
      <c r="BQ138" s="21">
        <f>EXP(-LN(2)/25)*BQ137+(1-EXP(-LN(2)/25))/(LN(2)/25)*Calculateur!BL138*Calculateur!BN138*VLOOKUP('Données projet'!$B$11,Paramètres!$A$1:$I$89,3,0)*0.475*44/12</f>
        <v>18.401434617198483</v>
      </c>
      <c r="BR138" s="21">
        <f>EXP(-LN(2)/2)*BR137+(1-EXP(-LN(2)/2))/(LN(2)/2)*BL138*BO138*VLOOKUP('Données projet'!$B$11,Paramètres!$A$1:$I$89,3,0)*0.475*44/12</f>
        <v>8.4967514247743159E-5</v>
      </c>
      <c r="BS138" s="22">
        <f t="shared" si="117"/>
        <v>56.784243947993509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1.7053025658242404E-13</v>
      </c>
      <c r="BZ138" s="13">
        <f>BY138*VLOOKUP('Données projet'!$B$12,Paramètres!$A$1:$I$89,3,0)*VLOOKUP('Données projet'!$B$12,Paramètres!$A$1:$I$89,5,0)</f>
        <v>7.9808160080574461E-14</v>
      </c>
      <c r="CA138" s="13">
        <f t="shared" si="147"/>
        <v>1.2308384591775343E-12</v>
      </c>
      <c r="CB138" s="20">
        <f t="shared" si="118"/>
        <v>2.282709528541206E-12</v>
      </c>
      <c r="CC138" s="59">
        <f t="shared" si="119"/>
        <v>284.69975714988942</v>
      </c>
      <c r="CD138" s="59">
        <f ca="1">AVERAGE(OFFSET($CC$3,0,0,'Données projet'!$E$12+1,1))-AVERAGE(OFFSET($H$3,0,0,'Données projet'!$E$12+1,1))</f>
        <v>374.38106339726073</v>
      </c>
      <c r="CE138" s="59">
        <f t="shared" si="148"/>
        <v>296.53283288925957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134.37406384591134</v>
      </c>
      <c r="CL138" s="21">
        <f>EXP(-LN(2)/25)*CL137+(1-EXP(-LN(2)/25))/(LN(2)/25)*Calculateur!CG138*Calculateur!CI138*VLOOKUP('Données projet'!$B$12,Paramètres!$A$1:$I$89,3,0)*0.475*44/12</f>
        <v>40.198348752706671</v>
      </c>
      <c r="CM138" s="21">
        <f>EXP(-LN(2)/2)*CM137+(1-EXP(-LN(2)/2))/(LN(2)/2)*CG138*CJ138*VLOOKUP('Données projet'!$B$12,Paramètres!$A$1:$I$89,3,0)*0.475*44/12</f>
        <v>8.1021634186447038</v>
      </c>
      <c r="CN138" s="22">
        <f t="shared" si="120"/>
        <v>182.67457601726269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2.4829205358400945E-14</v>
      </c>
      <c r="CV138" s="13">
        <f t="shared" si="149"/>
        <v>4.3867331143352915E-13</v>
      </c>
      <c r="CW138" s="20">
        <f t="shared" si="121"/>
        <v>8.0726688341261168E-13</v>
      </c>
      <c r="CX138" s="59">
        <f t="shared" si="122"/>
        <v>284.69975714988794</v>
      </c>
      <c r="CY138" s="59">
        <f ca="1">AVERAGE(OFFSET($CX$3,0,0,'Données projet'!$E$13+1,1))-AVERAGE(OFFSET($H$3,0,0,'Données projet'!$E$13+1,1))</f>
        <v>285.8437404763045</v>
      </c>
      <c r="CZ138" s="59">
        <f t="shared" si="150"/>
        <v>276.01618888357268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11.099033610204943</v>
      </c>
      <c r="DG138" s="21">
        <f>EXP(-LN(2)/25)*DG137+(1-EXP(-LN(2)/25))/(LN(2)/25)*Calculateur!DB138*Calculateur!DD138*VLOOKUP('Données projet'!$B$13,Paramètres!$A$1:$I$89,3,0)*0.475*44/12</f>
        <v>7.9428970517718227</v>
      </c>
      <c r="DH138" s="21">
        <f>EXP(-LN(2)/2)*DH137+(1-EXP(-LN(2)/2))/(LN(2)/2)*DB138*DE138*VLOOKUP('Données projet'!$B$13,Paramètres!$A$1:$I$89,3,0)*0.475*44/12</f>
        <v>2.3942803639834249E-7</v>
      </c>
      <c r="DI138" s="22">
        <f t="shared" si="123"/>
        <v>19.0419309014048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10.843999999999994</v>
      </c>
      <c r="N139" s="13">
        <f>IF('Données projet'!$A$36&gt;35,N138+M139-V138,IF(A139&lt;'Données projet'!$A$36,$K$205^A139,IF(A139='Données projet'!$A$36,'Données projet'!$B$36,N138+M139-V138)))</f>
        <v>595.67400000000021</v>
      </c>
      <c r="O139" s="13">
        <f>N139*VLOOKUP('Données projet'!$B$9,Paramètres!$A$1:$I$89,3,0)*VLOOKUP('Données projet'!$B$9,Paramètres!$A$1:$I$89,5,0)</f>
        <v>538.96583520000013</v>
      </c>
      <c r="P139" s="13">
        <f t="shared" si="141"/>
        <v>119.44268934083149</v>
      </c>
      <c r="Q139" s="20">
        <f t="shared" si="108"/>
        <v>1146.7281802419484</v>
      </c>
      <c r="R139" s="59">
        <f t="shared" si="109"/>
        <v>1431.5777106368337</v>
      </c>
      <c r="S139" s="59">
        <f ca="1">AVERAGE(OFFSET($R$3,0,0,'Données projet'!$E$9+1,1))-AVERAGE(OFFSET($H$3,0,0,'Données projet'!$E$9+1,1))</f>
        <v>737.40414421611001</v>
      </c>
      <c r="T139" s="59">
        <f t="shared" si="142"/>
        <v>245.32893490531674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59.513221888047021</v>
      </c>
      <c r="AA139" s="21">
        <f>EXP(-LN(2)/25)*AA138+(1-EXP(-LN(2)/25))/(LN(2)/25)*Calculateur!V139*Calculateur!X139*VLOOKUP('Données projet'!$B$9,Paramètres!$A$1:$I$89,3,0)*0.475*44/12</f>
        <v>25.070909235451101</v>
      </c>
      <c r="AB139" s="21">
        <f>EXP(-LN(2)/2)*AB138+(1-EXP(-LN(2)/2))/(LN(2)/2)*V139*Y139*VLOOKUP('Données projet'!$B$9,Paramètres!$A$1:$I$89,3,0)*0.475*44/12</f>
        <v>7.3770227765448166E-7</v>
      </c>
      <c r="AC139" s="22">
        <f t="shared" si="111"/>
        <v>84.584131861200405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2.5579538487363607E-13</v>
      </c>
      <c r="AJ139" s="13">
        <f>AI139*VLOOKUP('Données projet'!$B$10,Paramètres!$A$1:$I$89,3,0)*VLOOKUP('Données projet'!$B$10,Paramètres!$A$1:$I$89,5,0)</f>
        <v>2.4341488824575211E-13</v>
      </c>
      <c r="AK139" s="13">
        <f t="shared" si="143"/>
        <v>3.2970717324875541E-12</v>
      </c>
      <c r="AL139" s="20">
        <f t="shared" si="112"/>
        <v>6.1663475311105072E-12</v>
      </c>
      <c r="AM139" s="59">
        <f t="shared" si="113"/>
        <v>284.84953039489136</v>
      </c>
      <c r="AN139" s="59">
        <f ca="1">AVERAGE(OFFSET($AM$3,0,0,'Données projet'!$E$10+1,1))-AVERAGE(OFFSET($H$3,0,0,'Données projet'!$E$10+1,1))</f>
        <v>486.36097333679697</v>
      </c>
      <c r="AO139" s="59">
        <f t="shared" si="144"/>
        <v>308.47736602748159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58.737752389503463</v>
      </c>
      <c r="AV139" s="21">
        <f>EXP(-LN(2)/25)*AV138+(1-EXP(-LN(2)/25))/(LN(2)/25)*Calculateur!AQ139*Calculateur!AS139*VLOOKUP('Données projet'!$B$10,Paramètres!$A$1:$I$89,3,0)*0.475*44/12</f>
        <v>50.976860622220151</v>
      </c>
      <c r="AW139" s="21">
        <f>EXP(-LN(2)/2)*AW138+(1-EXP(-LN(2)/2))/(LN(2)/2)*AQ139*AT139*VLOOKUP('Données projet'!$B$10,Paramètres!$A$1:$I$89,3,0)*0.475*44/12</f>
        <v>4.4813935217892134</v>
      </c>
      <c r="AX139" s="21">
        <f t="shared" si="114"/>
        <v>114.19600653351283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7.7849999999999966</v>
      </c>
      <c r="BD139" s="12">
        <f>IF('Données projet'!$A$88&gt;35,BD138+BC139-BL138,IF(A139&lt;'Données projet'!$A$88,$BA$205^A139,IF(A139='Données projet'!$A$88,'Données projet'!$B$88,BD138+BC139-BL138)))</f>
        <v>420.24500000000023</v>
      </c>
      <c r="BE139" s="13">
        <f>BD139*VLOOKUP('Données projet'!$B$11,Paramètres!$A$1:$I$89,3,0)*VLOOKUP('Données projet'!$B$11,Paramètres!$A$1:$I$89,5,0)</f>
        <v>426.12843000000026</v>
      </c>
      <c r="BF139" s="13">
        <f t="shared" si="145"/>
        <v>97.054138623813614</v>
      </c>
      <c r="BG139" s="20">
        <f t="shared" si="115"/>
        <v>911.20964035314239</v>
      </c>
      <c r="BH139" s="59">
        <f t="shared" si="116"/>
        <v>1196.0591707480276</v>
      </c>
      <c r="BI139" s="59">
        <f ca="1">AVERAGE(OFFSET($BH$3,0,0,'Données projet'!$E$11+1,1))-AVERAGE(OFFSET($H$3,0,0,'Données projet'!$E$11+1,1))</f>
        <v>586.51533082410526</v>
      </c>
      <c r="BJ139" s="59">
        <f t="shared" si="146"/>
        <v>361.74671957013652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37.630062549667045</v>
      </c>
      <c r="BQ139" s="21">
        <f>EXP(-LN(2)/25)*BQ138+(1-EXP(-LN(2)/25))/(LN(2)/25)*Calculateur!BL139*Calculateur!BN139*VLOOKUP('Données projet'!$B$11,Paramètres!$A$1:$I$89,3,0)*0.475*44/12</f>
        <v>17.898246419901799</v>
      </c>
      <c r="BR139" s="21">
        <f>EXP(-LN(2)/2)*BR138+(1-EXP(-LN(2)/2))/(LN(2)/2)*BL139*BO139*VLOOKUP('Données projet'!$B$11,Paramètres!$A$1:$I$89,3,0)*0.475*44/12</f>
        <v>6.0081105505143782E-5</v>
      </c>
      <c r="BS139" s="22">
        <f t="shared" si="117"/>
        <v>55.528369050674343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1.7053025658242404E-13</v>
      </c>
      <c r="BZ139" s="13">
        <f>BY139*VLOOKUP('Données projet'!$B$12,Paramètres!$A$1:$I$89,3,0)*VLOOKUP('Données projet'!$B$12,Paramètres!$A$1:$I$89,5,0)</f>
        <v>7.9808160080574461E-14</v>
      </c>
      <c r="CA139" s="13">
        <f t="shared" si="147"/>
        <v>1.2308384591775343E-12</v>
      </c>
      <c r="CB139" s="20">
        <f t="shared" si="118"/>
        <v>2.282709528541206E-12</v>
      </c>
      <c r="CC139" s="59">
        <f t="shared" si="119"/>
        <v>284.84953039488749</v>
      </c>
      <c r="CD139" s="59">
        <f ca="1">AVERAGE(OFFSET($CC$3,0,0,'Données projet'!$E$12+1,1))-AVERAGE(OFFSET($H$3,0,0,'Données projet'!$E$12+1,1))</f>
        <v>374.38106339726073</v>
      </c>
      <c r="CE139" s="59">
        <f t="shared" si="148"/>
        <v>296.53283288925957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131.73907041397908</v>
      </c>
      <c r="CL139" s="21">
        <f>EXP(-LN(2)/25)*CL138+(1-EXP(-LN(2)/25))/(LN(2)/25)*Calculateur!CG139*Calculateur!CI139*VLOOKUP('Données projet'!$B$12,Paramètres!$A$1:$I$89,3,0)*0.475*44/12</f>
        <v>39.099122792124618</v>
      </c>
      <c r="CM139" s="21">
        <f>EXP(-LN(2)/2)*CM138+(1-EXP(-LN(2)/2))/(LN(2)/2)*CG139*CJ139*VLOOKUP('Données projet'!$B$12,Paramètres!$A$1:$I$89,3,0)*0.475*44/12</f>
        <v>5.7290946956052506</v>
      </c>
      <c r="CN139" s="22">
        <f t="shared" si="120"/>
        <v>176.56728790170897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2.4829205358400945E-14</v>
      </c>
      <c r="CV139" s="13">
        <f t="shared" si="149"/>
        <v>4.3867331143352915E-13</v>
      </c>
      <c r="CW139" s="20">
        <f t="shared" si="121"/>
        <v>8.0726688341261168E-13</v>
      </c>
      <c r="CX139" s="59">
        <f t="shared" si="122"/>
        <v>284.84953039488602</v>
      </c>
      <c r="CY139" s="59">
        <f ca="1">AVERAGE(OFFSET($CX$3,0,0,'Données projet'!$E$13+1,1))-AVERAGE(OFFSET($H$3,0,0,'Données projet'!$E$13+1,1))</f>
        <v>285.8437404763045</v>
      </c>
      <c r="CZ139" s="59">
        <f t="shared" si="150"/>
        <v>276.01618888357268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10.88138833085087</v>
      </c>
      <c r="DG139" s="21">
        <f>EXP(-LN(2)/25)*DG138+(1-EXP(-LN(2)/25))/(LN(2)/25)*Calculateur!DB139*Calculateur!DD139*VLOOKUP('Données projet'!$B$13,Paramètres!$A$1:$I$89,3,0)*0.475*44/12</f>
        <v>7.72569811419232</v>
      </c>
      <c r="DH139" s="21">
        <f>EXP(-LN(2)/2)*DH138+(1-EXP(-LN(2)/2))/(LN(2)/2)*DB139*DE139*VLOOKUP('Données projet'!$B$13,Paramètres!$A$1:$I$89,3,0)*0.475*44/12</f>
        <v>1.693011881434475E-7</v>
      </c>
      <c r="DI139" s="22">
        <f t="shared" si="123"/>
        <v>18.607086614344379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10.843999999999994</v>
      </c>
      <c r="N140" s="13">
        <f>IF('Données projet'!$A$36&gt;35,N139+M140-V139,IF(A140&lt;'Données projet'!$A$36,$K$205^A140,IF(A140='Données projet'!$A$36,'Données projet'!$B$36,N139+M140-V139)))</f>
        <v>606.51800000000026</v>
      </c>
      <c r="O140" s="13">
        <f>N140*VLOOKUP('Données projet'!$B$9,Paramètres!$A$1:$I$89,3,0)*VLOOKUP('Données projet'!$B$9,Paramètres!$A$1:$I$89,5,0)</f>
        <v>548.77748640000016</v>
      </c>
      <c r="P140" s="13">
        <f t="shared" si="141"/>
        <v>121.36197162144936</v>
      </c>
      <c r="Q140" s="20">
        <f t="shared" si="108"/>
        <v>1167.1595560540247</v>
      </c>
      <c r="R140" s="59">
        <f t="shared" si="109"/>
        <v>1452.1562614629502</v>
      </c>
      <c r="S140" s="59">
        <f ca="1">AVERAGE(OFFSET($R$3,0,0,'Données projet'!$E$9+1,1))-AVERAGE(OFFSET($H$3,0,0,'Données projet'!$E$9+1,1))</f>
        <v>737.40414421611001</v>
      </c>
      <c r="T140" s="59">
        <f t="shared" si="142"/>
        <v>245.32893490531674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58.346203906303494</v>
      </c>
      <c r="AA140" s="21">
        <f>EXP(-LN(2)/25)*AA139+(1-EXP(-LN(2)/25))/(LN(2)/25)*Calculateur!V140*Calculateur!X140*VLOOKUP('Données projet'!$B$9,Paramètres!$A$1:$I$89,3,0)*0.475*44/12</f>
        <v>24.385343903985873</v>
      </c>
      <c r="AB140" s="21">
        <f>EXP(-LN(2)/2)*AB139+(1-EXP(-LN(2)/2))/(LN(2)/2)*V140*Y140*VLOOKUP('Données projet'!$B$9,Paramètres!$A$1:$I$89,3,0)*0.475*44/12</f>
        <v>5.2163428302624528E-7</v>
      </c>
      <c r="AC140" s="22">
        <f t="shared" si="111"/>
        <v>82.731548331923648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2.5579538487363607E-13</v>
      </c>
      <c r="AJ140" s="13">
        <f>AI140*VLOOKUP('Données projet'!$B$10,Paramètres!$A$1:$I$89,3,0)*VLOOKUP('Données projet'!$B$10,Paramètres!$A$1:$I$89,5,0)</f>
        <v>2.4341488824575211E-13</v>
      </c>
      <c r="AK140" s="13">
        <f t="shared" si="143"/>
        <v>3.2970717324875541E-12</v>
      </c>
      <c r="AL140" s="20">
        <f t="shared" si="112"/>
        <v>6.1663475311105072E-12</v>
      </c>
      <c r="AM140" s="59">
        <f t="shared" si="113"/>
        <v>284.99670540893152</v>
      </c>
      <c r="AN140" s="59">
        <f ca="1">AVERAGE(OFFSET($AM$3,0,0,'Données projet'!$E$10+1,1))-AVERAGE(OFFSET($H$3,0,0,'Données projet'!$E$10+1,1))</f>
        <v>486.36097333679697</v>
      </c>
      <c r="AO140" s="59">
        <f t="shared" si="144"/>
        <v>308.47736602748159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57.585940891636682</v>
      </c>
      <c r="AV140" s="21">
        <f>EXP(-LN(2)/25)*AV139+(1-EXP(-LN(2)/25))/(LN(2)/25)*Calculateur!AQ140*Calculateur!AS140*VLOOKUP('Données projet'!$B$10,Paramètres!$A$1:$I$89,3,0)*0.475*44/12</f>
        <v>49.582895687748952</v>
      </c>
      <c r="AW140" s="21">
        <f>EXP(-LN(2)/2)*AW139+(1-EXP(-LN(2)/2))/(LN(2)/2)*AQ140*AT140*VLOOKUP('Données projet'!$B$10,Paramètres!$A$1:$I$89,3,0)*0.475*44/12</f>
        <v>3.1688237484226169</v>
      </c>
      <c r="AX140" s="21">
        <f t="shared" si="114"/>
        <v>110.33766032780825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7.7849999999999966</v>
      </c>
      <c r="BC140" s="12">
        <f t="array" ref="BC140">INDEX(BB:BB,MIN(IF(ISNUMBER(BB140:BB336),ROW(BB140:BB336),"")))</f>
        <v>7.7849999999999966</v>
      </c>
      <c r="BD140" s="12">
        <f>IF('Données projet'!$A$88&gt;35,BD139+BC140-BL139,IF(A140&lt;'Données projet'!$A$88,$BA$205^A140,IF(A140='Données projet'!$A$88,'Données projet'!$B$88,BD139+BC140-BL139)))</f>
        <v>428.0300000000002</v>
      </c>
      <c r="BE140" s="13">
        <f>BD140*VLOOKUP('Données projet'!$B$11,Paramètres!$A$1:$I$89,3,0)*VLOOKUP('Données projet'!$B$11,Paramètres!$A$1:$I$89,5,0)</f>
        <v>434.02242000000024</v>
      </c>
      <c r="BF140" s="13">
        <f t="shared" si="145"/>
        <v>98.64107875032343</v>
      </c>
      <c r="BG140" s="20">
        <f t="shared" si="115"/>
        <v>927.72226032348033</v>
      </c>
      <c r="BH140" s="59">
        <f t="shared" si="116"/>
        <v>1212.7189657324056</v>
      </c>
      <c r="BI140" s="59">
        <f ca="1">AVERAGE(OFFSET($BH$3,0,0,'Données projet'!$E$11+1,1))-AVERAGE(OFFSET($H$3,0,0,'Données projet'!$E$11+1,1))</f>
        <v>586.51533082410526</v>
      </c>
      <c r="BJ140" s="59">
        <f t="shared" si="146"/>
        <v>361.74671957013652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74.669999999999959</v>
      </c>
      <c r="BM140" s="16">
        <f>IF(ISNA(VLOOKUP(A140,'Données projet'!$A$87:$I$107,5,0)),0%,VLOOKUP(A140,'Données projet'!$A$87:$I$107,5,0)*VLOOKUP('Données projet'!$B$11,Paramètres!$A$1:$I$89,7,0))</f>
        <v>0.215</v>
      </c>
      <c r="BN140" s="16">
        <f>IF(ISNA(VLOOKUP(A140,'Données projet'!$A$87:$I$107,6,0)),0%,VLOOKUP(A140,'Données projet'!$A$87:$I$107,6,0)*VLOOKUP('Données projet'!$B$11,Paramètres!$A$1:$I$89,7,0))</f>
        <v>8.6000000000000007E-2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54.887898596132416</v>
      </c>
      <c r="BQ140" s="21">
        <f>EXP(-LN(2)/25)*BQ139+(1-EXP(-LN(2)/25))/(LN(2)/25)*Calculateur!BL140*Calculateur!BN140*VLOOKUP('Données projet'!$B$11,Paramètres!$A$1:$I$89,3,0)*0.475*44/12</f>
        <v>24.578770946772785</v>
      </c>
      <c r="BR140" s="21">
        <f>EXP(-LN(2)/2)*BR139+(1-EXP(-LN(2)/2))/(LN(2)/2)*BL140*BO140*VLOOKUP('Données projet'!$B$11,Paramètres!$A$1:$I$89,3,0)*0.475*44/12</f>
        <v>4.2483757123871586E-5</v>
      </c>
      <c r="BS140" s="22">
        <f t="shared" si="117"/>
        <v>79.466712026662336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1.7053025658242404E-13</v>
      </c>
      <c r="BZ140" s="13">
        <f>BY140*VLOOKUP('Données projet'!$B$12,Paramètres!$A$1:$I$89,3,0)*VLOOKUP('Données projet'!$B$12,Paramètres!$A$1:$I$89,5,0)</f>
        <v>7.9808160080574461E-14</v>
      </c>
      <c r="CA140" s="13">
        <f t="shared" si="147"/>
        <v>1.2308384591775343E-12</v>
      </c>
      <c r="CB140" s="20">
        <f t="shared" si="118"/>
        <v>2.282709528541206E-12</v>
      </c>
      <c r="CC140" s="59">
        <f t="shared" si="119"/>
        <v>284.99670540892765</v>
      </c>
      <c r="CD140" s="59">
        <f ca="1">AVERAGE(OFFSET($CC$3,0,0,'Données projet'!$E$12+1,1))-AVERAGE(OFFSET($H$3,0,0,'Données projet'!$E$12+1,1))</f>
        <v>374.38106339726073</v>
      </c>
      <c r="CE140" s="59">
        <f t="shared" si="148"/>
        <v>296.53283288925957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129.15574759605971</v>
      </c>
      <c r="CL140" s="21">
        <f>EXP(-LN(2)/25)*CL139+(1-EXP(-LN(2)/25))/(LN(2)/25)*Calculateur!CG140*Calculateur!CI140*VLOOKUP('Données projet'!$B$12,Paramètres!$A$1:$I$89,3,0)*0.475*44/12</f>
        <v>38.029955223240464</v>
      </c>
      <c r="CM140" s="21">
        <f>EXP(-LN(2)/2)*CM139+(1-EXP(-LN(2)/2))/(LN(2)/2)*CG140*CJ140*VLOOKUP('Données projet'!$B$12,Paramètres!$A$1:$I$89,3,0)*0.475*44/12</f>
        <v>4.0510817093223519</v>
      </c>
      <c r="CN140" s="22">
        <f t="shared" si="120"/>
        <v>171.23678452862251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2.4829205358400945E-14</v>
      </c>
      <c r="CV140" s="13">
        <f t="shared" si="149"/>
        <v>4.3867331143352915E-13</v>
      </c>
      <c r="CW140" s="20">
        <f t="shared" si="121"/>
        <v>8.0726688341261168E-13</v>
      </c>
      <c r="CX140" s="59">
        <f t="shared" si="122"/>
        <v>284.99670540892618</v>
      </c>
      <c r="CY140" s="59">
        <f ca="1">AVERAGE(OFFSET($CX$3,0,0,'Données projet'!$E$13+1,1))-AVERAGE(OFFSET($H$3,0,0,'Données projet'!$E$13+1,1))</f>
        <v>285.8437404763045</v>
      </c>
      <c r="CZ140" s="59">
        <f t="shared" si="150"/>
        <v>276.01618888357268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10.668010942674417</v>
      </c>
      <c r="DG140" s="21">
        <f>EXP(-LN(2)/25)*DG139+(1-EXP(-LN(2)/25))/(LN(2)/25)*Calculateur!DB140*Calculateur!DD140*VLOOKUP('Données projet'!$B$13,Paramètres!$A$1:$I$89,3,0)*0.475*44/12</f>
        <v>7.5144384929829249</v>
      </c>
      <c r="DH140" s="21">
        <f>EXP(-LN(2)/2)*DH139+(1-EXP(-LN(2)/2))/(LN(2)/2)*DB140*DE140*VLOOKUP('Données projet'!$B$13,Paramètres!$A$1:$I$89,3,0)*0.475*44/12</f>
        <v>1.1971401819917124E-7</v>
      </c>
      <c r="DI140" s="22">
        <f t="shared" si="123"/>
        <v>18.18244955537136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10.843999999999994</v>
      </c>
      <c r="N141" s="13">
        <f>IF('Données projet'!$A$36&gt;35,N140+M141-V140,IF(A141&lt;'Données projet'!$A$36,$K$205^A141,IF(A141='Données projet'!$A$36,'Données projet'!$B$36,N140+M141-V140)))</f>
        <v>617.36200000000031</v>
      </c>
      <c r="O141" s="13">
        <f>N141*VLOOKUP('Données projet'!$B$9,Paramètres!$A$1:$I$89,3,0)*VLOOKUP('Données projet'!$B$9,Paramètres!$A$1:$I$89,5,0)</f>
        <v>558.5891376000003</v>
      </c>
      <c r="P141" s="13">
        <f t="shared" si="141"/>
        <v>123.27726355861266</v>
      </c>
      <c r="Q141" s="20">
        <f t="shared" si="108"/>
        <v>1187.5839820179174</v>
      </c>
      <c r="R141" s="59">
        <f t="shared" si="109"/>
        <v>1472.7253092834233</v>
      </c>
      <c r="S141" s="59">
        <f ca="1">AVERAGE(OFFSET($R$3,0,0,'Données projet'!$E$9+1,1))-AVERAGE(OFFSET($H$3,0,0,'Données projet'!$E$9+1,1))</f>
        <v>737.40414421611001</v>
      </c>
      <c r="T141" s="59">
        <f t="shared" si="142"/>
        <v>245.32893490531674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57.202070435371276</v>
      </c>
      <c r="AA141" s="21">
        <f>EXP(-LN(2)/25)*AA140+(1-EXP(-LN(2)/25))/(LN(2)/25)*Calculateur!V141*Calculateur!X141*VLOOKUP('Données projet'!$B$9,Paramètres!$A$1:$I$89,3,0)*0.475*44/12</f>
        <v>23.718525392561876</v>
      </c>
      <c r="AB141" s="21">
        <f>EXP(-LN(2)/2)*AB140+(1-EXP(-LN(2)/2))/(LN(2)/2)*V141*Y141*VLOOKUP('Données projet'!$B$9,Paramètres!$A$1:$I$89,3,0)*0.475*44/12</f>
        <v>3.6885113882724083E-7</v>
      </c>
      <c r="AC141" s="22">
        <f t="shared" si="111"/>
        <v>80.920596196784288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2.5579538487363607E-13</v>
      </c>
      <c r="AJ141" s="13">
        <f>AI141*VLOOKUP('Données projet'!$B$10,Paramètres!$A$1:$I$89,3,0)*VLOOKUP('Données projet'!$B$10,Paramètres!$A$1:$I$89,5,0)</f>
        <v>2.4341488824575211E-13</v>
      </c>
      <c r="AK141" s="13">
        <f t="shared" si="143"/>
        <v>3.2970717324875541E-12</v>
      </c>
      <c r="AL141" s="20">
        <f t="shared" si="112"/>
        <v>6.1663475311105072E-12</v>
      </c>
      <c r="AM141" s="59">
        <f t="shared" si="113"/>
        <v>285.14132726551207</v>
      </c>
      <c r="AN141" s="59">
        <f ca="1">AVERAGE(OFFSET($AM$3,0,0,'Données projet'!$E$10+1,1))-AVERAGE(OFFSET($H$3,0,0,'Données projet'!$E$10+1,1))</f>
        <v>486.36097333679697</v>
      </c>
      <c r="AO141" s="59">
        <f t="shared" si="144"/>
        <v>308.47736602748159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56.456715714707428</v>
      </c>
      <c r="AV141" s="21">
        <f>EXP(-LN(2)/25)*AV140+(1-EXP(-LN(2)/25))/(LN(2)/25)*Calculateur!AQ141*Calculateur!AS141*VLOOKUP('Données projet'!$B$10,Paramètres!$A$1:$I$89,3,0)*0.475*44/12</f>
        <v>48.227048797716293</v>
      </c>
      <c r="AW141" s="21">
        <f>EXP(-LN(2)/2)*AW140+(1-EXP(-LN(2)/2))/(LN(2)/2)*AQ141*AT141*VLOOKUP('Données projet'!$B$10,Paramètres!$A$1:$I$89,3,0)*0.475*44/12</f>
        <v>2.2406967608946067</v>
      </c>
      <c r="AX141" s="21">
        <f t="shared" si="114"/>
        <v>106.92446127331833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7.5999999999999988</v>
      </c>
      <c r="BD141" s="12">
        <f>IF('Données projet'!$A$88&gt;35,BD140+BC141-BL140,IF(A141&lt;'Données projet'!$A$88,$BA$205^A141,IF(A141='Données projet'!$A$88,'Données projet'!$B$88,BD140+BC141-BL140)))</f>
        <v>360.96000000000026</v>
      </c>
      <c r="BE141" s="13">
        <f>BD141*VLOOKUP('Données projet'!$B$11,Paramètres!$A$1:$I$89,3,0)*VLOOKUP('Données projet'!$B$11,Paramètres!$A$1:$I$89,5,0)</f>
        <v>366.01344000000029</v>
      </c>
      <c r="BF141" s="13">
        <f t="shared" si="145"/>
        <v>84.851210654232105</v>
      </c>
      <c r="BG141" s="20">
        <f t="shared" si="115"/>
        <v>785.25593322278803</v>
      </c>
      <c r="BH141" s="59">
        <f t="shared" si="116"/>
        <v>1070.397260488294</v>
      </c>
      <c r="BI141" s="59">
        <f ca="1">AVERAGE(OFFSET($BH$3,0,0,'Données projet'!$E$11+1,1))-AVERAGE(OFFSET($H$3,0,0,'Données projet'!$E$11+1,1))</f>
        <v>586.51533082410526</v>
      </c>
      <c r="BJ141" s="59">
        <f t="shared" si="146"/>
        <v>361.74671957013652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53.811580382974697</v>
      </c>
      <c r="BQ141" s="21">
        <f>EXP(-LN(2)/25)*BQ140+(1-EXP(-LN(2)/25))/(LN(2)/25)*Calculateur!BL141*Calculateur!BN141*VLOOKUP('Données projet'!$B$11,Paramètres!$A$1:$I$89,3,0)*0.475*44/12</f>
        <v>23.906663162691896</v>
      </c>
      <c r="BR141" s="21">
        <f>EXP(-LN(2)/2)*BR140+(1-EXP(-LN(2)/2))/(LN(2)/2)*BL141*BO141*VLOOKUP('Données projet'!$B$11,Paramètres!$A$1:$I$89,3,0)*0.475*44/12</f>
        <v>3.0040552752571898E-5</v>
      </c>
      <c r="BS141" s="22">
        <f t="shared" si="117"/>
        <v>77.718273586219354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1.7053025658242404E-13</v>
      </c>
      <c r="BZ141" s="13">
        <f>BY141*VLOOKUP('Données projet'!$B$12,Paramètres!$A$1:$I$89,3,0)*VLOOKUP('Données projet'!$B$12,Paramètres!$A$1:$I$89,5,0)</f>
        <v>7.9808160080574461E-14</v>
      </c>
      <c r="CA141" s="13">
        <f t="shared" si="147"/>
        <v>1.2308384591775343E-12</v>
      </c>
      <c r="CB141" s="20">
        <f t="shared" si="118"/>
        <v>2.282709528541206E-12</v>
      </c>
      <c r="CC141" s="59">
        <f t="shared" si="119"/>
        <v>285.14132726550821</v>
      </c>
      <c r="CD141" s="59">
        <f ca="1">AVERAGE(OFFSET($CC$3,0,0,'Données projet'!$E$12+1,1))-AVERAGE(OFFSET($H$3,0,0,'Données projet'!$E$12+1,1))</f>
        <v>374.38106339726073</v>
      </c>
      <c r="CE141" s="59">
        <f t="shared" si="148"/>
        <v>296.53283288925957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126.62308216292841</v>
      </c>
      <c r="CL141" s="21">
        <f>EXP(-LN(2)/25)*CL140+(1-EXP(-LN(2)/25))/(LN(2)/25)*Calculateur!CG141*Calculateur!CI141*VLOOKUP('Données projet'!$B$12,Paramètres!$A$1:$I$89,3,0)*0.475*44/12</f>
        <v>36.990024097752524</v>
      </c>
      <c r="CM141" s="21">
        <f>EXP(-LN(2)/2)*CM140+(1-EXP(-LN(2)/2))/(LN(2)/2)*CG141*CJ141*VLOOKUP('Données projet'!$B$12,Paramètres!$A$1:$I$89,3,0)*0.475*44/12</f>
        <v>2.8645473478026253</v>
      </c>
      <c r="CN141" s="22">
        <f t="shared" si="120"/>
        <v>166.47765360848354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2.4829205358400945E-14</v>
      </c>
      <c r="CV141" s="13">
        <f t="shared" si="149"/>
        <v>4.3867331143352915E-13</v>
      </c>
      <c r="CW141" s="20">
        <f t="shared" si="121"/>
        <v>8.0726688341261168E-13</v>
      </c>
      <c r="CX141" s="59">
        <f t="shared" si="122"/>
        <v>285.14132726550673</v>
      </c>
      <c r="CY141" s="59">
        <f ca="1">AVERAGE(OFFSET($CX$3,0,0,'Données projet'!$E$13+1,1))-AVERAGE(OFFSET($H$3,0,0,'Données projet'!$E$13+1,1))</f>
        <v>285.8437404763045</v>
      </c>
      <c r="CZ141" s="59">
        <f t="shared" si="150"/>
        <v>276.01618888357268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10.458817754932749</v>
      </c>
      <c r="DG141" s="21">
        <f>EXP(-LN(2)/25)*DG140+(1-EXP(-LN(2)/25))/(LN(2)/25)*Calculateur!DB141*Calculateur!DD141*VLOOKUP('Données projet'!$B$13,Paramètres!$A$1:$I$89,3,0)*0.475*44/12</f>
        <v>7.3089557772251608</v>
      </c>
      <c r="DH141" s="21">
        <f>EXP(-LN(2)/2)*DH140+(1-EXP(-LN(2)/2))/(LN(2)/2)*DB141*DE141*VLOOKUP('Données projet'!$B$13,Paramètres!$A$1:$I$89,3,0)*0.475*44/12</f>
        <v>8.465059407172375E-8</v>
      </c>
      <c r="DI141" s="22">
        <f t="shared" si="123"/>
        <v>17.767773616808505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10.843999999999994</v>
      </c>
      <c r="N142" s="13">
        <f>IF('Données projet'!$A$36&gt;35,N141+M142-V141,IF(A142&lt;'Données projet'!$A$36,$K$205^A142,IF(A142='Données projet'!$A$36,'Données projet'!$B$36,N141+M142-V141)))</f>
        <v>628.20600000000036</v>
      </c>
      <c r="O142" s="13">
        <f>N142*VLOOKUP('Données projet'!$B$9,Paramètres!$A$1:$I$89,3,0)*VLOOKUP('Données projet'!$B$9,Paramètres!$A$1:$I$89,5,0)</f>
        <v>568.40078880000033</v>
      </c>
      <c r="P142" s="13">
        <f t="shared" si="141"/>
        <v>125.1886433296535</v>
      </c>
      <c r="Q142" s="20">
        <f t="shared" si="108"/>
        <v>1208.0015942924804</v>
      </c>
      <c r="R142" s="59">
        <f t="shared" si="109"/>
        <v>1493.2850345486813</v>
      </c>
      <c r="S142" s="59">
        <f ca="1">AVERAGE(OFFSET($R$3,0,0,'Données projet'!$E$9+1,1))-AVERAGE(OFFSET($H$3,0,0,'Données projet'!$E$9+1,1))</f>
        <v>737.40414421611001</v>
      </c>
      <c r="T142" s="59">
        <f t="shared" si="142"/>
        <v>245.32893490531674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56.080372723951527</v>
      </c>
      <c r="AA142" s="21">
        <f>EXP(-LN(2)/25)*AA141+(1-EXP(-LN(2)/25))/(LN(2)/25)*Calculateur!V142*Calculateur!X142*VLOOKUP('Données projet'!$B$9,Paramètres!$A$1:$I$89,3,0)*0.475*44/12</f>
        <v>23.069941068399231</v>
      </c>
      <c r="AB142" s="21">
        <f>EXP(-LN(2)/2)*AB141+(1-EXP(-LN(2)/2))/(LN(2)/2)*V142*Y142*VLOOKUP('Données projet'!$B$9,Paramètres!$A$1:$I$89,3,0)*0.475*44/12</f>
        <v>2.6081714151312264E-7</v>
      </c>
      <c r="AC142" s="22">
        <f t="shared" si="111"/>
        <v>79.150314053167904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2.5579538487363607E-13</v>
      </c>
      <c r="AJ142" s="13">
        <f>AI142*VLOOKUP('Données projet'!$B$10,Paramètres!$A$1:$I$89,3,0)*VLOOKUP('Données projet'!$B$10,Paramètres!$A$1:$I$89,5,0)</f>
        <v>2.4341488824575211E-13</v>
      </c>
      <c r="AK142" s="13">
        <f t="shared" si="143"/>
        <v>3.2970717324875541E-12</v>
      </c>
      <c r="AL142" s="20">
        <f t="shared" si="112"/>
        <v>6.1663475311105072E-12</v>
      </c>
      <c r="AM142" s="59">
        <f t="shared" si="113"/>
        <v>285.28344025620703</v>
      </c>
      <c r="AN142" s="59">
        <f ca="1">AVERAGE(OFFSET($AM$3,0,0,'Données projet'!$E$10+1,1))-AVERAGE(OFFSET($H$3,0,0,'Données projet'!$E$10+1,1))</f>
        <v>486.36097333679697</v>
      </c>
      <c r="AO142" s="59">
        <f t="shared" si="144"/>
        <v>308.47736602748159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55.349633954738408</v>
      </c>
      <c r="AV142" s="21">
        <f>EXP(-LN(2)/25)*AV141+(1-EXP(-LN(2)/25))/(LN(2)/25)*Calculateur!AQ142*Calculateur!AS142*VLOOKUP('Données projet'!$B$10,Paramètres!$A$1:$I$89,3,0)*0.475*44/12</f>
        <v>46.908277612192471</v>
      </c>
      <c r="AW142" s="21">
        <f>EXP(-LN(2)/2)*AW141+(1-EXP(-LN(2)/2))/(LN(2)/2)*AQ142*AT142*VLOOKUP('Données projet'!$B$10,Paramètres!$A$1:$I$89,3,0)*0.475*44/12</f>
        <v>1.5844118742113085</v>
      </c>
      <c r="AX142" s="21">
        <f t="shared" si="114"/>
        <v>103.8423234411422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7.5999999999999988</v>
      </c>
      <c r="BD142" s="12">
        <f>IF('Données projet'!$A$88&gt;35,BD141+BC142-BL141,IF(A142&lt;'Données projet'!$A$88,$BA$205^A142,IF(A142='Données projet'!$A$88,'Données projet'!$B$88,BD141+BC142-BL141)))</f>
        <v>368.56000000000029</v>
      </c>
      <c r="BE142" s="13">
        <f>BD142*VLOOKUP('Données projet'!$B$11,Paramètres!$A$1:$I$89,3,0)*VLOOKUP('Données projet'!$B$11,Paramètres!$A$1:$I$89,5,0)</f>
        <v>373.71984000000032</v>
      </c>
      <c r="BF142" s="13">
        <f t="shared" si="145"/>
        <v>86.427877311262861</v>
      </c>
      <c r="BG142" s="20">
        <f t="shared" si="115"/>
        <v>801.42394098378327</v>
      </c>
      <c r="BH142" s="59">
        <f t="shared" si="116"/>
        <v>1086.7073812399842</v>
      </c>
      <c r="BI142" s="59">
        <f ca="1">AVERAGE(OFFSET($BH$3,0,0,'Données projet'!$E$11+1,1))-AVERAGE(OFFSET($H$3,0,0,'Données projet'!$E$11+1,1))</f>
        <v>586.51533082410526</v>
      </c>
      <c r="BJ142" s="59">
        <f t="shared" si="146"/>
        <v>361.74671957013652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52.75636811348771</v>
      </c>
      <c r="BQ142" s="21">
        <f>EXP(-LN(2)/25)*BQ141+(1-EXP(-LN(2)/25))/(LN(2)/25)*Calculateur!BL142*Calculateur!BN142*VLOOKUP('Données projet'!$B$11,Paramètres!$A$1:$I$89,3,0)*0.475*44/12</f>
        <v>23.252934201311309</v>
      </c>
      <c r="BR142" s="21">
        <f>EXP(-LN(2)/2)*BR141+(1-EXP(-LN(2)/2))/(LN(2)/2)*BL142*BO142*VLOOKUP('Données projet'!$B$11,Paramètres!$A$1:$I$89,3,0)*0.475*44/12</f>
        <v>2.1241878561935796E-5</v>
      </c>
      <c r="BS142" s="22">
        <f t="shared" si="117"/>
        <v>76.009323556677572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1.7053025658242404E-13</v>
      </c>
      <c r="BZ142" s="13">
        <f>BY142*VLOOKUP('Données projet'!$B$12,Paramètres!$A$1:$I$89,3,0)*VLOOKUP('Données projet'!$B$12,Paramètres!$A$1:$I$89,5,0)</f>
        <v>7.9808160080574461E-14</v>
      </c>
      <c r="CA142" s="13">
        <f t="shared" si="147"/>
        <v>1.2308384591775343E-12</v>
      </c>
      <c r="CB142" s="20">
        <f t="shared" si="118"/>
        <v>2.282709528541206E-12</v>
      </c>
      <c r="CC142" s="59">
        <f t="shared" si="119"/>
        <v>285.28344025620316</v>
      </c>
      <c r="CD142" s="59">
        <f ca="1">AVERAGE(OFFSET($CC$3,0,0,'Données projet'!$E$12+1,1))-AVERAGE(OFFSET($H$3,0,0,'Données projet'!$E$12+1,1))</f>
        <v>374.38106339726073</v>
      </c>
      <c r="CE142" s="59">
        <f t="shared" si="148"/>
        <v>296.53283288925957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124.14008075416743</v>
      </c>
      <c r="CL142" s="21">
        <f>EXP(-LN(2)/25)*CL141+(1-EXP(-LN(2)/25))/(LN(2)/25)*Calculateur!CG142*Calculateur!CI142*VLOOKUP('Données projet'!$B$12,Paramètres!$A$1:$I$89,3,0)*0.475*44/12</f>
        <v>35.978529943578657</v>
      </c>
      <c r="CM142" s="21">
        <f>EXP(-LN(2)/2)*CM141+(1-EXP(-LN(2)/2))/(LN(2)/2)*CG142*CJ142*VLOOKUP('Données projet'!$B$12,Paramètres!$A$1:$I$89,3,0)*0.475*44/12</f>
        <v>2.0255408546611759</v>
      </c>
      <c r="CN142" s="22">
        <f t="shared" si="120"/>
        <v>162.14415155240727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2.4829205358400945E-14</v>
      </c>
      <c r="CV142" s="13">
        <f t="shared" si="149"/>
        <v>4.3867331143352915E-13</v>
      </c>
      <c r="CW142" s="20">
        <f t="shared" si="121"/>
        <v>8.0726688341261168E-13</v>
      </c>
      <c r="CX142" s="59">
        <f t="shared" si="122"/>
        <v>285.28344025620169</v>
      </c>
      <c r="CY142" s="59">
        <f ca="1">AVERAGE(OFFSET($CX$3,0,0,'Données projet'!$E$13+1,1))-AVERAGE(OFFSET($H$3,0,0,'Données projet'!$E$13+1,1))</f>
        <v>285.8437404763045</v>
      </c>
      <c r="CZ142" s="59">
        <f t="shared" si="150"/>
        <v>276.01618888357268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10.253726718007449</v>
      </c>
      <c r="DG142" s="21">
        <f>EXP(-LN(2)/25)*DG141+(1-EXP(-LN(2)/25))/(LN(2)/25)*Calculateur!DB142*Calculateur!DD142*VLOOKUP('Données projet'!$B$13,Paramètres!$A$1:$I$89,3,0)*0.475*44/12</f>
        <v>7.1090919971356596</v>
      </c>
      <c r="DH142" s="21">
        <f>EXP(-LN(2)/2)*DH141+(1-EXP(-LN(2)/2))/(LN(2)/2)*DB142*DE142*VLOOKUP('Données projet'!$B$13,Paramètres!$A$1:$I$89,3,0)*0.475*44/12</f>
        <v>5.9857009099585621E-8</v>
      </c>
      <c r="DI142" s="22">
        <f t="shared" si="123"/>
        <v>17.362818775000118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10.843999999999994</v>
      </c>
      <c r="M143" s="12">
        <f t="array" ref="M143">INDEX(L:L,MIN(IF(ISNUMBER(L143:L339),ROW(L143:L339),"")))</f>
        <v>10.843999999999994</v>
      </c>
      <c r="N143" s="13">
        <f>IF('Données projet'!$A$36&gt;35,N142+M143-V142,IF(A143&lt;'Données projet'!$A$36,$K$205^A143,IF(A143='Données projet'!$A$36,'Données projet'!$B$36,N142+M143-V142)))</f>
        <v>639.05000000000041</v>
      </c>
      <c r="O143" s="13">
        <f>N143*VLOOKUP('Données projet'!$B$9,Paramètres!$A$1:$I$89,3,0)*VLOOKUP('Données projet'!$B$9,Paramètres!$A$1:$I$89,5,0)</f>
        <v>578.21244000000036</v>
      </c>
      <c r="P143" s="13">
        <f t="shared" si="141"/>
        <v>127.0961862582958</v>
      </c>
      <c r="Q143" s="20">
        <f t="shared" si="108"/>
        <v>1228.4125240665323</v>
      </c>
      <c r="R143" s="59">
        <f t="shared" si="109"/>
        <v>1513.8356119707566</v>
      </c>
      <c r="S143" s="59">
        <f ca="1">AVERAGE(OFFSET($R$3,0,0,'Données projet'!$E$9+1,1))-AVERAGE(OFFSET($H$3,0,0,'Données projet'!$E$9+1,1))</f>
        <v>737.40414421611001</v>
      </c>
      <c r="T143" s="59">
        <f t="shared" si="142"/>
        <v>245.32893490531674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74.669999999999959</v>
      </c>
      <c r="W143" s="16">
        <f>IF(ISNA(VLOOKUP(A143,'Données projet'!$A$35:$I$55,5,0)),0%,VLOOKUP(A143,'Données projet'!$A$35:$I$55,5,0)*VLOOKUP('Données projet'!$B$9,Paramètres!$A$1:$I$89,7,0))</f>
        <v>0.215</v>
      </c>
      <c r="X143" s="16">
        <f>IF(ISNA(VLOOKUP(A143,'Données projet'!$A$35:$I$55,6,0)),0%,VLOOKUP(A143,'Données projet'!$A$35:$I$55,6,0)*VLOOKUP('Données projet'!$B$9,Paramètres!$A$1:$I$89,7,0))</f>
        <v>8.6000000000000007E-2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71.038406820754915</v>
      </c>
      <c r="AA143" s="21">
        <f>EXP(-LN(2)/25)*AA142+(1-EXP(-LN(2)/25))/(LN(2)/25)*Calculateur!V143*Calculateur!X143*VLOOKUP('Données projet'!$B$9,Paramètres!$A$1:$I$89,3,0)*0.475*44/12</f>
        <v>28.836896546752417</v>
      </c>
      <c r="AB143" s="21">
        <f>EXP(-LN(2)/2)*AB142+(1-EXP(-LN(2)/2))/(LN(2)/2)*V143*Y143*VLOOKUP('Données projet'!$B$9,Paramètres!$A$1:$I$89,3,0)*0.475*44/12</f>
        <v>1.8442556941362041E-7</v>
      </c>
      <c r="AC143" s="22">
        <f t="shared" si="111"/>
        <v>99.875303551932902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2.5579538487363607E-13</v>
      </c>
      <c r="AJ143" s="13">
        <f>AI143*VLOOKUP('Données projet'!$B$10,Paramètres!$A$1:$I$89,3,0)*VLOOKUP('Données projet'!$B$10,Paramètres!$A$1:$I$89,5,0)</f>
        <v>2.4341488824575211E-13</v>
      </c>
      <c r="AK143" s="13">
        <f t="shared" si="143"/>
        <v>3.2970717324875541E-12</v>
      </c>
      <c r="AL143" s="20">
        <f t="shared" si="112"/>
        <v>6.1663475311105072E-12</v>
      </c>
      <c r="AM143" s="59">
        <f t="shared" si="113"/>
        <v>285.4230879042305</v>
      </c>
      <c r="AN143" s="59">
        <f ca="1">AVERAGE(OFFSET($AM$3,0,0,'Données projet'!$E$10+1,1))-AVERAGE(OFFSET($H$3,0,0,'Données projet'!$E$10+1,1))</f>
        <v>486.36097333679697</v>
      </c>
      <c r="AO143" s="59">
        <f t="shared" si="144"/>
        <v>308.47736602748159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54.264261392829184</v>
      </c>
      <c r="AV143" s="21">
        <f>EXP(-LN(2)/25)*AV142+(1-EXP(-LN(2)/25))/(LN(2)/25)*Calculateur!AQ143*Calculateur!AS143*VLOOKUP('Données projet'!$B$10,Paramètres!$A$1:$I$89,3,0)*0.475*44/12</f>
        <v>45.625568294087955</v>
      </c>
      <c r="AW143" s="21">
        <f>EXP(-LN(2)/2)*AW142+(1-EXP(-LN(2)/2))/(LN(2)/2)*AQ143*AT143*VLOOKUP('Données projet'!$B$10,Paramètres!$A$1:$I$89,3,0)*0.475*44/12</f>
        <v>1.1203483804473033</v>
      </c>
      <c r="AX143" s="21">
        <f t="shared" si="114"/>
        <v>101.01017806736444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7.5999999999999988</v>
      </c>
      <c r="BD143" s="12">
        <f>IF('Données projet'!$A$88&gt;35,BD142+BC143-BL142,IF(A143&lt;'Données projet'!$A$88,$BA$205^A143,IF(A143='Données projet'!$A$88,'Données projet'!$B$88,BD142+BC143-BL142)))</f>
        <v>376.16000000000031</v>
      </c>
      <c r="BE143" s="13">
        <f>BD143*VLOOKUP('Données projet'!$B$11,Paramètres!$A$1:$I$89,3,0)*VLOOKUP('Données projet'!$B$11,Paramètres!$A$1:$I$89,5,0)</f>
        <v>381.42624000000035</v>
      </c>
      <c r="BF143" s="13">
        <f t="shared" si="145"/>
        <v>88.000763812612817</v>
      </c>
      <c r="BG143" s="20">
        <f t="shared" si="115"/>
        <v>817.58536497363457</v>
      </c>
      <c r="BH143" s="59">
        <f t="shared" si="116"/>
        <v>1103.0084528778589</v>
      </c>
      <c r="BI143" s="59">
        <f ca="1">AVERAGE(OFFSET($BH$3,0,0,'Données projet'!$E$11+1,1))-AVERAGE(OFFSET($H$3,0,0,'Données projet'!$E$11+1,1))</f>
        <v>586.51533082410526</v>
      </c>
      <c r="BJ143" s="59">
        <f t="shared" si="146"/>
        <v>361.74671957013652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51.721847912989432</v>
      </c>
      <c r="BQ143" s="21">
        <f>EXP(-LN(2)/25)*BQ142+(1-EXP(-LN(2)/25))/(LN(2)/25)*Calculateur!BL143*Calculateur!BN143*VLOOKUP('Données projet'!$B$11,Paramètres!$A$1:$I$89,3,0)*0.475*44/12</f>
        <v>22.617081492757787</v>
      </c>
      <c r="BR143" s="21">
        <f>EXP(-LN(2)/2)*BR142+(1-EXP(-LN(2)/2))/(LN(2)/2)*BL143*BO143*VLOOKUP('Données projet'!$B$11,Paramètres!$A$1:$I$89,3,0)*0.475*44/12</f>
        <v>1.5020276376285951E-5</v>
      </c>
      <c r="BS143" s="22">
        <f t="shared" si="117"/>
        <v>74.338944426023602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1.7053025658242404E-13</v>
      </c>
      <c r="BZ143" s="13">
        <f>BY143*VLOOKUP('Données projet'!$B$12,Paramètres!$A$1:$I$89,3,0)*VLOOKUP('Données projet'!$B$12,Paramètres!$A$1:$I$89,5,0)</f>
        <v>7.9808160080574461E-14</v>
      </c>
      <c r="CA143" s="13">
        <f t="shared" si="147"/>
        <v>1.2308384591775343E-12</v>
      </c>
      <c r="CB143" s="20">
        <f t="shared" si="118"/>
        <v>2.282709528541206E-12</v>
      </c>
      <c r="CC143" s="59">
        <f t="shared" si="119"/>
        <v>285.42308790422663</v>
      </c>
      <c r="CD143" s="59">
        <f ca="1">AVERAGE(OFFSET($CC$3,0,0,'Données projet'!$E$12+1,1))-AVERAGE(OFFSET($H$3,0,0,'Données projet'!$E$12+1,1))</f>
        <v>374.38106339726073</v>
      </c>
      <c r="CE143" s="59">
        <f t="shared" si="148"/>
        <v>296.53283288925957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121.70576948855094</v>
      </c>
      <c r="CL143" s="21">
        <f>EXP(-LN(2)/25)*CL142+(1-EXP(-LN(2)/25))/(LN(2)/25)*Calculateur!CG143*Calculateur!CI143*VLOOKUP('Données projet'!$B$12,Paramètres!$A$1:$I$89,3,0)*0.475*44/12</f>
        <v>34.99469515024284</v>
      </c>
      <c r="CM143" s="21">
        <f>EXP(-LN(2)/2)*CM142+(1-EXP(-LN(2)/2))/(LN(2)/2)*CG143*CJ143*VLOOKUP('Données projet'!$B$12,Paramètres!$A$1:$I$89,3,0)*0.475*44/12</f>
        <v>1.4322736739013127</v>
      </c>
      <c r="CN143" s="22">
        <f t="shared" si="120"/>
        <v>158.1327383126951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2.4829205358400945E-14</v>
      </c>
      <c r="CV143" s="13">
        <f t="shared" si="149"/>
        <v>4.3867331143352915E-13</v>
      </c>
      <c r="CW143" s="20">
        <f t="shared" si="121"/>
        <v>8.0726688341261168E-13</v>
      </c>
      <c r="CX143" s="59">
        <f t="shared" si="122"/>
        <v>285.42308790422516</v>
      </c>
      <c r="CY143" s="59">
        <f ca="1">AVERAGE(OFFSET($CX$3,0,0,'Données projet'!$E$13+1,1))-AVERAGE(OFFSET($H$3,0,0,'Données projet'!$E$13+1,1))</f>
        <v>285.8437404763045</v>
      </c>
      <c r="CZ143" s="59">
        <f t="shared" si="150"/>
        <v>276.01618888357268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10.052657391223075</v>
      </c>
      <c r="DG143" s="21">
        <f>EXP(-LN(2)/25)*DG142+(1-EXP(-LN(2)/25))/(LN(2)/25)*Calculateur!DB143*Calculateur!DD143*VLOOKUP('Données projet'!$B$13,Paramètres!$A$1:$I$89,3,0)*0.475*44/12</f>
        <v>6.9146935026230851</v>
      </c>
      <c r="DH143" s="21">
        <f>EXP(-LN(2)/2)*DH142+(1-EXP(-LN(2)/2))/(LN(2)/2)*DB143*DE143*VLOOKUP('Données projet'!$B$13,Paramètres!$A$1:$I$89,3,0)*0.475*44/12</f>
        <v>4.2325297035861875E-8</v>
      </c>
      <c r="DI143" s="22">
        <f t="shared" si="123"/>
        <v>16.967350936171457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10.875</v>
      </c>
      <c r="N144" s="13">
        <f>IF('Données projet'!$A$36&gt;35,N143+M144-V143,IF(A144&lt;'Données projet'!$A$36,$K$205^A144,IF(A144='Données projet'!$A$36,'Données projet'!$B$36,N143+M144-V143)))</f>
        <v>575.25500000000045</v>
      </c>
      <c r="O144" s="13">
        <f>N144*VLOOKUP('Données projet'!$B$9,Paramètres!$A$1:$I$89,3,0)*VLOOKUP('Données projet'!$B$9,Paramètres!$A$1:$I$89,5,0)</f>
        <v>520.49072400000034</v>
      </c>
      <c r="P144" s="13">
        <f t="shared" si="141"/>
        <v>115.81760674620399</v>
      </c>
      <c r="Q144" s="20">
        <f t="shared" si="108"/>
        <v>1108.2370093829725</v>
      </c>
      <c r="R144" s="59">
        <f t="shared" si="109"/>
        <v>1393.7973223607326</v>
      </c>
      <c r="S144" s="59">
        <f ca="1">AVERAGE(OFFSET($R$3,0,0,'Données projet'!$E$9+1,1))-AVERAGE(OFFSET($H$3,0,0,'Données projet'!$E$9+1,1))</f>
        <v>737.40414421611001</v>
      </c>
      <c r="T144" s="59">
        <f t="shared" si="142"/>
        <v>245.32893490531674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69.645386992149668</v>
      </c>
      <c r="AA144" s="21">
        <f>EXP(-LN(2)/25)*AA143+(1-EXP(-LN(2)/25))/(LN(2)/25)*Calculateur!V144*Calculateur!X144*VLOOKUP('Données projet'!$B$9,Paramètres!$A$1:$I$89,3,0)*0.475*44/12</f>
        <v>28.048350094214989</v>
      </c>
      <c r="AB144" s="21">
        <f>EXP(-LN(2)/2)*AB143+(1-EXP(-LN(2)/2))/(LN(2)/2)*V144*Y144*VLOOKUP('Données projet'!$B$9,Paramètres!$A$1:$I$89,3,0)*0.475*44/12</f>
        <v>1.3040857075656132E-7</v>
      </c>
      <c r="AC144" s="22">
        <f t="shared" si="111"/>
        <v>97.693737216773215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2.5579538487363607E-13</v>
      </c>
      <c r="AJ144" s="13">
        <f>AI144*VLOOKUP('Données projet'!$B$10,Paramètres!$A$1:$I$89,3,0)*VLOOKUP('Données projet'!$B$10,Paramètres!$A$1:$I$89,5,0)</f>
        <v>2.4341488824575211E-13</v>
      </c>
      <c r="AK144" s="13">
        <f t="shared" si="143"/>
        <v>3.2970717324875541E-12</v>
      </c>
      <c r="AL144" s="20">
        <f t="shared" si="112"/>
        <v>6.1663475311105072E-12</v>
      </c>
      <c r="AM144" s="59">
        <f t="shared" si="113"/>
        <v>285.56031297776616</v>
      </c>
      <c r="AN144" s="59">
        <f ca="1">AVERAGE(OFFSET($AM$3,0,0,'Données projet'!$E$10+1,1))-AVERAGE(OFFSET($H$3,0,0,'Données projet'!$E$10+1,1))</f>
        <v>486.36097333679697</v>
      </c>
      <c r="AO144" s="59">
        <f t="shared" si="144"/>
        <v>308.47736602748159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53.200172324847102</v>
      </c>
      <c r="AV144" s="21">
        <f>EXP(-LN(2)/25)*AV143+(1-EXP(-LN(2)/25))/(LN(2)/25)*Calculateur!AQ144*Calculateur!AS144*VLOOKUP('Données projet'!$B$10,Paramètres!$A$1:$I$89,3,0)*0.475*44/12</f>
        <v>44.37793472974176</v>
      </c>
      <c r="AW144" s="21">
        <f>EXP(-LN(2)/2)*AW143+(1-EXP(-LN(2)/2))/(LN(2)/2)*AQ144*AT144*VLOOKUP('Données projet'!$B$10,Paramètres!$A$1:$I$89,3,0)*0.475*44/12</f>
        <v>0.79220593710565423</v>
      </c>
      <c r="AX144" s="21">
        <f t="shared" si="114"/>
        <v>98.370312991694504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7.5999999999999988</v>
      </c>
      <c r="BD144" s="12">
        <f>IF('Données projet'!$A$88&gt;35,BD143+BC144-BL143,IF(A144&lt;'Données projet'!$A$88,$BA$205^A144,IF(A144='Données projet'!$A$88,'Données projet'!$B$88,BD143+BC144-BL143)))</f>
        <v>383.76000000000033</v>
      </c>
      <c r="BE144" s="13">
        <f>BD144*VLOOKUP('Données projet'!$B$11,Paramètres!$A$1:$I$89,3,0)*VLOOKUP('Données projet'!$B$11,Paramètres!$A$1:$I$89,5,0)</f>
        <v>389.13264000000032</v>
      </c>
      <c r="BF144" s="13">
        <f t="shared" si="145"/>
        <v>89.56995533473642</v>
      </c>
      <c r="BG144" s="20">
        <f t="shared" si="115"/>
        <v>833.74035354133321</v>
      </c>
      <c r="BH144" s="59">
        <f t="shared" si="116"/>
        <v>1119.3006665190933</v>
      </c>
      <c r="BI144" s="59">
        <f ca="1">AVERAGE(OFFSET($BH$3,0,0,'Données projet'!$E$11+1,1))-AVERAGE(OFFSET($H$3,0,0,'Données projet'!$E$11+1,1))</f>
        <v>586.51533082410526</v>
      </c>
      <c r="BJ144" s="59">
        <f t="shared" si="146"/>
        <v>361.74671957013652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50.707614022627908</v>
      </c>
      <c r="BQ144" s="21">
        <f>EXP(-LN(2)/25)*BQ143+(1-EXP(-LN(2)/25))/(LN(2)/25)*Calculateur!BL144*Calculateur!BN144*VLOOKUP('Données projet'!$B$11,Paramètres!$A$1:$I$89,3,0)*0.475*44/12</f>
        <v>21.998616209957703</v>
      </c>
      <c r="BR144" s="21">
        <f>EXP(-LN(2)/2)*BR143+(1-EXP(-LN(2)/2))/(LN(2)/2)*BL144*BO144*VLOOKUP('Données projet'!$B$11,Paramètres!$A$1:$I$89,3,0)*0.475*44/12</f>
        <v>1.06209392809679E-5</v>
      </c>
      <c r="BS144" s="22">
        <f t="shared" si="117"/>
        <v>72.706240853524889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1.7053025658242404E-13</v>
      </c>
      <c r="BZ144" s="13">
        <f>BY144*VLOOKUP('Données projet'!$B$12,Paramètres!$A$1:$I$89,3,0)*VLOOKUP('Données projet'!$B$12,Paramètres!$A$1:$I$89,5,0)</f>
        <v>7.9808160080574461E-14</v>
      </c>
      <c r="CA144" s="13">
        <f t="shared" si="147"/>
        <v>1.2308384591775343E-12</v>
      </c>
      <c r="CB144" s="20">
        <f t="shared" si="118"/>
        <v>2.282709528541206E-12</v>
      </c>
      <c r="CC144" s="59">
        <f t="shared" si="119"/>
        <v>285.56031297776229</v>
      </c>
      <c r="CD144" s="59">
        <f ca="1">AVERAGE(OFFSET($CC$3,0,0,'Données projet'!$E$12+1,1))-AVERAGE(OFFSET($H$3,0,0,'Données projet'!$E$12+1,1))</f>
        <v>374.38106339726073</v>
      </c>
      <c r="CE144" s="59">
        <f t="shared" si="148"/>
        <v>296.53283288925957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119.31919358206993</v>
      </c>
      <c r="CL144" s="21">
        <f>EXP(-LN(2)/25)*CL143+(1-EXP(-LN(2)/25))/(LN(2)/25)*Calculateur!CG144*Calculateur!CI144*VLOOKUP('Données projet'!$B$12,Paramètres!$A$1:$I$89,3,0)*0.475*44/12</f>
        <v>34.037763371068415</v>
      </c>
      <c r="CM144" s="21">
        <f>EXP(-LN(2)/2)*CM143+(1-EXP(-LN(2)/2))/(LN(2)/2)*CG144*CJ144*VLOOKUP('Données projet'!$B$12,Paramètres!$A$1:$I$89,3,0)*0.475*44/12</f>
        <v>1.012770427330588</v>
      </c>
      <c r="CN144" s="22">
        <f t="shared" si="120"/>
        <v>154.36972738046893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2.4829205358400945E-14</v>
      </c>
      <c r="CV144" s="13">
        <f t="shared" si="149"/>
        <v>4.3867331143352915E-13</v>
      </c>
      <c r="CW144" s="20">
        <f t="shared" si="121"/>
        <v>8.0726688341261168E-13</v>
      </c>
      <c r="CX144" s="59">
        <f t="shared" si="122"/>
        <v>285.56031297776082</v>
      </c>
      <c r="CY144" s="59">
        <f ca="1">AVERAGE(OFFSET($CX$3,0,0,'Données projet'!$E$13+1,1))-AVERAGE(OFFSET($H$3,0,0,'Données projet'!$E$13+1,1))</f>
        <v>285.8437404763045</v>
      </c>
      <c r="CZ144" s="59">
        <f t="shared" si="150"/>
        <v>276.01618888357268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9.8555309112967624</v>
      </c>
      <c r="DG144" s="21">
        <f>EXP(-LN(2)/25)*DG143+(1-EXP(-LN(2)/25))/(LN(2)/25)*Calculateur!DB144*Calculateur!DD144*VLOOKUP('Données projet'!$B$13,Paramètres!$A$1:$I$89,3,0)*0.475*44/12</f>
        <v>6.7256108451659289</v>
      </c>
      <c r="DH144" s="21">
        <f>EXP(-LN(2)/2)*DH143+(1-EXP(-LN(2)/2))/(LN(2)/2)*DB144*DE144*VLOOKUP('Données projet'!$B$13,Paramètres!$A$1:$I$89,3,0)*0.475*44/12</f>
        <v>2.9928504549792811E-8</v>
      </c>
      <c r="DI144" s="22">
        <f t="shared" si="123"/>
        <v>16.581141786391196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10.875</v>
      </c>
      <c r="N145" s="13">
        <f>IF('Données projet'!$A$36&gt;35,N144+M145-V144,IF(A145&lt;'Données projet'!$A$36,$K$205^A145,IF(A145='Données projet'!$A$36,'Données projet'!$B$36,N144+M145-V144)))</f>
        <v>586.13000000000045</v>
      </c>
      <c r="O145" s="13">
        <f>N145*VLOOKUP('Données projet'!$B$9,Paramètres!$A$1:$I$89,3,0)*VLOOKUP('Données projet'!$B$9,Paramètres!$A$1:$I$89,5,0)</f>
        <v>530.33042400000033</v>
      </c>
      <c r="P145" s="13">
        <f t="shared" si="141"/>
        <v>117.75012850750038</v>
      </c>
      <c r="Q145" s="20">
        <f t="shared" si="108"/>
        <v>1128.7402956172302</v>
      </c>
      <c r="R145" s="59">
        <f t="shared" si="109"/>
        <v>1414.4354531202894</v>
      </c>
      <c r="S145" s="59">
        <f ca="1">AVERAGE(OFFSET($R$3,0,0,'Données projet'!$E$9+1,1))-AVERAGE(OFFSET($H$3,0,0,'Données projet'!$E$9+1,1))</f>
        <v>737.40414421611001</v>
      </c>
      <c r="T145" s="59">
        <f t="shared" si="142"/>
        <v>245.32893490531674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68.279683432725179</v>
      </c>
      <c r="AA145" s="21">
        <f>EXP(-LN(2)/25)*AA144+(1-EXP(-LN(2)/25))/(LN(2)/25)*Calculateur!V145*Calculateur!X145*VLOOKUP('Données projet'!$B$9,Paramètres!$A$1:$I$89,3,0)*0.475*44/12</f>
        <v>27.281366485890054</v>
      </c>
      <c r="AB145" s="21">
        <f>EXP(-LN(2)/2)*AB144+(1-EXP(-LN(2)/2))/(LN(2)/2)*V145*Y145*VLOOKUP('Données projet'!$B$9,Paramètres!$A$1:$I$89,3,0)*0.475*44/12</f>
        <v>9.2212784706810207E-8</v>
      </c>
      <c r="AC145" s="22">
        <f t="shared" si="111"/>
        <v>95.561050010828012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2.5579538487363607E-13</v>
      </c>
      <c r="AJ145" s="13">
        <f>AI145*VLOOKUP('Données projet'!$B$10,Paramètres!$A$1:$I$89,3,0)*VLOOKUP('Données projet'!$B$10,Paramètres!$A$1:$I$89,5,0)</f>
        <v>2.4341488824575211E-13</v>
      </c>
      <c r="AK145" s="13">
        <f t="shared" si="143"/>
        <v>3.2970717324875541E-12</v>
      </c>
      <c r="AL145" s="20">
        <f t="shared" si="112"/>
        <v>6.1663475311105072E-12</v>
      </c>
      <c r="AM145" s="59">
        <f t="shared" si="113"/>
        <v>285.69515750306522</v>
      </c>
      <c r="AN145" s="59">
        <f ca="1">AVERAGE(OFFSET($AM$3,0,0,'Données projet'!$E$10+1,1))-AVERAGE(OFFSET($H$3,0,0,'Données projet'!$E$10+1,1))</f>
        <v>486.36097333679697</v>
      </c>
      <c r="AO145" s="59">
        <f t="shared" si="144"/>
        <v>308.47736602748159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52.156949394457904</v>
      </c>
      <c r="AV145" s="21">
        <f>EXP(-LN(2)/25)*AV144+(1-EXP(-LN(2)/25))/(LN(2)/25)*Calculateur!AQ145*Calculateur!AS145*VLOOKUP('Données projet'!$B$10,Paramètres!$A$1:$I$89,3,0)*0.475*44/12</f>
        <v>43.164417770822809</v>
      </c>
      <c r="AW145" s="21">
        <f>EXP(-LN(2)/2)*AW144+(1-EXP(-LN(2)/2))/(LN(2)/2)*AQ145*AT145*VLOOKUP('Données projet'!$B$10,Paramètres!$A$1:$I$89,3,0)*0.475*44/12</f>
        <v>0.56017419022365167</v>
      </c>
      <c r="AX145" s="21">
        <f t="shared" si="114"/>
        <v>95.881541355504368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7.5999999999999988</v>
      </c>
      <c r="BD145" s="12">
        <f>IF('Données projet'!$A$88&gt;35,BD144+BC145-BL144,IF(A145&lt;'Données projet'!$A$88,$BA$205^A145,IF(A145='Données projet'!$A$88,'Données projet'!$B$88,BD144+BC145-BL144)))</f>
        <v>391.36000000000035</v>
      </c>
      <c r="BE145" s="13">
        <f>BD145*VLOOKUP('Données projet'!$B$11,Paramètres!$A$1:$I$89,3,0)*VLOOKUP('Données projet'!$B$11,Paramètres!$A$1:$I$89,5,0)</f>
        <v>396.83904000000041</v>
      </c>
      <c r="BF145" s="13">
        <f t="shared" si="145"/>
        <v>91.135533487476053</v>
      </c>
      <c r="BG145" s="20">
        <f t="shared" si="115"/>
        <v>849.88904882402142</v>
      </c>
      <c r="BH145" s="59">
        <f t="shared" si="116"/>
        <v>1135.5842063270804</v>
      </c>
      <c r="BI145" s="59">
        <f ca="1">AVERAGE(OFFSET($BH$3,0,0,'Données projet'!$E$11+1,1))-AVERAGE(OFFSET($H$3,0,0,'Données projet'!$E$11+1,1))</f>
        <v>586.51533082410526</v>
      </c>
      <c r="BJ145" s="59">
        <f t="shared" si="146"/>
        <v>361.74671957013652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49.713268640234787</v>
      </c>
      <c r="BQ145" s="21">
        <f>EXP(-LN(2)/25)*BQ144+(1-EXP(-LN(2)/25))/(LN(2)/25)*Calculateur!BL145*Calculateur!BN145*VLOOKUP('Données projet'!$B$11,Paramètres!$A$1:$I$89,3,0)*0.475*44/12</f>
        <v>21.397062892839461</v>
      </c>
      <c r="BR145" s="21">
        <f>EXP(-LN(2)/2)*BR144+(1-EXP(-LN(2)/2))/(LN(2)/2)*BL145*BO145*VLOOKUP('Données projet'!$B$11,Paramètres!$A$1:$I$89,3,0)*0.475*44/12</f>
        <v>7.510138188142977E-6</v>
      </c>
      <c r="BS145" s="22">
        <f t="shared" si="117"/>
        <v>71.110339043212434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1.7053025658242404E-13</v>
      </c>
      <c r="BZ145" s="13">
        <f>BY145*VLOOKUP('Données projet'!$B$12,Paramètres!$A$1:$I$89,3,0)*VLOOKUP('Données projet'!$B$12,Paramètres!$A$1:$I$89,5,0)</f>
        <v>7.9808160080574461E-14</v>
      </c>
      <c r="CA145" s="13">
        <f t="shared" si="147"/>
        <v>1.2308384591775343E-12</v>
      </c>
      <c r="CB145" s="20">
        <f t="shared" si="118"/>
        <v>2.282709528541206E-12</v>
      </c>
      <c r="CC145" s="59">
        <f t="shared" si="119"/>
        <v>285.69515750306135</v>
      </c>
      <c r="CD145" s="59">
        <f ca="1">AVERAGE(OFFSET($CC$3,0,0,'Données projet'!$E$12+1,1))-AVERAGE(OFFSET($H$3,0,0,'Données projet'!$E$12+1,1))</f>
        <v>374.38106339726073</v>
      </c>
      <c r="CE145" s="59">
        <f t="shared" si="148"/>
        <v>296.53283288925957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116.97941697344744</v>
      </c>
      <c r="CL145" s="21">
        <f>EXP(-LN(2)/25)*CL144+(1-EXP(-LN(2)/25))/(LN(2)/25)*Calculateur!CG145*Calculateur!CI145*VLOOKUP('Données projet'!$B$12,Paramètres!$A$1:$I$89,3,0)*0.475*44/12</f>
        <v>33.106998941718366</v>
      </c>
      <c r="CM145" s="21">
        <f>EXP(-LN(2)/2)*CM144+(1-EXP(-LN(2)/2))/(LN(2)/2)*CG145*CJ145*VLOOKUP('Données projet'!$B$12,Paramètres!$A$1:$I$89,3,0)*0.475*44/12</f>
        <v>0.71613683695065633</v>
      </c>
      <c r="CN145" s="22">
        <f t="shared" si="120"/>
        <v>150.80255275211647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2.4829205358400945E-14</v>
      </c>
      <c r="CV145" s="13">
        <f t="shared" si="149"/>
        <v>4.3867331143352915E-13</v>
      </c>
      <c r="CW145" s="20">
        <f t="shared" si="121"/>
        <v>8.0726688341261168E-13</v>
      </c>
      <c r="CX145" s="59">
        <f t="shared" si="122"/>
        <v>285.69515750305987</v>
      </c>
      <c r="CY145" s="59">
        <f ca="1">AVERAGE(OFFSET($CX$3,0,0,'Données projet'!$E$13+1,1))-AVERAGE(OFFSET($H$3,0,0,'Données projet'!$E$13+1,1))</f>
        <v>285.8437404763045</v>
      </c>
      <c r="CZ145" s="59">
        <f t="shared" si="150"/>
        <v>276.01618888357268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9.6622699614065244</v>
      </c>
      <c r="DG145" s="21">
        <f>EXP(-LN(2)/25)*DG144+(1-EXP(-LN(2)/25))/(LN(2)/25)*Calculateur!DB145*Calculateur!DD145*VLOOKUP('Données projet'!$B$13,Paramètres!$A$1:$I$89,3,0)*0.475*44/12</f>
        <v>6.5416986629203642</v>
      </c>
      <c r="DH145" s="21">
        <f>EXP(-LN(2)/2)*DH144+(1-EXP(-LN(2)/2))/(LN(2)/2)*DB145*DE145*VLOOKUP('Données projet'!$B$13,Paramètres!$A$1:$I$89,3,0)*0.475*44/12</f>
        <v>2.1162648517930938E-8</v>
      </c>
      <c r="DI145" s="22">
        <f t="shared" si="123"/>
        <v>16.203968645489539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10.875</v>
      </c>
      <c r="N146" s="13">
        <f>IF('Données projet'!$A$36&gt;35,N145+M146-V145,IF(A146&lt;'Données projet'!$A$36,$K$205^A146,IF(A146='Données projet'!$A$36,'Données projet'!$B$36,N145+M146-V145)))</f>
        <v>597.00500000000045</v>
      </c>
      <c r="O146" s="13">
        <f>N146*VLOOKUP('Données projet'!$B$9,Paramètres!$A$1:$I$89,3,0)*VLOOKUP('Données projet'!$B$9,Paramètres!$A$1:$I$89,5,0)</f>
        <v>540.17012400000033</v>
      </c>
      <c r="P146" s="13">
        <f t="shared" si="141"/>
        <v>119.67848090157619</v>
      </c>
      <c r="Q146" s="20">
        <f t="shared" si="108"/>
        <v>1149.2363202035792</v>
      </c>
      <c r="R146" s="59">
        <f t="shared" si="109"/>
        <v>1435.0639829808906</v>
      </c>
      <c r="S146" s="59">
        <f ca="1">AVERAGE(OFFSET($R$3,0,0,'Données projet'!$E$9+1,1))-AVERAGE(OFFSET($H$3,0,0,'Données projet'!$E$9+1,1))</f>
        <v>737.40414421611001</v>
      </c>
      <c r="T146" s="59">
        <f t="shared" si="142"/>
        <v>245.32893490531674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66.940760487104086</v>
      </c>
      <c r="AA146" s="21">
        <f>EXP(-LN(2)/25)*AA145+(1-EXP(-LN(2)/25))/(LN(2)/25)*Calculateur!V146*Calculateur!X146*VLOOKUP('Données projet'!$B$9,Paramètres!$A$1:$I$89,3,0)*0.475*44/12</f>
        <v>26.535356084668678</v>
      </c>
      <c r="AB146" s="21">
        <f>EXP(-LN(2)/2)*AB145+(1-EXP(-LN(2)/2))/(LN(2)/2)*V146*Y146*VLOOKUP('Données projet'!$B$9,Paramètres!$A$1:$I$89,3,0)*0.475*44/12</f>
        <v>6.520428537828066E-8</v>
      </c>
      <c r="AC146" s="22">
        <f t="shared" si="111"/>
        <v>93.476116636977054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2.5579538487363607E-13</v>
      </c>
      <c r="AJ146" s="13">
        <f>AI146*VLOOKUP('Données projet'!$B$10,Paramètres!$A$1:$I$89,3,0)*VLOOKUP('Données projet'!$B$10,Paramètres!$A$1:$I$89,5,0)</f>
        <v>2.4341488824575211E-13</v>
      </c>
      <c r="AK146" s="13">
        <f t="shared" si="143"/>
        <v>3.2970717324875541E-12</v>
      </c>
      <c r="AL146" s="20">
        <f t="shared" si="112"/>
        <v>6.1663475311105072E-12</v>
      </c>
      <c r="AM146" s="59">
        <f t="shared" si="113"/>
        <v>285.82766277731758</v>
      </c>
      <c r="AN146" s="59">
        <f ca="1">AVERAGE(OFFSET($AM$3,0,0,'Données projet'!$E$10+1,1))-AVERAGE(OFFSET($H$3,0,0,'Données projet'!$E$10+1,1))</f>
        <v>486.36097333679697</v>
      </c>
      <c r="AO146" s="59">
        <f t="shared" si="144"/>
        <v>308.47736602748159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51.134183429430479</v>
      </c>
      <c r="AV146" s="21">
        <f>EXP(-LN(2)/25)*AV145+(1-EXP(-LN(2)/25))/(LN(2)/25)*Calculateur!AQ146*Calculateur!AS146*VLOOKUP('Données projet'!$B$10,Paramètres!$A$1:$I$89,3,0)*0.475*44/12</f>
        <v>41.984084496961579</v>
      </c>
      <c r="AW146" s="21">
        <f>EXP(-LN(2)/2)*AW145+(1-EXP(-LN(2)/2))/(LN(2)/2)*AQ146*AT146*VLOOKUP('Données projet'!$B$10,Paramètres!$A$1:$I$89,3,0)*0.475*44/12</f>
        <v>0.39610296855282712</v>
      </c>
      <c r="AX146" s="21">
        <f t="shared" si="114"/>
        <v>93.514370894944889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7.5999999999999988</v>
      </c>
      <c r="BD146" s="12">
        <f>IF('Données projet'!$A$88&gt;35,BD145+BC146-BL145,IF(A146&lt;'Données projet'!$A$88,$BA$205^A146,IF(A146='Données projet'!$A$88,'Données projet'!$B$88,BD145+BC146-BL145)))</f>
        <v>398.96000000000038</v>
      </c>
      <c r="BE146" s="13">
        <f>BD146*VLOOKUP('Données projet'!$B$11,Paramètres!$A$1:$I$89,3,0)*VLOOKUP('Données projet'!$B$11,Paramètres!$A$1:$I$89,5,0)</f>
        <v>404.54544000000038</v>
      </c>
      <c r="BF146" s="13">
        <f t="shared" si="145"/>
        <v>92.697576529719683</v>
      </c>
      <c r="BG146" s="20">
        <f t="shared" si="115"/>
        <v>866.03158712259574</v>
      </c>
      <c r="BH146" s="59">
        <f t="shared" si="116"/>
        <v>1151.8592498999071</v>
      </c>
      <c r="BI146" s="59">
        <f ca="1">AVERAGE(OFFSET($BH$3,0,0,'Données projet'!$E$11+1,1))-AVERAGE(OFFSET($H$3,0,0,'Données projet'!$E$11+1,1))</f>
        <v>586.51533082410526</v>
      </c>
      <c r="BJ146" s="59">
        <f t="shared" si="146"/>
        <v>361.74671957013652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48.738421764299595</v>
      </c>
      <c r="BQ146" s="21">
        <f>EXP(-LN(2)/25)*BQ145+(1-EXP(-LN(2)/25))/(LN(2)/25)*Calculateur!BL146*Calculateur!BN146*VLOOKUP('Données projet'!$B$11,Paramètres!$A$1:$I$89,3,0)*0.475*44/12</f>
        <v>20.81195908281213</v>
      </c>
      <c r="BR146" s="21">
        <f>EXP(-LN(2)/2)*BR145+(1-EXP(-LN(2)/2))/(LN(2)/2)*BL146*BO146*VLOOKUP('Données projet'!$B$11,Paramètres!$A$1:$I$89,3,0)*0.475*44/12</f>
        <v>5.3104696404839508E-6</v>
      </c>
      <c r="BS146" s="22">
        <f t="shared" si="117"/>
        <v>69.550386157581372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1.7053025658242404E-13</v>
      </c>
      <c r="BZ146" s="13">
        <f>BY146*VLOOKUP('Données projet'!$B$12,Paramètres!$A$1:$I$89,3,0)*VLOOKUP('Données projet'!$B$12,Paramètres!$A$1:$I$89,5,0)</f>
        <v>7.9808160080574461E-14</v>
      </c>
      <c r="CA146" s="13">
        <f t="shared" si="147"/>
        <v>1.2308384591775343E-12</v>
      </c>
      <c r="CB146" s="20">
        <f t="shared" si="118"/>
        <v>2.282709528541206E-12</v>
      </c>
      <c r="CC146" s="59">
        <f t="shared" si="119"/>
        <v>285.82766277731372</v>
      </c>
      <c r="CD146" s="59">
        <f ca="1">AVERAGE(OFFSET($CC$3,0,0,'Données projet'!$E$12+1,1))-AVERAGE(OFFSET($H$3,0,0,'Données projet'!$E$12+1,1))</f>
        <v>374.38106339726073</v>
      </c>
      <c r="CE146" s="59">
        <f t="shared" si="148"/>
        <v>296.53283288925957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114.68552195699722</v>
      </c>
      <c r="CL146" s="21">
        <f>EXP(-LN(2)/25)*CL145+(1-EXP(-LN(2)/25))/(LN(2)/25)*Calculateur!CG146*Calculateur!CI146*VLOOKUP('Données projet'!$B$12,Paramètres!$A$1:$I$89,3,0)*0.475*44/12</f>
        <v>32.201686314635673</v>
      </c>
      <c r="CM146" s="21">
        <f>EXP(-LN(2)/2)*CM145+(1-EXP(-LN(2)/2))/(LN(2)/2)*CG146*CJ146*VLOOKUP('Données projet'!$B$12,Paramètres!$A$1:$I$89,3,0)*0.475*44/12</f>
        <v>0.50638521366529399</v>
      </c>
      <c r="CN146" s="22">
        <f t="shared" si="120"/>
        <v>147.39359348529817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2.4829205358400945E-14</v>
      </c>
      <c r="CV146" s="13">
        <f t="shared" si="149"/>
        <v>4.3867331143352915E-13</v>
      </c>
      <c r="CW146" s="20">
        <f t="shared" si="121"/>
        <v>8.0726688341261168E-13</v>
      </c>
      <c r="CX146" s="59">
        <f t="shared" si="122"/>
        <v>285.82766277731224</v>
      </c>
      <c r="CY146" s="59">
        <f ca="1">AVERAGE(OFFSET($CX$3,0,0,'Données projet'!$E$13+1,1))-AVERAGE(OFFSET($H$3,0,0,'Données projet'!$E$13+1,1))</f>
        <v>285.8437404763045</v>
      </c>
      <c r="CZ146" s="59">
        <f t="shared" si="150"/>
        <v>276.01618888357268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9.472798740866093</v>
      </c>
      <c r="DG146" s="21">
        <f>EXP(-LN(2)/25)*DG145+(1-EXP(-LN(2)/25))/(LN(2)/25)*Calculateur!DB146*Calculateur!DD146*VLOOKUP('Données projet'!$B$13,Paramètres!$A$1:$I$89,3,0)*0.475*44/12</f>
        <v>6.3628155689698254</v>
      </c>
      <c r="DH146" s="21">
        <f>EXP(-LN(2)/2)*DH145+(1-EXP(-LN(2)/2))/(LN(2)/2)*DB146*DE146*VLOOKUP('Données projet'!$B$13,Paramètres!$A$1:$I$89,3,0)*0.475*44/12</f>
        <v>1.4964252274896405E-8</v>
      </c>
      <c r="DI146" s="22">
        <f t="shared" si="123"/>
        <v>15.83561432480017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10.875</v>
      </c>
      <c r="N147" s="13">
        <f>IF('Données projet'!$A$36&gt;35,N146+M147-V146,IF(A147&lt;'Données projet'!$A$36,$K$205^A147,IF(A147='Données projet'!$A$36,'Données projet'!$B$36,N146+M147-V146)))</f>
        <v>607.88000000000045</v>
      </c>
      <c r="O147" s="13">
        <f>N147*VLOOKUP('Données projet'!$B$9,Paramètres!$A$1:$I$89,3,0)*VLOOKUP('Données projet'!$B$9,Paramètres!$A$1:$I$89,5,0)</f>
        <v>550.00982400000044</v>
      </c>
      <c r="P147" s="13">
        <f t="shared" si="141"/>
        <v>121.60274863739461</v>
      </c>
      <c r="Q147" s="20">
        <f t="shared" si="108"/>
        <v>1169.7252306767962</v>
      </c>
      <c r="R147" s="59">
        <f t="shared" si="109"/>
        <v>1455.6831000580892</v>
      </c>
      <c r="S147" s="59">
        <f ca="1">AVERAGE(OFFSET($R$3,0,0,'Données projet'!$E$9+1,1))-AVERAGE(OFFSET($H$3,0,0,'Données projet'!$E$9+1,1))</f>
        <v>737.40414421611001</v>
      </c>
      <c r="T147" s="59">
        <f t="shared" si="142"/>
        <v>245.32893490531674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65.628093003784258</v>
      </c>
      <c r="AA147" s="21">
        <f>EXP(-LN(2)/25)*AA146+(1-EXP(-LN(2)/25))/(LN(2)/25)*Calculateur!V147*Calculateur!X147*VLOOKUP('Données projet'!$B$9,Paramètres!$A$1:$I$89,3,0)*0.475*44/12</f>
        <v>25.809745377099684</v>
      </c>
      <c r="AB147" s="21">
        <f>EXP(-LN(2)/2)*AB146+(1-EXP(-LN(2)/2))/(LN(2)/2)*V147*Y147*VLOOKUP('Données projet'!$B$9,Paramètres!$A$1:$I$89,3,0)*0.475*44/12</f>
        <v>4.6106392353405103E-8</v>
      </c>
      <c r="AC147" s="22">
        <f t="shared" si="111"/>
        <v>91.437838426990339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2.5579538487363607E-13</v>
      </c>
      <c r="AJ147" s="13">
        <f>AI147*VLOOKUP('Données projet'!$B$10,Paramètres!$A$1:$I$89,3,0)*VLOOKUP('Données projet'!$B$10,Paramètres!$A$1:$I$89,5,0)</f>
        <v>2.4341488824575211E-13</v>
      </c>
      <c r="AK147" s="13">
        <f t="shared" si="143"/>
        <v>3.2970717324875541E-12</v>
      </c>
      <c r="AL147" s="20">
        <f t="shared" si="112"/>
        <v>6.1663475311105072E-12</v>
      </c>
      <c r="AM147" s="59">
        <f t="shared" si="113"/>
        <v>285.95786938129902</v>
      </c>
      <c r="AN147" s="59">
        <f ca="1">AVERAGE(OFFSET($AM$3,0,0,'Données projet'!$E$10+1,1))-AVERAGE(OFFSET($H$3,0,0,'Données projet'!$E$10+1,1))</f>
        <v>486.36097333679697</v>
      </c>
      <c r="AO147" s="59">
        <f t="shared" si="144"/>
        <v>308.47736602748159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50.131473281151607</v>
      </c>
      <c r="AV147" s="21">
        <f>EXP(-LN(2)/25)*AV146+(1-EXP(-LN(2)/25))/(LN(2)/25)*Calculateur!AQ147*Calculateur!AS147*VLOOKUP('Données projet'!$B$10,Paramètres!$A$1:$I$89,3,0)*0.475*44/12</f>
        <v>40.836027498545114</v>
      </c>
      <c r="AW147" s="21">
        <f>EXP(-LN(2)/2)*AW146+(1-EXP(-LN(2)/2))/(LN(2)/2)*AQ147*AT147*VLOOKUP('Données projet'!$B$10,Paramètres!$A$1:$I$89,3,0)*0.475*44/12</f>
        <v>0.28008709511182583</v>
      </c>
      <c r="AX147" s="21">
        <f t="shared" si="114"/>
        <v>91.247587874808545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7.5999999999999988</v>
      </c>
      <c r="BD147" s="12">
        <f>IF('Données projet'!$A$88&gt;35,BD146+BC147-BL146,IF(A147&lt;'Données projet'!$A$88,$BA$205^A147,IF(A147='Données projet'!$A$88,'Données projet'!$B$88,BD146+BC147-BL146)))</f>
        <v>406.5600000000004</v>
      </c>
      <c r="BE147" s="13">
        <f>BD147*VLOOKUP('Données projet'!$B$11,Paramètres!$A$1:$I$89,3,0)*VLOOKUP('Données projet'!$B$11,Paramètres!$A$1:$I$89,5,0)</f>
        <v>412.25184000000047</v>
      </c>
      <c r="BF147" s="13">
        <f t="shared" si="145"/>
        <v>94.256159568160982</v>
      </c>
      <c r="BG147" s="20">
        <f t="shared" si="115"/>
        <v>882.16809924788106</v>
      </c>
      <c r="BH147" s="59">
        <f t="shared" si="116"/>
        <v>1168.1259686291739</v>
      </c>
      <c r="BI147" s="59">
        <f ca="1">AVERAGE(OFFSET($BH$3,0,0,'Données projet'!$E$11+1,1))-AVERAGE(OFFSET($H$3,0,0,'Données projet'!$E$11+1,1))</f>
        <v>586.51533082410526</v>
      </c>
      <c r="BJ147" s="59">
        <f t="shared" si="146"/>
        <v>361.74671957013652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47.782691041003609</v>
      </c>
      <c r="BQ147" s="21">
        <f>EXP(-LN(2)/25)*BQ146+(1-EXP(-LN(2)/25))/(LN(2)/25)*Calculateur!BL147*Calculateur!BN147*VLOOKUP('Données projet'!$B$11,Paramètres!$A$1:$I$89,3,0)*0.475*44/12</f>
        <v>20.242854967239271</v>
      </c>
      <c r="BR147" s="21">
        <f>EXP(-LN(2)/2)*BR146+(1-EXP(-LN(2)/2))/(LN(2)/2)*BL147*BO147*VLOOKUP('Données projet'!$B$11,Paramètres!$A$1:$I$89,3,0)*0.475*44/12</f>
        <v>3.7550690940714889E-6</v>
      </c>
      <c r="BS147" s="22">
        <f t="shared" si="117"/>
        <v>68.025549763311972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1.7053025658242404E-13</v>
      </c>
      <c r="BZ147" s="13">
        <f>BY147*VLOOKUP('Données projet'!$B$12,Paramètres!$A$1:$I$89,3,0)*VLOOKUP('Données projet'!$B$12,Paramètres!$A$1:$I$89,5,0)</f>
        <v>7.9808160080574461E-14</v>
      </c>
      <c r="CA147" s="13">
        <f t="shared" si="147"/>
        <v>1.2308384591775343E-12</v>
      </c>
      <c r="CB147" s="20">
        <f t="shared" si="118"/>
        <v>2.282709528541206E-12</v>
      </c>
      <c r="CC147" s="59">
        <f t="shared" si="119"/>
        <v>285.95786938129515</v>
      </c>
      <c r="CD147" s="59">
        <f ca="1">AVERAGE(OFFSET($CC$3,0,0,'Données projet'!$E$12+1,1))-AVERAGE(OFFSET($H$3,0,0,'Données projet'!$E$12+1,1))</f>
        <v>374.38106339726073</v>
      </c>
      <c r="CE147" s="59">
        <f t="shared" si="148"/>
        <v>296.53283288925957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112.43660882268179</v>
      </c>
      <c r="CL147" s="21">
        <f>EXP(-LN(2)/25)*CL146+(1-EXP(-LN(2)/25))/(LN(2)/25)*Calculateur!CG147*Calculateur!CI147*VLOOKUP('Données projet'!$B$12,Paramètres!$A$1:$I$89,3,0)*0.475*44/12</f>
        <v>31.321129508948875</v>
      </c>
      <c r="CM147" s="21">
        <f>EXP(-LN(2)/2)*CM146+(1-EXP(-LN(2)/2))/(LN(2)/2)*CG147*CJ147*VLOOKUP('Données projet'!$B$12,Paramètres!$A$1:$I$89,3,0)*0.475*44/12</f>
        <v>0.35806841847532817</v>
      </c>
      <c r="CN147" s="22">
        <f t="shared" si="120"/>
        <v>144.115806750106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2.4829205358400945E-14</v>
      </c>
      <c r="CV147" s="13">
        <f t="shared" si="149"/>
        <v>4.3867331143352915E-13</v>
      </c>
      <c r="CW147" s="20">
        <f t="shared" si="121"/>
        <v>8.0726688341261168E-13</v>
      </c>
      <c r="CX147" s="59">
        <f t="shared" si="122"/>
        <v>285.95786938129368</v>
      </c>
      <c r="CY147" s="59">
        <f ca="1">AVERAGE(OFFSET($CX$3,0,0,'Données projet'!$E$13+1,1))-AVERAGE(OFFSET($H$3,0,0,'Données projet'!$E$13+1,1))</f>
        <v>285.8437404763045</v>
      </c>
      <c r="CZ147" s="59">
        <f t="shared" si="150"/>
        <v>276.01618888357268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9.2870429353944264</v>
      </c>
      <c r="DG147" s="21">
        <f>EXP(-LN(2)/25)*DG146+(1-EXP(-LN(2)/25))/(LN(2)/25)*Calculateur!DB147*Calculateur!DD147*VLOOKUP('Données projet'!$B$13,Paramètres!$A$1:$I$89,3,0)*0.475*44/12</f>
        <v>6.1888240426304169</v>
      </c>
      <c r="DH147" s="21">
        <f>EXP(-LN(2)/2)*DH146+(1-EXP(-LN(2)/2))/(LN(2)/2)*DB147*DE147*VLOOKUP('Données projet'!$B$13,Paramètres!$A$1:$I$89,3,0)*0.475*44/12</f>
        <v>1.0581324258965469E-8</v>
      </c>
      <c r="DI147" s="22">
        <f t="shared" si="123"/>
        <v>15.475866988606167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10.875</v>
      </c>
      <c r="N148" s="13">
        <f>IF('Données projet'!$A$36&gt;35,N147+M148-V147,IF(A148&lt;'Données projet'!$A$36,$K$205^A148,IF(A148='Données projet'!$A$36,'Données projet'!$B$36,N147+M148-V147)))</f>
        <v>618.75500000000045</v>
      </c>
      <c r="O148" s="13">
        <f>N148*VLOOKUP('Données projet'!$B$9,Paramètres!$A$1:$I$89,3,0)*VLOOKUP('Données projet'!$B$9,Paramètres!$A$1:$I$89,5,0)</f>
        <v>559.84952400000043</v>
      </c>
      <c r="P148" s="13">
        <f t="shared" si="141"/>
        <v>123.52301321945187</v>
      </c>
      <c r="Q148" s="20">
        <f t="shared" si="108"/>
        <v>1190.2071689905461</v>
      </c>
      <c r="R148" s="59">
        <f t="shared" si="109"/>
        <v>1476.2929861823395</v>
      </c>
      <c r="S148" s="59">
        <f ca="1">AVERAGE(OFFSET($R$3,0,0,'Données projet'!$E$9+1,1))-AVERAGE(OFFSET($H$3,0,0,'Données projet'!$E$9+1,1))</f>
        <v>737.40414421611001</v>
      </c>
      <c r="T148" s="59">
        <f t="shared" si="142"/>
        <v>245.32893490531674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64.341166129164222</v>
      </c>
      <c r="AA148" s="21">
        <f>EXP(-LN(2)/25)*AA147+(1-EXP(-LN(2)/25))/(LN(2)/25)*Calculateur!V148*Calculateur!X148*VLOOKUP('Données projet'!$B$9,Paramètres!$A$1:$I$89,3,0)*0.475*44/12</f>
        <v>25.103976532487373</v>
      </c>
      <c r="AB148" s="21">
        <f>EXP(-LN(2)/2)*AB147+(1-EXP(-LN(2)/2))/(LN(2)/2)*V148*Y148*VLOOKUP('Données projet'!$B$9,Paramètres!$A$1:$I$89,3,0)*0.475*44/12</f>
        <v>3.260214268914033E-8</v>
      </c>
      <c r="AC148" s="22">
        <f t="shared" si="111"/>
        <v>89.445142694253747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2.5579538487363607E-13</v>
      </c>
      <c r="AJ148" s="13">
        <f>AI148*VLOOKUP('Données projet'!$B$10,Paramètres!$A$1:$I$89,3,0)*VLOOKUP('Données projet'!$B$10,Paramètres!$A$1:$I$89,5,0)</f>
        <v>2.4341488824575211E-13</v>
      </c>
      <c r="AK148" s="13">
        <f t="shared" si="143"/>
        <v>3.2970717324875541E-12</v>
      </c>
      <c r="AL148" s="20">
        <f t="shared" si="112"/>
        <v>6.1663475311105072E-12</v>
      </c>
      <c r="AM148" s="59">
        <f t="shared" si="113"/>
        <v>286.08581719179972</v>
      </c>
      <c r="AN148" s="59">
        <f ca="1">AVERAGE(OFFSET($AM$3,0,0,'Données projet'!$E$10+1,1))-AVERAGE(OFFSET($H$3,0,0,'Données projet'!$E$10+1,1))</f>
        <v>486.36097333679697</v>
      </c>
      <c r="AO148" s="59">
        <f t="shared" si="144"/>
        <v>308.47736602748159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49.148425667287682</v>
      </c>
      <c r="AV148" s="21">
        <f>EXP(-LN(2)/25)*AV147+(1-EXP(-LN(2)/25))/(LN(2)/25)*Calculateur!AQ148*Calculateur!AS148*VLOOKUP('Données projet'!$B$10,Paramètres!$A$1:$I$89,3,0)*0.475*44/12</f>
        <v>39.719364179124042</v>
      </c>
      <c r="AW148" s="21">
        <f>EXP(-LN(2)/2)*AW147+(1-EXP(-LN(2)/2))/(LN(2)/2)*AQ148*AT148*VLOOKUP('Données projet'!$B$10,Paramètres!$A$1:$I$89,3,0)*0.475*44/12</f>
        <v>0.19805148427641356</v>
      </c>
      <c r="AX148" s="21">
        <f t="shared" si="114"/>
        <v>89.065841330688144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7.5999999999999988</v>
      </c>
      <c r="BD148" s="12">
        <f>IF('Données projet'!$A$88&gt;35,BD147+BC148-BL147,IF(A148&lt;'Données projet'!$A$88,$BA$205^A148,IF(A148='Données projet'!$A$88,'Données projet'!$B$88,BD147+BC148-BL147)))</f>
        <v>414.16000000000042</v>
      </c>
      <c r="BE148" s="13">
        <f>BD148*VLOOKUP('Données projet'!$B$11,Paramètres!$A$1:$I$89,3,0)*VLOOKUP('Données projet'!$B$11,Paramètres!$A$1:$I$89,5,0)</f>
        <v>419.95824000000044</v>
      </c>
      <c r="BF148" s="13">
        <f t="shared" si="145"/>
        <v>95.811354740777219</v>
      </c>
      <c r="BG148" s="20">
        <f t="shared" si="115"/>
        <v>898.2987108401876</v>
      </c>
      <c r="BH148" s="59">
        <f t="shared" si="116"/>
        <v>1184.3845280319811</v>
      </c>
      <c r="BI148" s="59">
        <f ca="1">AVERAGE(OFFSET($BH$3,0,0,'Données projet'!$E$11+1,1))-AVERAGE(OFFSET($H$3,0,0,'Données projet'!$E$11+1,1))</f>
        <v>586.51533082410526</v>
      </c>
      <c r="BJ148" s="59">
        <f t="shared" si="146"/>
        <v>361.74671957013652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46.845701614253279</v>
      </c>
      <c r="BQ148" s="21">
        <f>EXP(-LN(2)/25)*BQ147+(1-EXP(-LN(2)/25))/(LN(2)/25)*Calculateur!BL148*Calculateur!BN148*VLOOKUP('Données projet'!$B$11,Paramètres!$A$1:$I$89,3,0)*0.475*44/12</f>
        <v>19.689313033634637</v>
      </c>
      <c r="BR148" s="21">
        <f>EXP(-LN(2)/2)*BR147+(1-EXP(-LN(2)/2))/(LN(2)/2)*BL148*BO148*VLOOKUP('Données projet'!$B$11,Paramètres!$A$1:$I$89,3,0)*0.475*44/12</f>
        <v>2.6552348202419758E-6</v>
      </c>
      <c r="BS148" s="22">
        <f t="shared" si="117"/>
        <v>66.535017303122743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1.7053025658242404E-13</v>
      </c>
      <c r="BZ148" s="13">
        <f>BY148*VLOOKUP('Données projet'!$B$12,Paramètres!$A$1:$I$89,3,0)*VLOOKUP('Données projet'!$B$12,Paramètres!$A$1:$I$89,5,0)</f>
        <v>7.9808160080574461E-14</v>
      </c>
      <c r="CA148" s="13">
        <f t="shared" si="147"/>
        <v>1.2308384591775343E-12</v>
      </c>
      <c r="CB148" s="20">
        <f t="shared" si="118"/>
        <v>2.282709528541206E-12</v>
      </c>
      <c r="CC148" s="59">
        <f t="shared" si="119"/>
        <v>286.08581719179585</v>
      </c>
      <c r="CD148" s="59">
        <f ca="1">AVERAGE(OFFSET($CC$3,0,0,'Données projet'!$E$12+1,1))-AVERAGE(OFFSET($H$3,0,0,'Données projet'!$E$12+1,1))</f>
        <v>374.38106339726073</v>
      </c>
      <c r="CE148" s="59">
        <f t="shared" si="148"/>
        <v>296.53283288925957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110.23179550322871</v>
      </c>
      <c r="CL148" s="21">
        <f>EXP(-LN(2)/25)*CL147+(1-EXP(-LN(2)/25))/(LN(2)/25)*Calculateur!CG148*Calculateur!CI148*VLOOKUP('Données projet'!$B$12,Paramètres!$A$1:$I$89,3,0)*0.475*44/12</f>
        <v>30.464651575420053</v>
      </c>
      <c r="CM148" s="21">
        <f>EXP(-LN(2)/2)*CM147+(1-EXP(-LN(2)/2))/(LN(2)/2)*CG148*CJ148*VLOOKUP('Données projet'!$B$12,Paramètres!$A$1:$I$89,3,0)*0.475*44/12</f>
        <v>0.25319260683264699</v>
      </c>
      <c r="CN148" s="22">
        <f t="shared" si="120"/>
        <v>140.9496396854814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2.4829205358400945E-14</v>
      </c>
      <c r="CV148" s="13">
        <f t="shared" si="149"/>
        <v>4.3867331143352915E-13</v>
      </c>
      <c r="CW148" s="20">
        <f t="shared" si="121"/>
        <v>8.0726688341261168E-13</v>
      </c>
      <c r="CX148" s="59">
        <f t="shared" si="122"/>
        <v>286.08581719179438</v>
      </c>
      <c r="CY148" s="59">
        <f ca="1">AVERAGE(OFFSET($CX$3,0,0,'Données projet'!$E$13+1,1))-AVERAGE(OFFSET($H$3,0,0,'Données projet'!$E$13+1,1))</f>
        <v>285.8437404763045</v>
      </c>
      <c r="CZ148" s="59">
        <f t="shared" si="150"/>
        <v>276.01618888357268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9.1049296879682053</v>
      </c>
      <c r="DG148" s="21">
        <f>EXP(-LN(2)/25)*DG147+(1-EXP(-LN(2)/25))/(LN(2)/25)*Calculateur!DB148*Calculateur!DD148*VLOOKUP('Données projet'!$B$13,Paramètres!$A$1:$I$89,3,0)*0.475*44/12</f>
        <v>6.0195903237285764</v>
      </c>
      <c r="DH148" s="21">
        <f>EXP(-LN(2)/2)*DH147+(1-EXP(-LN(2)/2))/(LN(2)/2)*DB148*DE148*VLOOKUP('Données projet'!$B$13,Paramètres!$A$1:$I$89,3,0)*0.475*44/12</f>
        <v>7.4821261374482027E-9</v>
      </c>
      <c r="DI148" s="22">
        <f t="shared" si="123"/>
        <v>15.124520019178908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10.875</v>
      </c>
      <c r="N149" s="13">
        <f>IF('Données projet'!$A$36&gt;35,N148+M149-V148,IF(A149&lt;'Données projet'!$A$36,$K$205^A149,IF(A149='Données projet'!$A$36,'Données projet'!$B$36,N148+M149-V148)))</f>
        <v>629.63000000000045</v>
      </c>
      <c r="O149" s="13">
        <f>N149*VLOOKUP('Données projet'!$B$9,Paramètres!$A$1:$I$89,3,0)*VLOOKUP('Données projet'!$B$9,Paramètres!$A$1:$I$89,5,0)</f>
        <v>569.68922400000042</v>
      </c>
      <c r="P149" s="13">
        <f t="shared" si="141"/>
        <v>125.43935312315148</v>
      </c>
      <c r="Q149" s="20">
        <f t="shared" si="108"/>
        <v>1210.6822718228229</v>
      </c>
      <c r="R149" s="59">
        <f t="shared" si="109"/>
        <v>1496.8938172166536</v>
      </c>
      <c r="S149" s="59">
        <f ca="1">AVERAGE(OFFSET($R$3,0,0,'Données projet'!$E$9+1,1))-AVERAGE(OFFSET($H$3,0,0,'Données projet'!$E$9+1,1))</f>
        <v>737.40414421611001</v>
      </c>
      <c r="T149" s="59">
        <f t="shared" si="142"/>
        <v>245.32893490531674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63.079475105607607</v>
      </c>
      <c r="AA149" s="21">
        <f>EXP(-LN(2)/25)*AA148+(1-EXP(-LN(2)/25))/(LN(2)/25)*Calculateur!V149*Calculateur!X149*VLOOKUP('Données projet'!$B$9,Paramètres!$A$1:$I$89,3,0)*0.475*44/12</f>
        <v>24.417506974045757</v>
      </c>
      <c r="AB149" s="21">
        <f>EXP(-LN(2)/2)*AB148+(1-EXP(-LN(2)/2))/(LN(2)/2)*V149*Y149*VLOOKUP('Données projet'!$B$9,Paramètres!$A$1:$I$89,3,0)*0.475*44/12</f>
        <v>2.3053196176702552E-8</v>
      </c>
      <c r="AC149" s="22">
        <f t="shared" si="111"/>
        <v>87.496982102706554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2.5579538487363607E-13</v>
      </c>
      <c r="AJ149" s="13">
        <f>AI149*VLOOKUP('Données projet'!$B$10,Paramètres!$A$1:$I$89,3,0)*VLOOKUP('Données projet'!$B$10,Paramètres!$A$1:$I$89,5,0)</f>
        <v>2.4341488824575211E-13</v>
      </c>
      <c r="AK149" s="13">
        <f t="shared" si="143"/>
        <v>3.2970717324875541E-12</v>
      </c>
      <c r="AL149" s="20">
        <f t="shared" si="112"/>
        <v>6.1663475311105072E-12</v>
      </c>
      <c r="AM149" s="59">
        <f t="shared" si="113"/>
        <v>286.21154539383679</v>
      </c>
      <c r="AN149" s="59">
        <f ca="1">AVERAGE(OFFSET($AM$3,0,0,'Données projet'!$E$10+1,1))-AVERAGE(OFFSET($H$3,0,0,'Données projet'!$E$10+1,1))</f>
        <v>486.36097333679697</v>
      </c>
      <c r="AO149" s="59">
        <f t="shared" si="144"/>
        <v>308.47736602748159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48.184655017531789</v>
      </c>
      <c r="AV149" s="21">
        <f>EXP(-LN(2)/25)*AV148+(1-EXP(-LN(2)/25))/(LN(2)/25)*Calculateur!AQ149*Calculateur!AS149*VLOOKUP('Données projet'!$B$10,Paramètres!$A$1:$I$89,3,0)*0.475*44/12</f>
        <v>38.633236076895315</v>
      </c>
      <c r="AW149" s="21">
        <f>EXP(-LN(2)/2)*AW148+(1-EXP(-LN(2)/2))/(LN(2)/2)*AQ149*AT149*VLOOKUP('Données projet'!$B$10,Paramètres!$A$1:$I$89,3,0)*0.475*44/12</f>
        <v>0.14004354755591292</v>
      </c>
      <c r="AX149" s="21">
        <f t="shared" si="114"/>
        <v>86.957934641983016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7.5999999999999988</v>
      </c>
      <c r="BD149" s="12">
        <f>IF('Données projet'!$A$88&gt;35,BD148+BC149-BL148,IF(A149&lt;'Données projet'!$A$88,$BA$205^A149,IF(A149='Données projet'!$A$88,'Données projet'!$B$88,BD148+BC149-BL148)))</f>
        <v>421.76000000000045</v>
      </c>
      <c r="BE149" s="13">
        <f>BD149*VLOOKUP('Données projet'!$B$11,Paramètres!$A$1:$I$89,3,0)*VLOOKUP('Données projet'!$B$11,Paramètres!$A$1:$I$89,5,0)</f>
        <v>427.66464000000047</v>
      </c>
      <c r="BF149" s="13">
        <f t="shared" si="145"/>
        <v>97.363231386458764</v>
      </c>
      <c r="BG149" s="20">
        <f t="shared" si="115"/>
        <v>914.42354266474968</v>
      </c>
      <c r="BH149" s="59">
        <f t="shared" si="116"/>
        <v>1200.6350880585803</v>
      </c>
      <c r="BI149" s="59">
        <f ca="1">AVERAGE(OFFSET($BH$3,0,0,'Données projet'!$E$11+1,1))-AVERAGE(OFFSET($H$3,0,0,'Données projet'!$E$11+1,1))</f>
        <v>586.51533082410526</v>
      </c>
      <c r="BJ149" s="59">
        <f t="shared" si="146"/>
        <v>361.74671957013652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45.927085978654404</v>
      </c>
      <c r="BQ149" s="21">
        <f>EXP(-LN(2)/25)*BQ148+(1-EXP(-LN(2)/25))/(LN(2)/25)*Calculateur!BL149*Calculateur!BN149*VLOOKUP('Données projet'!$B$11,Paramètres!$A$1:$I$89,3,0)*0.475*44/12</f>
        <v>19.150907733313925</v>
      </c>
      <c r="BR149" s="21">
        <f>EXP(-LN(2)/2)*BR148+(1-EXP(-LN(2)/2))/(LN(2)/2)*BL149*BO149*VLOOKUP('Données projet'!$B$11,Paramètres!$A$1:$I$89,3,0)*0.475*44/12</f>
        <v>1.8775345470357449E-6</v>
      </c>
      <c r="BS149" s="22">
        <f t="shared" si="117"/>
        <v>65.077995589502876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1.7053025658242404E-13</v>
      </c>
      <c r="BZ149" s="13">
        <f>BY149*VLOOKUP('Données projet'!$B$12,Paramètres!$A$1:$I$89,3,0)*VLOOKUP('Données projet'!$B$12,Paramètres!$A$1:$I$89,5,0)</f>
        <v>7.9808160080574461E-14</v>
      </c>
      <c r="CA149" s="13">
        <f t="shared" si="147"/>
        <v>1.2308384591775343E-12</v>
      </c>
      <c r="CB149" s="20">
        <f t="shared" si="118"/>
        <v>2.282709528541206E-12</v>
      </c>
      <c r="CC149" s="59">
        <f t="shared" si="119"/>
        <v>286.21154539383292</v>
      </c>
      <c r="CD149" s="59">
        <f ca="1">AVERAGE(OFFSET($CC$3,0,0,'Données projet'!$E$12+1,1))-AVERAGE(OFFSET($H$3,0,0,'Données projet'!$E$12+1,1))</f>
        <v>374.38106339726073</v>
      </c>
      <c r="CE149" s="59">
        <f t="shared" si="148"/>
        <v>296.53283288925957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108.07021722816677</v>
      </c>
      <c r="CL149" s="21">
        <f>EXP(-LN(2)/25)*CL148+(1-EXP(-LN(2)/25))/(LN(2)/25)*Calculateur!CG149*Calculateur!CI149*VLOOKUP('Données projet'!$B$12,Paramètres!$A$1:$I$89,3,0)*0.475*44/12</f>
        <v>29.631594076023791</v>
      </c>
      <c r="CM149" s="21">
        <f>EXP(-LN(2)/2)*CM148+(1-EXP(-LN(2)/2))/(LN(2)/2)*CG149*CJ149*VLOOKUP('Données projet'!$B$12,Paramètres!$A$1:$I$89,3,0)*0.475*44/12</f>
        <v>0.17903420923766408</v>
      </c>
      <c r="CN149" s="22">
        <f t="shared" si="120"/>
        <v>137.88084551342823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2.4829205358400945E-14</v>
      </c>
      <c r="CV149" s="13">
        <f t="shared" si="149"/>
        <v>4.3867331143352915E-13</v>
      </c>
      <c r="CW149" s="20">
        <f t="shared" si="121"/>
        <v>8.0726688341261168E-13</v>
      </c>
      <c r="CX149" s="59">
        <f t="shared" si="122"/>
        <v>286.21154539383144</v>
      </c>
      <c r="CY149" s="59">
        <f ca="1">AVERAGE(OFFSET($CX$3,0,0,'Données projet'!$E$13+1,1))-AVERAGE(OFFSET($H$3,0,0,'Données projet'!$E$13+1,1))</f>
        <v>285.8437404763045</v>
      </c>
      <c r="CZ149" s="59">
        <f t="shared" si="150"/>
        <v>276.01618888357268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8.9263875702459003</v>
      </c>
      <c r="DG149" s="21">
        <f>EXP(-LN(2)/25)*DG148+(1-EXP(-LN(2)/25))/(LN(2)/25)*Calculateur!DB149*Calculateur!DD149*VLOOKUP('Données projet'!$B$13,Paramètres!$A$1:$I$89,3,0)*0.475*44/12</f>
        <v>5.854984309769721</v>
      </c>
      <c r="DH149" s="21">
        <f>EXP(-LN(2)/2)*DH148+(1-EXP(-LN(2)/2))/(LN(2)/2)*DB149*DE149*VLOOKUP('Données projet'!$B$13,Paramètres!$A$1:$I$89,3,0)*0.475*44/12</f>
        <v>5.2906621294827344E-9</v>
      </c>
      <c r="DI149" s="22">
        <f t="shared" si="123"/>
        <v>14.781371885306283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10.875</v>
      </c>
      <c r="N150" s="13">
        <f>IF('Données projet'!$A$36&gt;35,N149+M150-V149,IF(A150&lt;'Données projet'!$A$36,$K$205^A150,IF(A150='Données projet'!$A$36,'Données projet'!$B$36,N149+M150-V149)))</f>
        <v>640.50500000000045</v>
      </c>
      <c r="O150" s="13">
        <f>N150*VLOOKUP('Données projet'!$B$9,Paramètres!$A$1:$I$89,3,0)*VLOOKUP('Données projet'!$B$9,Paramètres!$A$1:$I$89,5,0)</f>
        <v>579.52892400000042</v>
      </c>
      <c r="P150" s="13">
        <f t="shared" si="141"/>
        <v>127.35184395771817</v>
      </c>
      <c r="Q150" s="20">
        <f t="shared" si="108"/>
        <v>1231.1506708596933</v>
      </c>
      <c r="R150" s="59">
        <f t="shared" si="109"/>
        <v>1517.4857633523416</v>
      </c>
      <c r="S150" s="59">
        <f ca="1">AVERAGE(OFFSET($R$3,0,0,'Données projet'!$E$9+1,1))-AVERAGE(OFFSET($H$3,0,0,'Données projet'!$E$9+1,1))</f>
        <v>737.40414421611001</v>
      </c>
      <c r="T150" s="59">
        <f t="shared" si="142"/>
        <v>245.32893490531674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61.842525073467399</v>
      </c>
      <c r="AA150" s="21">
        <f>EXP(-LN(2)/25)*AA149+(1-EXP(-LN(2)/25))/(LN(2)/25)*Calculateur!V150*Calculateur!X150*VLOOKUP('Données projet'!$B$9,Paramètres!$A$1:$I$89,3,0)*0.475*44/12</f>
        <v>23.749808961779593</v>
      </c>
      <c r="AB150" s="21">
        <f>EXP(-LN(2)/2)*AB149+(1-EXP(-LN(2)/2))/(LN(2)/2)*V150*Y150*VLOOKUP('Données projet'!$B$9,Paramètres!$A$1:$I$89,3,0)*0.475*44/12</f>
        <v>1.6301071344570165E-8</v>
      </c>
      <c r="AC150" s="22">
        <f t="shared" si="111"/>
        <v>85.592334051548065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2.5579538487363607E-13</v>
      </c>
      <c r="AJ150" s="13">
        <f>AI150*VLOOKUP('Données projet'!$B$10,Paramètres!$A$1:$I$89,3,0)*VLOOKUP('Données projet'!$B$10,Paramètres!$A$1:$I$89,5,0)</f>
        <v>2.4341488824575211E-13</v>
      </c>
      <c r="AK150" s="13">
        <f t="shared" si="143"/>
        <v>3.2970717324875541E-12</v>
      </c>
      <c r="AL150" s="20">
        <f t="shared" si="112"/>
        <v>6.1663475311105072E-12</v>
      </c>
      <c r="AM150" s="59">
        <f t="shared" si="113"/>
        <v>286.33509249265455</v>
      </c>
      <c r="AN150" s="59">
        <f ca="1">AVERAGE(OFFSET($AM$3,0,0,'Données projet'!$E$10+1,1))-AVERAGE(OFFSET($H$3,0,0,'Données projet'!$E$10+1,1))</f>
        <v>486.36097333679697</v>
      </c>
      <c r="AO150" s="59">
        <f t="shared" si="144"/>
        <v>308.47736602748159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47.239783322375558</v>
      </c>
      <c r="AV150" s="21">
        <f>EXP(-LN(2)/25)*AV149+(1-EXP(-LN(2)/25))/(LN(2)/25)*Calculateur!AQ150*Calculateur!AS150*VLOOKUP('Données projet'!$B$10,Paramètres!$A$1:$I$89,3,0)*0.475*44/12</f>
        <v>37.576808204739024</v>
      </c>
      <c r="AW150" s="21">
        <f>EXP(-LN(2)/2)*AW149+(1-EXP(-LN(2)/2))/(LN(2)/2)*AQ150*AT150*VLOOKUP('Données projet'!$B$10,Paramètres!$A$1:$I$89,3,0)*0.475*44/12</f>
        <v>9.9025742138206779E-2</v>
      </c>
      <c r="AX150" s="21">
        <f t="shared" si="114"/>
        <v>84.915617269252792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7.5999999999999988</v>
      </c>
      <c r="BD150" s="12">
        <f>IF('Données projet'!$A$88&gt;35,BD149+BC150-BL149,IF(A150&lt;'Données projet'!$A$88,$BA$205^A150,IF(A150='Données projet'!$A$88,'Données projet'!$B$88,BD149+BC150-BL149)))</f>
        <v>429.36000000000047</v>
      </c>
      <c r="BE150" s="13">
        <f>BD150*VLOOKUP('Données projet'!$B$11,Paramètres!$A$1:$I$89,3,0)*VLOOKUP('Données projet'!$B$11,Paramètres!$A$1:$I$89,5,0)</f>
        <v>435.37104000000045</v>
      </c>
      <c r="BF150" s="13">
        <f t="shared" si="145"/>
        <v>98.911856202065238</v>
      </c>
      <c r="BG150" s="20">
        <f t="shared" si="115"/>
        <v>930.54271088526423</v>
      </c>
      <c r="BH150" s="59">
        <f t="shared" si="116"/>
        <v>1216.8778033779126</v>
      </c>
      <c r="BI150" s="59">
        <f ca="1">AVERAGE(OFFSET($BH$3,0,0,'Données projet'!$E$11+1,1))-AVERAGE(OFFSET($H$3,0,0,'Données projet'!$E$11+1,1))</f>
        <v>586.51533082410526</v>
      </c>
      <c r="BJ150" s="59">
        <f t="shared" si="146"/>
        <v>361.74671957013652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45.026483835369405</v>
      </c>
      <c r="BQ150" s="21">
        <f>EXP(-LN(2)/25)*BQ149+(1-EXP(-LN(2)/25))/(LN(2)/25)*Calculateur!BL150*Calculateur!BN150*VLOOKUP('Données projet'!$B$11,Paramètres!$A$1:$I$89,3,0)*0.475*44/12</f>
        <v>18.627225154243988</v>
      </c>
      <c r="BR150" s="21">
        <f>EXP(-LN(2)/2)*BR149+(1-EXP(-LN(2)/2))/(LN(2)/2)*BL150*BO150*VLOOKUP('Données projet'!$B$11,Paramètres!$A$1:$I$89,3,0)*0.475*44/12</f>
        <v>1.3276174101209881E-6</v>
      </c>
      <c r="BS150" s="22">
        <f t="shared" si="117"/>
        <v>63.653710317230804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1.7053025658242404E-13</v>
      </c>
      <c r="BZ150" s="13">
        <f>BY150*VLOOKUP('Données projet'!$B$12,Paramètres!$A$1:$I$89,3,0)*VLOOKUP('Données projet'!$B$12,Paramètres!$A$1:$I$89,5,0)</f>
        <v>7.9808160080574461E-14</v>
      </c>
      <c r="CA150" s="13">
        <f t="shared" si="147"/>
        <v>1.2308384591775343E-12</v>
      </c>
      <c r="CB150" s="20">
        <f t="shared" si="118"/>
        <v>2.282709528541206E-12</v>
      </c>
      <c r="CC150" s="59">
        <f t="shared" si="119"/>
        <v>286.33509249265069</v>
      </c>
      <c r="CD150" s="59">
        <f ca="1">AVERAGE(OFFSET($CC$3,0,0,'Données projet'!$E$12+1,1))-AVERAGE(OFFSET($H$3,0,0,'Données projet'!$E$12+1,1))</f>
        <v>374.38106339726073</v>
      </c>
      <c r="CE150" s="59">
        <f t="shared" si="148"/>
        <v>296.53283288925957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105.95102618464622</v>
      </c>
      <c r="CL150" s="21">
        <f>EXP(-LN(2)/25)*CL149+(1-EXP(-LN(2)/25))/(LN(2)/25)*Calculateur!CG150*Calculateur!CI150*VLOOKUP('Données projet'!$B$12,Paramètres!$A$1:$I$89,3,0)*0.475*44/12</f>
        <v>28.821316577757113</v>
      </c>
      <c r="CM150" s="21">
        <f>EXP(-LN(2)/2)*CM149+(1-EXP(-LN(2)/2))/(LN(2)/2)*CG150*CJ150*VLOOKUP('Données projet'!$B$12,Paramètres!$A$1:$I$89,3,0)*0.475*44/12</f>
        <v>0.1265963034163235</v>
      </c>
      <c r="CN150" s="22">
        <f t="shared" si="120"/>
        <v>134.89893906581966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2.4829205358400945E-14</v>
      </c>
      <c r="CV150" s="13">
        <f t="shared" si="149"/>
        <v>4.3867331143352915E-13</v>
      </c>
      <c r="CW150" s="20">
        <f t="shared" si="121"/>
        <v>8.0726688341261168E-13</v>
      </c>
      <c r="CX150" s="59">
        <f t="shared" si="122"/>
        <v>286.33509249264921</v>
      </c>
      <c r="CY150" s="59">
        <f ca="1">AVERAGE(OFFSET($CX$3,0,0,'Données projet'!$E$13+1,1))-AVERAGE(OFFSET($H$3,0,0,'Données projet'!$E$13+1,1))</f>
        <v>285.8437404763045</v>
      </c>
      <c r="CZ150" s="59">
        <f t="shared" si="150"/>
        <v>276.01618888357268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8.7513465545521907</v>
      </c>
      <c r="DG150" s="21">
        <f>EXP(-LN(2)/25)*DG149+(1-EXP(-LN(2)/25))/(LN(2)/25)*Calculateur!DB150*Calculateur!DD150*VLOOKUP('Données projet'!$B$13,Paramètres!$A$1:$I$89,3,0)*0.475*44/12</f>
        <v>5.6948794559188247</v>
      </c>
      <c r="DH150" s="21">
        <f>EXP(-LN(2)/2)*DH149+(1-EXP(-LN(2)/2))/(LN(2)/2)*DB150*DE150*VLOOKUP('Données projet'!$B$13,Paramètres!$A$1:$I$89,3,0)*0.475*44/12</f>
        <v>3.7410630687241013E-9</v>
      </c>
      <c r="DI150" s="22">
        <f t="shared" si="123"/>
        <v>14.446226014212078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10.875</v>
      </c>
      <c r="N151" s="13">
        <f>IF('Données projet'!$A$36&gt;35,N150+M151-V150,IF(A151&lt;'Données projet'!$A$36,$K$205^A151,IF(A151='Données projet'!$A$36,'Données projet'!$B$36,N150+M151-V150)))</f>
        <v>651.38000000000045</v>
      </c>
      <c r="O151" s="13">
        <f>N151*VLOOKUP('Données projet'!$B$9,Paramètres!$A$1:$I$89,3,0)*VLOOKUP('Données projet'!$B$9,Paramètres!$A$1:$I$89,5,0)</f>
        <v>589.36862400000041</v>
      </c>
      <c r="P151" s="13">
        <f t="shared" si="141"/>
        <v>129.26055861773426</v>
      </c>
      <c r="Q151" s="20">
        <f t="shared" si="108"/>
        <v>1251.6124930592212</v>
      </c>
      <c r="R151" s="59">
        <f t="shared" si="109"/>
        <v>1538.068989384733</v>
      </c>
      <c r="S151" s="59">
        <f ca="1">AVERAGE(OFFSET($R$3,0,0,'Données projet'!$E$9+1,1))-AVERAGE(OFFSET($H$3,0,0,'Données projet'!$E$9+1,1))</f>
        <v>737.40414421611001</v>
      </c>
      <c r="T151" s="59">
        <f t="shared" si="142"/>
        <v>245.32893490531674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60.629830876992436</v>
      </c>
      <c r="AA151" s="21">
        <f>EXP(-LN(2)/25)*AA150+(1-EXP(-LN(2)/25))/(LN(2)/25)*Calculateur!V151*Calculateur!X151*VLOOKUP('Données projet'!$B$9,Paramètres!$A$1:$I$89,3,0)*0.475*44/12</f>
        <v>23.100369186771559</v>
      </c>
      <c r="AB151" s="21">
        <f>EXP(-LN(2)/2)*AB150+(1-EXP(-LN(2)/2))/(LN(2)/2)*V151*Y151*VLOOKUP('Données projet'!$B$9,Paramètres!$A$1:$I$89,3,0)*0.475*44/12</f>
        <v>1.1526598088351276E-8</v>
      </c>
      <c r="AC151" s="22">
        <f t="shared" si="111"/>
        <v>83.730200075290583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2.5579538487363607E-13</v>
      </c>
      <c r="AJ151" s="13">
        <f>AI151*VLOOKUP('Données projet'!$B$10,Paramètres!$A$1:$I$89,3,0)*VLOOKUP('Données projet'!$B$10,Paramètres!$A$1:$I$89,5,0)</f>
        <v>2.4341488824575211E-13</v>
      </c>
      <c r="AK151" s="13">
        <f t="shared" si="143"/>
        <v>3.2970717324875541E-12</v>
      </c>
      <c r="AL151" s="20">
        <f t="shared" si="112"/>
        <v>6.1663475311105072E-12</v>
      </c>
      <c r="AM151" s="59">
        <f t="shared" si="113"/>
        <v>286.45649632551783</v>
      </c>
      <c r="AN151" s="59">
        <f ca="1">AVERAGE(OFFSET($AM$3,0,0,'Données projet'!$E$10+1,1))-AVERAGE(OFFSET($H$3,0,0,'Données projet'!$E$10+1,1))</f>
        <v>486.36097333679697</v>
      </c>
      <c r="AO151" s="59">
        <f t="shared" si="144"/>
        <v>308.47736602748159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46.313439984846511</v>
      </c>
      <c r="AV151" s="21">
        <f>EXP(-LN(2)/25)*AV150+(1-EXP(-LN(2)/25))/(LN(2)/25)*Calculateur!AQ151*Calculateur!AS151*VLOOKUP('Données projet'!$B$10,Paramètres!$A$1:$I$89,3,0)*0.475*44/12</f>
        <v>36.549268408301977</v>
      </c>
      <c r="AW151" s="21">
        <f>EXP(-LN(2)/2)*AW150+(1-EXP(-LN(2)/2))/(LN(2)/2)*AQ151*AT151*VLOOKUP('Données projet'!$B$10,Paramètres!$A$1:$I$89,3,0)*0.475*44/12</f>
        <v>7.0021773777956459E-2</v>
      </c>
      <c r="AX151" s="21">
        <f t="shared" si="114"/>
        <v>82.932730166926447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7.5999999999999988</v>
      </c>
      <c r="BD151" s="12">
        <f>IF('Données projet'!$A$88&gt;35,BD150+BC151-BL150,IF(A151&lt;'Données projet'!$A$88,$BA$205^A151,IF(A151='Données projet'!$A$88,'Données projet'!$B$88,BD150+BC151-BL150)))</f>
        <v>436.96000000000049</v>
      </c>
      <c r="BE151" s="13">
        <f>BD151*VLOOKUP('Données projet'!$B$11,Paramètres!$A$1:$I$89,3,0)*VLOOKUP('Données projet'!$B$11,Paramètres!$A$1:$I$89,5,0)</f>
        <v>443.07744000000054</v>
      </c>
      <c r="BF151" s="13">
        <f t="shared" si="145"/>
        <v>100.45729338804762</v>
      </c>
      <c r="BG151" s="20">
        <f t="shared" si="115"/>
        <v>946.65632731751714</v>
      </c>
      <c r="BH151" s="59">
        <f t="shared" si="116"/>
        <v>1233.1128236430288</v>
      </c>
      <c r="BI151" s="59">
        <f ca="1">AVERAGE(OFFSET($BH$3,0,0,'Données projet'!$E$11+1,1))-AVERAGE(OFFSET($H$3,0,0,'Données projet'!$E$11+1,1))</f>
        <v>586.51533082410526</v>
      </c>
      <c r="BJ151" s="59">
        <f t="shared" si="146"/>
        <v>361.74671957013652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44.143541950801158</v>
      </c>
      <c r="BQ151" s="21">
        <f>EXP(-LN(2)/25)*BQ150+(1-EXP(-LN(2)/25))/(LN(2)/25)*Calculateur!BL151*Calculateur!BN151*VLOOKUP('Données projet'!$B$11,Paramètres!$A$1:$I$89,3,0)*0.475*44/12</f>
        <v>18.117862702837989</v>
      </c>
      <c r="BR151" s="21">
        <f>EXP(-LN(2)/2)*BR150+(1-EXP(-LN(2)/2))/(LN(2)/2)*BL151*BO151*VLOOKUP('Données projet'!$B$11,Paramètres!$A$1:$I$89,3,0)*0.475*44/12</f>
        <v>9.3876727351787254E-7</v>
      </c>
      <c r="BS151" s="22">
        <f t="shared" si="117"/>
        <v>62.261405592406419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1.7053025658242404E-13</v>
      </c>
      <c r="BZ151" s="13">
        <f>BY151*VLOOKUP('Données projet'!$B$12,Paramètres!$A$1:$I$89,3,0)*VLOOKUP('Données projet'!$B$12,Paramètres!$A$1:$I$89,5,0)</f>
        <v>7.9808160080574461E-14</v>
      </c>
      <c r="CA151" s="13">
        <f t="shared" si="147"/>
        <v>1.2308384591775343E-12</v>
      </c>
      <c r="CB151" s="20">
        <f t="shared" si="118"/>
        <v>2.282709528541206E-12</v>
      </c>
      <c r="CC151" s="59">
        <f t="shared" si="119"/>
        <v>286.45649632551397</v>
      </c>
      <c r="CD151" s="59">
        <f ca="1">AVERAGE(OFFSET($CC$3,0,0,'Données projet'!$E$12+1,1))-AVERAGE(OFFSET($H$3,0,0,'Données projet'!$E$12+1,1))</f>
        <v>374.38106339726073</v>
      </c>
      <c r="CE151" s="59">
        <f t="shared" si="148"/>
        <v>296.53283288925957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103.87339118491022</v>
      </c>
      <c r="CL151" s="21">
        <f>EXP(-LN(2)/25)*CL150+(1-EXP(-LN(2)/25))/(LN(2)/25)*Calculateur!CG151*Calculateur!CI151*VLOOKUP('Données projet'!$B$12,Paramètres!$A$1:$I$89,3,0)*0.475*44/12</f>
        <v>28.033196160291176</v>
      </c>
      <c r="CM151" s="21">
        <f>EXP(-LN(2)/2)*CM150+(1-EXP(-LN(2)/2))/(LN(2)/2)*CG151*CJ151*VLOOKUP('Données projet'!$B$12,Paramètres!$A$1:$I$89,3,0)*0.475*44/12</f>
        <v>8.9517104618832041E-2</v>
      </c>
      <c r="CN151" s="22">
        <f t="shared" si="120"/>
        <v>131.99610444982022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2.4829205358400945E-14</v>
      </c>
      <c r="CV151" s="13">
        <f t="shared" si="149"/>
        <v>4.3867331143352915E-13</v>
      </c>
      <c r="CW151" s="20">
        <f t="shared" si="121"/>
        <v>8.0726688341261168E-13</v>
      </c>
      <c r="CX151" s="59">
        <f t="shared" si="122"/>
        <v>286.45649632551249</v>
      </c>
      <c r="CY151" s="59">
        <f ca="1">AVERAGE(OFFSET($CX$3,0,0,'Données projet'!$E$13+1,1))-AVERAGE(OFFSET($H$3,0,0,'Données projet'!$E$13+1,1))</f>
        <v>285.8437404763045</v>
      </c>
      <c r="CZ151" s="59">
        <f t="shared" si="150"/>
        <v>276.01618888357268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8.5797379864117573</v>
      </c>
      <c r="DG151" s="21">
        <f>EXP(-LN(2)/25)*DG150+(1-EXP(-LN(2)/25))/(LN(2)/25)*Calculateur!DB151*Calculateur!DD151*VLOOKUP('Données projet'!$B$13,Paramètres!$A$1:$I$89,3,0)*0.475*44/12</f>
        <v>5.5391526777160296</v>
      </c>
      <c r="DH151" s="21">
        <f>EXP(-LN(2)/2)*DH150+(1-EXP(-LN(2)/2))/(LN(2)/2)*DB151*DE151*VLOOKUP('Données projet'!$B$13,Paramètres!$A$1:$I$89,3,0)*0.475*44/12</f>
        <v>2.6453310647413672E-9</v>
      </c>
      <c r="DI151" s="22">
        <f t="shared" si="123"/>
        <v>14.118890666773117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10.875</v>
      </c>
      <c r="N152" s="13">
        <f>IF('Données projet'!$A$36&gt;35,N151+M152-V151,IF(A152&lt;'Données projet'!$A$36,$K$205^A152,IF(A152='Données projet'!$A$36,'Données projet'!$B$36,N151+M152-V151)))</f>
        <v>662.25500000000045</v>
      </c>
      <c r="O152" s="13">
        <f>N152*VLOOKUP('Données projet'!$B$9,Paramètres!$A$1:$I$89,3,0)*VLOOKUP('Données projet'!$B$9,Paramètres!$A$1:$I$89,5,0)</f>
        <v>599.2083240000004</v>
      </c>
      <c r="P152" s="13">
        <f t="shared" si="141"/>
        <v>131.16556742426994</v>
      </c>
      <c r="Q152" s="20">
        <f t="shared" si="108"/>
        <v>1272.0678608972707</v>
      </c>
      <c r="R152" s="59">
        <f t="shared" si="109"/>
        <v>1558.6436549705638</v>
      </c>
      <c r="S152" s="59">
        <f ca="1">AVERAGE(OFFSET($R$3,0,0,'Données projet'!$E$9+1,1))-AVERAGE(OFFSET($H$3,0,0,'Données projet'!$E$9+1,1))</f>
        <v>737.40414421611001</v>
      </c>
      <c r="T152" s="59">
        <f t="shared" si="142"/>
        <v>245.32893490531674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59.440916874039921</v>
      </c>
      <c r="AA152" s="21">
        <f>EXP(-LN(2)/25)*AA151+(1-EXP(-LN(2)/25))/(LN(2)/25)*Calculateur!V152*Calculateur!X152*VLOOKUP('Données projet'!$B$9,Paramètres!$A$1:$I$89,3,0)*0.475*44/12</f>
        <v>22.468688376563673</v>
      </c>
      <c r="AB152" s="21">
        <f>EXP(-LN(2)/2)*AB151+(1-EXP(-LN(2)/2))/(LN(2)/2)*V152*Y152*VLOOKUP('Données projet'!$B$9,Paramètres!$A$1:$I$89,3,0)*0.475*44/12</f>
        <v>8.1505356722850825E-9</v>
      </c>
      <c r="AC152" s="22">
        <f t="shared" si="111"/>
        <v>81.909605258754127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2.5579538487363607E-13</v>
      </c>
      <c r="AJ152" s="13">
        <f>AI152*VLOOKUP('Données projet'!$B$10,Paramètres!$A$1:$I$89,3,0)*VLOOKUP('Données projet'!$B$10,Paramètres!$A$1:$I$89,5,0)</f>
        <v>2.4341488824575211E-13</v>
      </c>
      <c r="AK152" s="13">
        <f t="shared" si="143"/>
        <v>3.2970717324875541E-12</v>
      </c>
      <c r="AL152" s="20">
        <f t="shared" si="112"/>
        <v>6.1663475311105072E-12</v>
      </c>
      <c r="AM152" s="59">
        <f t="shared" si="113"/>
        <v>286.57579407329922</v>
      </c>
      <c r="AN152" s="59">
        <f ca="1">AVERAGE(OFFSET($AM$3,0,0,'Données projet'!$E$10+1,1))-AVERAGE(OFFSET($H$3,0,0,'Données projet'!$E$10+1,1))</f>
        <v>486.36097333679697</v>
      </c>
      <c r="AO152" s="59">
        <f t="shared" si="144"/>
        <v>308.47736602748159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45.405261675152765</v>
      </c>
      <c r="AV152" s="21">
        <f>EXP(-LN(2)/25)*AV151+(1-EXP(-LN(2)/25))/(LN(2)/25)*Calculateur!AQ152*Calculateur!AS152*VLOOKUP('Données projet'!$B$10,Paramètres!$A$1:$I$89,3,0)*0.475*44/12</f>
        <v>35.549826741634469</v>
      </c>
      <c r="AW152" s="21">
        <f>EXP(-LN(2)/2)*AW151+(1-EXP(-LN(2)/2))/(LN(2)/2)*AQ152*AT152*VLOOKUP('Données projet'!$B$10,Paramètres!$A$1:$I$89,3,0)*0.475*44/12</f>
        <v>4.951287106910339E-2</v>
      </c>
      <c r="AX152" s="21">
        <f t="shared" si="114"/>
        <v>81.004601287856332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7.5999999999999988</v>
      </c>
      <c r="BC152" s="12">
        <f t="array" ref="BC152">INDEX(BB:BB,MIN(IF(ISNUMBER(BB152:BB348),ROW(BB152:BB348),"")))</f>
        <v>7.5999999999999988</v>
      </c>
      <c r="BD152" s="12">
        <f>IF('Données projet'!$A$88&gt;35,BD151+BC152-BL151,IF(A152&lt;'Données projet'!$A$88,$BA$205^A152,IF(A152='Données projet'!$A$88,'Données projet'!$B$88,BD151+BC152-BL151)))</f>
        <v>444.56000000000051</v>
      </c>
      <c r="BE152" s="13">
        <f>BD152*VLOOKUP('Données projet'!$B$11,Paramètres!$A$1:$I$89,3,0)*VLOOKUP('Données projet'!$B$11,Paramètres!$A$1:$I$89,5,0)</f>
        <v>450.78384000000057</v>
      </c>
      <c r="BF152" s="13">
        <f t="shared" si="145"/>
        <v>101.99960478365205</v>
      </c>
      <c r="BG152" s="20">
        <f t="shared" si="115"/>
        <v>962.76449966486143</v>
      </c>
      <c r="BH152" s="59">
        <f t="shared" si="116"/>
        <v>1249.3402937381545</v>
      </c>
      <c r="BI152" s="59">
        <f ca="1">AVERAGE(OFFSET($BH$3,0,0,'Données projet'!$E$11+1,1))-AVERAGE(OFFSET($H$3,0,0,'Données projet'!$E$11+1,1))</f>
        <v>586.51533082410526</v>
      </c>
      <c r="BJ152" s="59">
        <f t="shared" si="146"/>
        <v>361.74671957013652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176.67000000000002</v>
      </c>
      <c r="BM152" s="16">
        <f>IF(ISNA(VLOOKUP(A152,'Données projet'!$A$87:$I$107,5,0)),0%,VLOOKUP(A152,'Données projet'!$A$87:$I$107,5,0)*VLOOKUP('Données projet'!$B$11,Paramètres!$A$1:$I$89,7,0))</f>
        <v>0.19350000000000001</v>
      </c>
      <c r="BN152" s="16">
        <f>IF(ISNA(VLOOKUP(A152,'Données projet'!$A$87:$I$107,6,0)),0%,VLOOKUP(A152,'Données projet'!$A$87:$I$107,6,0)*VLOOKUP('Données projet'!$B$11,Paramètres!$A$1:$I$89,7,0))</f>
        <v>2.1500000000000002E-2</v>
      </c>
      <c r="BO152" s="16">
        <f>IF(ISNA(VLOOKUP(A152,'Données projet'!$A$87:$I$107,7,0)),0%,VLOOKUP(A152,'Données projet'!$A$87:$I$107,7,0))</f>
        <v>0.05</v>
      </c>
      <c r="BP152" s="21">
        <f>EXP(-LN(2)/35)*BP151+(1-EXP(-LN(2)/35))/(LN(2)/35)*BL152*BM152*VLOOKUP('Données projet'!$B$11,Paramètres!$A$1:$I$89,3,0)*0.475*44/12</f>
        <v>81.598209022114844</v>
      </c>
      <c r="BQ152" s="21">
        <f>EXP(-LN(2)/25)*BQ151+(1-EXP(-LN(2)/25))/(LN(2)/25)*Calculateur!BL152*Calculateur!BN152*VLOOKUP('Données projet'!$B$11,Paramètres!$A$1:$I$89,3,0)*0.475*44/12</f>
        <v>21.863474727947317</v>
      </c>
      <c r="BR152" s="21">
        <f>EXP(-LN(2)/2)*BR151+(1-EXP(-LN(2)/2))/(LN(2)/2)*BL152*BO152*VLOOKUP('Données projet'!$B$11,Paramètres!$A$1:$I$89,3,0)*0.475*44/12</f>
        <v>8.4513306939777397</v>
      </c>
      <c r="BS152" s="22">
        <f t="shared" si="117"/>
        <v>111.9130144440399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1.7053025658242404E-13</v>
      </c>
      <c r="BZ152" s="13">
        <f>BY152*VLOOKUP('Données projet'!$B$12,Paramètres!$A$1:$I$89,3,0)*VLOOKUP('Données projet'!$B$12,Paramètres!$A$1:$I$89,5,0)</f>
        <v>7.9808160080574461E-14</v>
      </c>
      <c r="CA152" s="13">
        <f t="shared" si="147"/>
        <v>1.2308384591775343E-12</v>
      </c>
      <c r="CB152" s="20">
        <f t="shared" si="118"/>
        <v>2.282709528541206E-12</v>
      </c>
      <c r="CC152" s="59">
        <f t="shared" si="119"/>
        <v>286.57579407329536</v>
      </c>
      <c r="CD152" s="59">
        <f ca="1">AVERAGE(OFFSET($CC$3,0,0,'Données projet'!$E$12+1,1))-AVERAGE(OFFSET($H$3,0,0,'Données projet'!$E$12+1,1))</f>
        <v>374.38106339726073</v>
      </c>
      <c r="CE152" s="59">
        <f t="shared" si="148"/>
        <v>296.53283288925957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101.83649734028681</v>
      </c>
      <c r="CL152" s="21">
        <f>EXP(-LN(2)/25)*CL151+(1-EXP(-LN(2)/25))/(LN(2)/25)*Calculateur!CG152*Calculateur!CI152*VLOOKUP('Données projet'!$B$12,Paramètres!$A$1:$I$89,3,0)*0.475*44/12</f>
        <v>27.266626937086297</v>
      </c>
      <c r="CM152" s="21">
        <f>EXP(-LN(2)/2)*CM151+(1-EXP(-LN(2)/2))/(LN(2)/2)*CG152*CJ152*VLOOKUP('Données projet'!$B$12,Paramètres!$A$1:$I$89,3,0)*0.475*44/12</f>
        <v>6.3298151708161748E-2</v>
      </c>
      <c r="CN152" s="22">
        <f t="shared" si="120"/>
        <v>129.16642242908125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2.4829205358400945E-14</v>
      </c>
      <c r="CV152" s="13">
        <f t="shared" si="149"/>
        <v>4.3867331143352915E-13</v>
      </c>
      <c r="CW152" s="20">
        <f t="shared" si="121"/>
        <v>8.0726688341261168E-13</v>
      </c>
      <c r="CX152" s="59">
        <f t="shared" si="122"/>
        <v>286.57579407329388</v>
      </c>
      <c r="CY152" s="59">
        <f ca="1">AVERAGE(OFFSET($CX$3,0,0,'Données projet'!$E$13+1,1))-AVERAGE(OFFSET($H$3,0,0,'Données projet'!$E$13+1,1))</f>
        <v>285.8437404763045</v>
      </c>
      <c r="CZ152" s="59">
        <f t="shared" si="150"/>
        <v>276.01618888357268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8.4114945576216673</v>
      </c>
      <c r="DG152" s="21">
        <f>EXP(-LN(2)/25)*DG151+(1-EXP(-LN(2)/25))/(LN(2)/25)*Calculateur!DB152*Calculateur!DD152*VLOOKUP('Données projet'!$B$13,Paramètres!$A$1:$I$89,3,0)*0.475*44/12</f>
        <v>5.3876842564525056</v>
      </c>
      <c r="DH152" s="21">
        <f>EXP(-LN(2)/2)*DH151+(1-EXP(-LN(2)/2))/(LN(2)/2)*DB152*DE152*VLOOKUP('Données projet'!$B$13,Paramètres!$A$1:$I$89,3,0)*0.475*44/12</f>
        <v>1.8705315343620507E-9</v>
      </c>
      <c r="DI152" s="22">
        <f t="shared" si="123"/>
        <v>13.799178815944705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10.875</v>
      </c>
      <c r="M153" s="12">
        <f t="array" ref="M153">INDEX(L:L,MIN(IF(ISNUMBER(L153:L349),ROW(L153:L349),"")))</f>
        <v>10.875</v>
      </c>
      <c r="N153" s="13">
        <f>IF('Données projet'!$A$36&gt;35,N152+M153-V152,IF(A153&lt;'Données projet'!$A$36,$K$205^A153,IF(A153='Données projet'!$A$36,'Données projet'!$B$36,N152+M153-V152)))</f>
        <v>673.13000000000045</v>
      </c>
      <c r="O153" s="13">
        <f>N153*VLOOKUP('Données projet'!$B$9,Paramètres!$A$1:$I$89,3,0)*VLOOKUP('Données projet'!$B$9,Paramètres!$A$1:$I$89,5,0)</f>
        <v>609.0480240000004</v>
      </c>
      <c r="P153" s="13">
        <f t="shared" si="141"/>
        <v>133.06693825648006</v>
      </c>
      <c r="Q153" s="20">
        <f t="shared" si="108"/>
        <v>1292.5168925967034</v>
      </c>
      <c r="R153" s="59">
        <f t="shared" si="109"/>
        <v>1579.2099148685638</v>
      </c>
      <c r="S153" s="59">
        <f ca="1">AVERAGE(OFFSET($R$3,0,0,'Données projet'!$E$9+1,1))-AVERAGE(OFFSET($H$3,0,0,'Données projet'!$E$9+1,1))</f>
        <v>737.40414421611001</v>
      </c>
      <c r="T153" s="59">
        <f t="shared" si="142"/>
        <v>245.32893490531674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259.52</v>
      </c>
      <c r="W153" s="16">
        <f>IF(ISNA(VLOOKUP(A153,'Données projet'!$A$35:$I$55,5,0)),0%,VLOOKUP(A153,'Données projet'!$A$35:$I$55,5,0)*VLOOKUP('Données projet'!$B$9,Paramètres!$A$1:$I$89,7,0))</f>
        <v>0.19350000000000001</v>
      </c>
      <c r="X153" s="16">
        <f>IF(ISNA(VLOOKUP(A153,'Données projet'!$A$35:$I$55,6,0)),0%,VLOOKUP(A153,'Données projet'!$A$35:$I$55,6,0)*VLOOKUP('Données projet'!$B$9,Paramètres!$A$1:$I$89,7,0))</f>
        <v>2.1500000000000002E-2</v>
      </c>
      <c r="Y153" s="16">
        <f>IF(ISNA(VLOOKUP(A153,'Données projet'!$A$35:$I$55,7,0)),0%,VLOOKUP(A153,'Données projet'!$A$35:$I$55,7,0))</f>
        <v>0.05</v>
      </c>
      <c r="Z153" s="21">
        <f>EXP(-LN(2)/35)*Z152+(1-EXP(-LN(2)/35))/(LN(2)/35)*V153*W153*VLOOKUP('Données projet'!$B$9,Paramètres!$A$1:$I$89,3,0)*0.475*44/12</f>
        <v>108.50396657021207</v>
      </c>
      <c r="AA153" s="21">
        <f>EXP(-LN(2)/25)*AA152+(1-EXP(-LN(2)/25))/(LN(2)/25)*Calculateur!V153*Calculateur!X153*VLOOKUP('Données projet'!$B$9,Paramètres!$A$1:$I$89,3,0)*0.475*44/12</f>
        <v>27.413267632188749</v>
      </c>
      <c r="AB153" s="21">
        <f>EXP(-LN(2)/2)*AB152+(1-EXP(-LN(2)/2))/(LN(2)/2)*V153*Y153*VLOOKUP('Données projet'!$B$9,Paramètres!$A$1:$I$89,3,0)*0.475*44/12</f>
        <v>11.077652110461678</v>
      </c>
      <c r="AC153" s="22">
        <f t="shared" si="111"/>
        <v>146.99488631286252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2.5579538487363607E-13</v>
      </c>
      <c r="AJ153" s="13">
        <f>AI153*VLOOKUP('Données projet'!$B$10,Paramètres!$A$1:$I$89,3,0)*VLOOKUP('Données projet'!$B$10,Paramètres!$A$1:$I$89,5,0)</f>
        <v>2.4341488824575211E-13</v>
      </c>
      <c r="AK153" s="13">
        <f t="shared" si="143"/>
        <v>3.2970717324875541E-12</v>
      </c>
      <c r="AL153" s="20">
        <f t="shared" si="112"/>
        <v>6.1663475311105072E-12</v>
      </c>
      <c r="AM153" s="59">
        <f t="shared" si="113"/>
        <v>286.69302227186648</v>
      </c>
      <c r="AN153" s="59">
        <f ca="1">AVERAGE(OFFSET($AM$3,0,0,'Données projet'!$E$10+1,1))-AVERAGE(OFFSET($H$3,0,0,'Données projet'!$E$10+1,1))</f>
        <v>486.36097333679697</v>
      </c>
      <c r="AO153" s="59">
        <f t="shared" si="144"/>
        <v>308.47736602748159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44.514892188178038</v>
      </c>
      <c r="AV153" s="21">
        <f>EXP(-LN(2)/25)*AV152+(1-EXP(-LN(2)/25))/(LN(2)/25)*Calculateur!AQ153*Calculateur!AS153*VLOOKUP('Données projet'!$B$10,Paramètres!$A$1:$I$89,3,0)*0.475*44/12</f>
        <v>34.57771485990034</v>
      </c>
      <c r="AW153" s="21">
        <f>EXP(-LN(2)/2)*AW152+(1-EXP(-LN(2)/2))/(LN(2)/2)*AQ153*AT153*VLOOKUP('Données projet'!$B$10,Paramètres!$A$1:$I$89,3,0)*0.475*44/12</f>
        <v>3.5010886888978229E-2</v>
      </c>
      <c r="AX153" s="21">
        <f t="shared" si="114"/>
        <v>79.127617934967361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4.6025000000000063</v>
      </c>
      <c r="BD153" s="12">
        <f>IF('Données projet'!$A$88&gt;35,BD152+BC153-BL152,IF(A153&lt;'Données projet'!$A$88,$BA$205^A153,IF(A153='Données projet'!$A$88,'Données projet'!$B$88,BD152+BC153-BL152)))</f>
        <v>272.49250000000052</v>
      </c>
      <c r="BE153" s="13">
        <f>BD153*VLOOKUP('Données projet'!$B$11,Paramètres!$A$1:$I$89,3,0)*VLOOKUP('Données projet'!$B$11,Paramètres!$A$1:$I$89,5,0)</f>
        <v>276.30739500000055</v>
      </c>
      <c r="BF153" s="13">
        <f t="shared" si="145"/>
        <v>66.186053386507425</v>
      </c>
      <c r="BG153" s="20">
        <f t="shared" si="115"/>
        <v>596.50942260650129</v>
      </c>
      <c r="BH153" s="59">
        <f t="shared" si="116"/>
        <v>883.20244487836158</v>
      </c>
      <c r="BI153" s="59">
        <f ca="1">AVERAGE(OFFSET($BH$3,0,0,'Données projet'!$E$11+1,1))-AVERAGE(OFFSET($H$3,0,0,'Données projet'!$E$11+1,1))</f>
        <v>586.51533082410526</v>
      </c>
      <c r="BJ153" s="59">
        <f t="shared" si="146"/>
        <v>361.74671957013652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79.998117913184302</v>
      </c>
      <c r="BQ153" s="21">
        <f>EXP(-LN(2)/25)*BQ152+(1-EXP(-LN(2)/25))/(LN(2)/25)*Calculateur!BL153*Calculateur!BN153*VLOOKUP('Données projet'!$B$11,Paramètres!$A$1:$I$89,3,0)*0.475*44/12</f>
        <v>21.26561686176143</v>
      </c>
      <c r="BR153" s="21">
        <f>EXP(-LN(2)/2)*BR152+(1-EXP(-LN(2)/2))/(LN(2)/2)*BL153*BO153*VLOOKUP('Données projet'!$B$11,Paramètres!$A$1:$I$89,3,0)*0.475*44/12</f>
        <v>5.9759932437616712</v>
      </c>
      <c r="BS153" s="22">
        <f t="shared" si="117"/>
        <v>107.23972801870741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1.7053025658242404E-13</v>
      </c>
      <c r="BZ153" s="13">
        <f>BY153*VLOOKUP('Données projet'!$B$12,Paramètres!$A$1:$I$89,3,0)*VLOOKUP('Données projet'!$B$12,Paramètres!$A$1:$I$89,5,0)</f>
        <v>7.9808160080574461E-14</v>
      </c>
      <c r="CA153" s="13">
        <f t="shared" si="147"/>
        <v>1.2308384591775343E-12</v>
      </c>
      <c r="CB153" s="20">
        <f t="shared" si="118"/>
        <v>2.282709528541206E-12</v>
      </c>
      <c r="CC153" s="59">
        <f t="shared" si="119"/>
        <v>286.69302227186262</v>
      </c>
      <c r="CD153" s="59">
        <f ca="1">AVERAGE(OFFSET($CC$3,0,0,'Données projet'!$E$12+1,1))-AVERAGE(OFFSET($H$3,0,0,'Données projet'!$E$12+1,1))</f>
        <v>374.38106339726073</v>
      </c>
      <c r="CE153" s="59">
        <f t="shared" si="148"/>
        <v>296.53283288925957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99.8395457415739</v>
      </c>
      <c r="CL153" s="21">
        <f>EXP(-LN(2)/25)*CL152+(1-EXP(-LN(2)/25))/(LN(2)/25)*Calculateur!CG153*Calculateur!CI153*VLOOKUP('Données projet'!$B$12,Paramètres!$A$1:$I$89,3,0)*0.475*44/12</f>
        <v>26.52101958960208</v>
      </c>
      <c r="CM153" s="21">
        <f>EXP(-LN(2)/2)*CM152+(1-EXP(-LN(2)/2))/(LN(2)/2)*CG153*CJ153*VLOOKUP('Données projet'!$B$12,Paramètres!$A$1:$I$89,3,0)*0.475*44/12</f>
        <v>4.4758552309416021E-2</v>
      </c>
      <c r="CN153" s="22">
        <f t="shared" si="120"/>
        <v>126.40532388348539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2.4829205358400945E-14</v>
      </c>
      <c r="CV153" s="13">
        <f t="shared" si="149"/>
        <v>4.3867331143352915E-13</v>
      </c>
      <c r="CW153" s="20">
        <f t="shared" si="121"/>
        <v>8.0726688341261168E-13</v>
      </c>
      <c r="CX153" s="59">
        <f t="shared" si="122"/>
        <v>286.69302227186114</v>
      </c>
      <c r="CY153" s="59">
        <f ca="1">AVERAGE(OFFSET($CX$3,0,0,'Données projet'!$E$13+1,1))-AVERAGE(OFFSET($H$3,0,0,'Données projet'!$E$13+1,1))</f>
        <v>285.8437404763045</v>
      </c>
      <c r="CZ153" s="59">
        <f t="shared" si="150"/>
        <v>276.01618888357268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8.2465502798517907</v>
      </c>
      <c r="DG153" s="21">
        <f>EXP(-LN(2)/25)*DG152+(1-EXP(-LN(2)/25))/(LN(2)/25)*Calculateur!DB153*Calculateur!DD153*VLOOKUP('Données projet'!$B$13,Paramètres!$A$1:$I$89,3,0)*0.475*44/12</f>
        <v>5.2403577471338103</v>
      </c>
      <c r="DH153" s="21">
        <f>EXP(-LN(2)/2)*DH152+(1-EXP(-LN(2)/2))/(LN(2)/2)*DB153*DE153*VLOOKUP('Données projet'!$B$13,Paramètres!$A$1:$I$89,3,0)*0.475*44/12</f>
        <v>1.3226655323706836E-9</v>
      </c>
      <c r="DI153" s="22">
        <f t="shared" si="123"/>
        <v>13.486908028308267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7.1200000000000045</v>
      </c>
      <c r="N154" s="13">
        <f>IF('Données projet'!$A$36&gt;35,N153+M154-V153,IF(A154&lt;'Données projet'!$A$36,$K$205^A154,IF(A154='Données projet'!$A$36,'Données projet'!$B$36,N153+M154-V153)))</f>
        <v>420.73000000000047</v>
      </c>
      <c r="O154" s="13">
        <f>N154*VLOOKUP('Données projet'!$B$9,Paramètres!$A$1:$I$89,3,0)*VLOOKUP('Données projet'!$B$9,Paramètres!$A$1:$I$89,5,0)</f>
        <v>380.67650400000042</v>
      </c>
      <c r="P154" s="13">
        <f t="shared" si="141"/>
        <v>87.847905288115243</v>
      </c>
      <c r="Q154" s="20">
        <f t="shared" ref="Q154:Q203" si="162">(O154+P154)*0.475*44/12</f>
        <v>816.01334617680141</v>
      </c>
      <c r="R154" s="59">
        <f t="shared" si="109"/>
        <v>1102.8215630000668</v>
      </c>
      <c r="S154" s="59">
        <f ca="1">AVERAGE(OFFSET($R$3,0,0,'Données projet'!$E$9+1,1))-AVERAGE(OFFSET($H$3,0,0,'Données projet'!$E$9+1,1))</f>
        <v>737.40414421611001</v>
      </c>
      <c r="T154" s="59">
        <f t="shared" si="142"/>
        <v>245.32893490531674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106.376269966655</v>
      </c>
      <c r="AA154" s="21">
        <f>EXP(-LN(2)/25)*AA153+(1-EXP(-LN(2)/25))/(LN(2)/25)*Calculateur!V154*Calculateur!X154*VLOOKUP('Données projet'!$B$9,Paramètres!$A$1:$I$89,3,0)*0.475*44/12</f>
        <v>26.663650387185456</v>
      </c>
      <c r="AB154" s="21">
        <f>EXP(-LN(2)/2)*AB153+(1-EXP(-LN(2)/2))/(LN(2)/2)*V154*Y154*VLOOKUP('Données projet'!$B$9,Paramètres!$A$1:$I$89,3,0)*0.475*44/12</f>
        <v>7.8330829269329225</v>
      </c>
      <c r="AC154" s="22">
        <f t="shared" ref="AC154:AC203" si="163">SUM(Z154:AB154)</f>
        <v>140.87300328077336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2.5579538487363607E-13</v>
      </c>
      <c r="AJ154" s="13">
        <f>AI154*VLOOKUP('Données projet'!$B$10,Paramètres!$A$1:$I$89,3,0)*VLOOKUP('Données projet'!$B$10,Paramètres!$A$1:$I$89,5,0)</f>
        <v>2.4341488824575211E-13</v>
      </c>
      <c r="AK154" s="13">
        <f t="shared" ref="AK154:AK203" si="164">EXP(-1.0587+0.8836*LN(AJ154)+0.284)</f>
        <v>3.2970717324875541E-12</v>
      </c>
      <c r="AL154" s="20">
        <f t="shared" ref="AL154:AL203" si="165">(AJ154+AK154)*0.475*44/12</f>
        <v>6.1663475311105072E-12</v>
      </c>
      <c r="AM154" s="59">
        <f t="shared" si="113"/>
        <v>286.80821682327149</v>
      </c>
      <c r="AN154" s="59">
        <f ca="1">AVERAGE(OFFSET($AM$3,0,0,'Données projet'!$E$10+1,1))-AVERAGE(OFFSET($H$3,0,0,'Données projet'!$E$10+1,1))</f>
        <v>486.36097333679697</v>
      </c>
      <c r="AO154" s="59">
        <f t="shared" si="144"/>
        <v>308.47736602748159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43.641982303771123</v>
      </c>
      <c r="AV154" s="21">
        <f>EXP(-LN(2)/25)*AV153+(1-EXP(-LN(2)/25))/(LN(2)/25)*Calculateur!AQ154*Calculateur!AS154*VLOOKUP('Données projet'!$B$10,Paramètres!$A$1:$I$89,3,0)*0.475*44/12</f>
        <v>33.632185428693369</v>
      </c>
      <c r="AW154" s="21">
        <f>EXP(-LN(2)/2)*AW153+(1-EXP(-LN(2)/2))/(LN(2)/2)*AQ154*AT154*VLOOKUP('Données projet'!$B$10,Paramètres!$A$1:$I$89,3,0)*0.475*44/12</f>
        <v>2.4756435534551695E-2</v>
      </c>
      <c r="AX154" s="21">
        <f t="shared" ref="AX154:AX203" si="166">SUM(AU154:AW154)</f>
        <v>77.298924167999047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4.6025000000000063</v>
      </c>
      <c r="BD154" s="12">
        <f>IF('Données projet'!$A$88&gt;35,BD153+BC154-BL153,IF(A154&lt;'Données projet'!$A$88,$BA$205^A154,IF(A154='Données projet'!$A$88,'Données projet'!$B$88,BD153+BC154-BL153)))</f>
        <v>277.09500000000054</v>
      </c>
      <c r="BE154" s="13">
        <f>BD154*VLOOKUP('Données projet'!$B$11,Paramètres!$A$1:$I$89,3,0)*VLOOKUP('Données projet'!$B$11,Paramètres!$A$1:$I$89,5,0)</f>
        <v>280.97433000000058</v>
      </c>
      <c r="BF154" s="13">
        <f t="shared" ref="BF154:BF203" si="167">EXP(-1.0587+0.8836*LN(BE154)+0.284)</f>
        <v>67.172871172715986</v>
      </c>
      <c r="BG154" s="20">
        <f t="shared" ref="BG154:BG203" si="168">(BE154+BF154)*0.475*44/12</f>
        <v>606.35637537581465</v>
      </c>
      <c r="BH154" s="59">
        <f t="shared" si="116"/>
        <v>893.16459219908006</v>
      </c>
      <c r="BI154" s="59">
        <f ca="1">AVERAGE(OFFSET($BH$3,0,0,'Données projet'!$E$11+1,1))-AVERAGE(OFFSET($H$3,0,0,'Données projet'!$E$11+1,1))</f>
        <v>586.51533082410526</v>
      </c>
      <c r="BJ154" s="59">
        <f t="shared" si="146"/>
        <v>361.74671957013652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78.429403614940668</v>
      </c>
      <c r="BQ154" s="21">
        <f>EXP(-LN(2)/25)*BQ153+(1-EXP(-LN(2)/25))/(LN(2)/25)*Calculateur!BL154*Calculateur!BN154*VLOOKUP('Données projet'!$B$11,Paramètres!$A$1:$I$89,3,0)*0.475*44/12</f>
        <v>20.684107450366376</v>
      </c>
      <c r="BR154" s="21">
        <f>EXP(-LN(2)/2)*BR153+(1-EXP(-LN(2)/2))/(LN(2)/2)*BL154*BO154*VLOOKUP('Données projet'!$B$11,Paramètres!$A$1:$I$89,3,0)*0.475*44/12</f>
        <v>4.2256653469888708</v>
      </c>
      <c r="BS154" s="22">
        <f t="shared" ref="BS154:BS203" si="169">SUM(BP154:BR154)</f>
        <v>103.33917641229593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1.7053025658242404E-13</v>
      </c>
      <c r="BZ154" s="13">
        <f>BY154*VLOOKUP('Données projet'!$B$12,Paramètres!$A$1:$I$89,3,0)*VLOOKUP('Données projet'!$B$12,Paramètres!$A$1:$I$89,5,0)</f>
        <v>7.9808160080574461E-14</v>
      </c>
      <c r="CA154" s="13">
        <f t="shared" ref="CA154:CA203" si="170">EXP(-1.0587+0.8836*LN(BZ154)+0.284)</f>
        <v>1.2308384591775343E-12</v>
      </c>
      <c r="CB154" s="20">
        <f t="shared" ref="CB154:CB203" si="171">(BZ154+CA154)*0.475*44/12</f>
        <v>2.282709528541206E-12</v>
      </c>
      <c r="CC154" s="59">
        <f t="shared" si="119"/>
        <v>286.80821682326763</v>
      </c>
      <c r="CD154" s="59">
        <f ca="1">AVERAGE(OFFSET($CC$3,0,0,'Données projet'!$E$12+1,1))-AVERAGE(OFFSET($H$3,0,0,'Données projet'!$E$12+1,1))</f>
        <v>374.38106339726073</v>
      </c>
      <c r="CE154" s="59">
        <f t="shared" si="148"/>
        <v>296.53283288925957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97.881753145691548</v>
      </c>
      <c r="CL154" s="21">
        <f>EXP(-LN(2)/25)*CL153+(1-EXP(-LN(2)/25))/(LN(2)/25)*Calculateur!CG154*Calculateur!CI154*VLOOKUP('Données projet'!$B$12,Paramètres!$A$1:$I$89,3,0)*0.475*44/12</f>
        <v>25.795800914244605</v>
      </c>
      <c r="CM154" s="21">
        <f>EXP(-LN(2)/2)*CM153+(1-EXP(-LN(2)/2))/(LN(2)/2)*CG154*CJ154*VLOOKUP('Données projet'!$B$12,Paramètres!$A$1:$I$89,3,0)*0.475*44/12</f>
        <v>3.1649075854080874E-2</v>
      </c>
      <c r="CN154" s="22">
        <f t="shared" ref="CN154:CN203" si="172">SUM(CK154:CM154)</f>
        <v>123.70920313579023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2.4829205358400945E-14</v>
      </c>
      <c r="CV154" s="13">
        <f t="shared" ref="CV154:CV203" si="173">EXP(-1.0587+0.8836*LN(CU154)+0.284)</f>
        <v>4.3867331143352915E-13</v>
      </c>
      <c r="CW154" s="20">
        <f t="shared" ref="CW154:CW203" si="174">(CU154+CV154)*0.475*44/12</f>
        <v>8.0726688341261168E-13</v>
      </c>
      <c r="CX154" s="59">
        <f t="shared" si="122"/>
        <v>286.80821682326615</v>
      </c>
      <c r="CY154" s="59">
        <f ca="1">AVERAGE(OFFSET($CX$3,0,0,'Données projet'!$E$13+1,1))-AVERAGE(OFFSET($H$3,0,0,'Données projet'!$E$13+1,1))</f>
        <v>285.8437404763045</v>
      </c>
      <c r="CZ154" s="59">
        <f t="shared" si="150"/>
        <v>276.01618888357268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8.0848404587629066</v>
      </c>
      <c r="DG154" s="21">
        <f>EXP(-LN(2)/25)*DG153+(1-EXP(-LN(2)/25))/(LN(2)/25)*Calculateur!DB154*Calculateur!DD154*VLOOKUP('Données projet'!$B$13,Paramètres!$A$1:$I$89,3,0)*0.475*44/12</f>
        <v>5.0970598889599996</v>
      </c>
      <c r="DH154" s="21">
        <f>EXP(-LN(2)/2)*DH153+(1-EXP(-LN(2)/2))/(LN(2)/2)*DB154*DE154*VLOOKUP('Données projet'!$B$13,Paramètres!$A$1:$I$89,3,0)*0.475*44/12</f>
        <v>9.3526576718102533E-10</v>
      </c>
      <c r="DI154" s="22">
        <f t="shared" ref="DI154:DI203" si="175">SUM(DF154:DH154)</f>
        <v>13.181900348658171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7.1200000000000045</v>
      </c>
      <c r="N155" s="13">
        <f>IF('Données projet'!$A$36&gt;35,N154+M155-V154,IF(A155&lt;'Données projet'!$A$36,$K$205^A155,IF(A155='Données projet'!$A$36,'Données projet'!$B$36,N154+M155-V154)))</f>
        <v>427.85000000000048</v>
      </c>
      <c r="O155" s="13">
        <f>N155*VLOOKUP('Données projet'!$B$9,Paramètres!$A$1:$I$89,3,0)*VLOOKUP('Données projet'!$B$9,Paramètres!$A$1:$I$89,5,0)</f>
        <v>387.11868000000038</v>
      </c>
      <c r="P155" s="13">
        <f t="shared" si="141"/>
        <v>89.160221060882904</v>
      </c>
      <c r="Q155" s="20">
        <f t="shared" si="162"/>
        <v>829.51908601437174</v>
      </c>
      <c r="R155" s="59">
        <f t="shared" si="109"/>
        <v>1116.4404990211117</v>
      </c>
      <c r="S155" s="59">
        <f ca="1">AVERAGE(OFFSET($R$3,0,0,'Données projet'!$E$9+1,1))-AVERAGE(OFFSET($H$3,0,0,'Données projet'!$E$9+1,1))</f>
        <v>737.40414421611001</v>
      </c>
      <c r="T155" s="59">
        <f t="shared" si="142"/>
        <v>245.32893490531674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104.2902961957269</v>
      </c>
      <c r="AA155" s="21">
        <f>EXP(-LN(2)/25)*AA154+(1-EXP(-LN(2)/25))/(LN(2)/25)*Calculateur!V155*Calculateur!X155*VLOOKUP('Données projet'!$B$9,Paramètres!$A$1:$I$89,3,0)*0.475*44/12</f>
        <v>25.934531465167435</v>
      </c>
      <c r="AB155" s="21">
        <f>EXP(-LN(2)/2)*AB154+(1-EXP(-LN(2)/2))/(LN(2)/2)*V155*Y155*VLOOKUP('Données projet'!$B$9,Paramètres!$A$1:$I$89,3,0)*0.475*44/12</f>
        <v>5.5388260552308397</v>
      </c>
      <c r="AC155" s="22">
        <f t="shared" si="163"/>
        <v>135.76365371612516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2.5579538487363607E-13</v>
      </c>
      <c r="AJ155" s="13">
        <f>AI155*VLOOKUP('Données projet'!$B$10,Paramètres!$A$1:$I$89,3,0)*VLOOKUP('Données projet'!$B$10,Paramètres!$A$1:$I$89,5,0)</f>
        <v>2.4341488824575211E-13</v>
      </c>
      <c r="AK155" s="13">
        <f t="shared" si="164"/>
        <v>3.2970717324875541E-12</v>
      </c>
      <c r="AL155" s="20">
        <f t="shared" si="165"/>
        <v>6.1663475311105072E-12</v>
      </c>
      <c r="AM155" s="59">
        <f t="shared" si="113"/>
        <v>286.92141300674604</v>
      </c>
      <c r="AN155" s="59">
        <f ca="1">AVERAGE(OFFSET($AM$3,0,0,'Données projet'!$E$10+1,1))-AVERAGE(OFFSET($H$3,0,0,'Données projet'!$E$10+1,1))</f>
        <v>486.36097333679697</v>
      </c>
      <c r="AO155" s="59">
        <f t="shared" si="144"/>
        <v>308.47736602748159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42.786189649774968</v>
      </c>
      <c r="AV155" s="21">
        <f>EXP(-LN(2)/25)*AV154+(1-EXP(-LN(2)/25))/(LN(2)/25)*Calculateur!AQ155*Calculateur!AS155*VLOOKUP('Données projet'!$B$10,Paramètres!$A$1:$I$89,3,0)*0.475*44/12</f>
        <v>32.712511549505983</v>
      </c>
      <c r="AW155" s="21">
        <f>EXP(-LN(2)/2)*AW154+(1-EXP(-LN(2)/2))/(LN(2)/2)*AQ155*AT155*VLOOKUP('Données projet'!$B$10,Paramètres!$A$1:$I$89,3,0)*0.475*44/12</f>
        <v>1.7505443444489115E-2</v>
      </c>
      <c r="AX155" s="21">
        <f t="shared" si="166"/>
        <v>75.51620664272545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4.6025000000000063</v>
      </c>
      <c r="BD155" s="12">
        <f>IF('Données projet'!$A$88&gt;35,BD154+BC155-BL154,IF(A155&lt;'Données projet'!$A$88,$BA$205^A155,IF(A155='Données projet'!$A$88,'Données projet'!$B$88,BD154+BC155-BL154)))</f>
        <v>281.69750000000056</v>
      </c>
      <c r="BE155" s="13">
        <f>BD155*VLOOKUP('Données projet'!$B$11,Paramètres!$A$1:$I$89,3,0)*VLOOKUP('Données projet'!$B$11,Paramètres!$A$1:$I$89,5,0)</f>
        <v>285.6412650000006</v>
      </c>
      <c r="BF155" s="13">
        <f t="shared" si="167"/>
        <v>68.157782811843248</v>
      </c>
      <c r="BG155" s="20">
        <f t="shared" si="168"/>
        <v>616.20000827229467</v>
      </c>
      <c r="BH155" s="59">
        <f t="shared" si="116"/>
        <v>903.12142127903462</v>
      </c>
      <c r="BI155" s="59">
        <f ca="1">AVERAGE(OFFSET($BH$3,0,0,'Données projet'!$E$11+1,1))-AVERAGE(OFFSET($H$3,0,0,'Données projet'!$E$11+1,1))</f>
        <v>586.51533082410526</v>
      </c>
      <c r="BJ155" s="59">
        <f t="shared" si="146"/>
        <v>361.74671957013652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76.891450847264352</v>
      </c>
      <c r="BQ155" s="21">
        <f>EXP(-LN(2)/25)*BQ154+(1-EXP(-LN(2)/25))/(LN(2)/25)*Calculateur!BL155*Calculateur!BN155*VLOOKUP('Données projet'!$B$11,Paramètres!$A$1:$I$89,3,0)*0.475*44/12</f>
        <v>20.118499444406172</v>
      </c>
      <c r="BR155" s="21">
        <f>EXP(-LN(2)/2)*BR154+(1-EXP(-LN(2)/2))/(LN(2)/2)*BL155*BO155*VLOOKUP('Données projet'!$B$11,Paramètres!$A$1:$I$89,3,0)*0.475*44/12</f>
        <v>2.987996621880836</v>
      </c>
      <c r="BS155" s="22">
        <f t="shared" si="169"/>
        <v>99.99794691355136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1.7053025658242404E-13</v>
      </c>
      <c r="BZ155" s="13">
        <f>BY155*VLOOKUP('Données projet'!$B$12,Paramètres!$A$1:$I$89,3,0)*VLOOKUP('Données projet'!$B$12,Paramètres!$A$1:$I$89,5,0)</f>
        <v>7.9808160080574461E-14</v>
      </c>
      <c r="CA155" s="13">
        <f t="shared" si="170"/>
        <v>1.2308384591775343E-12</v>
      </c>
      <c r="CB155" s="20">
        <f t="shared" si="171"/>
        <v>2.282709528541206E-12</v>
      </c>
      <c r="CC155" s="59">
        <f t="shared" si="119"/>
        <v>286.92141300674217</v>
      </c>
      <c r="CD155" s="59">
        <f ca="1">AVERAGE(OFFSET($CC$3,0,0,'Données projet'!$E$12+1,1))-AVERAGE(OFFSET($H$3,0,0,'Données projet'!$E$12+1,1))</f>
        <v>374.38106339726073</v>
      </c>
      <c r="CE155" s="59">
        <f t="shared" si="148"/>
        <v>296.53283288925957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95.962351668478874</v>
      </c>
      <c r="CL155" s="21">
        <f>EXP(-LN(2)/25)*CL154+(1-EXP(-LN(2)/25))/(LN(2)/25)*Calculateur!CG155*Calculateur!CI155*VLOOKUP('Données projet'!$B$12,Paramètres!$A$1:$I$89,3,0)*0.475*44/12</f>
        <v>25.090413381702373</v>
      </c>
      <c r="CM155" s="21">
        <f>EXP(-LN(2)/2)*CM154+(1-EXP(-LN(2)/2))/(LN(2)/2)*CG155*CJ155*VLOOKUP('Données projet'!$B$12,Paramètres!$A$1:$I$89,3,0)*0.475*44/12</f>
        <v>2.237927615470801E-2</v>
      </c>
      <c r="CN155" s="22">
        <f t="shared" si="172"/>
        <v>121.07514432633596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2.4829205358400945E-14</v>
      </c>
      <c r="CV155" s="13">
        <f t="shared" si="173"/>
        <v>4.3867331143352915E-13</v>
      </c>
      <c r="CW155" s="20">
        <f t="shared" si="174"/>
        <v>8.0726688341261168E-13</v>
      </c>
      <c r="CX155" s="59">
        <f t="shared" si="122"/>
        <v>286.92141300674069</v>
      </c>
      <c r="CY155" s="59">
        <f ca="1">AVERAGE(OFFSET($CX$3,0,0,'Données projet'!$E$13+1,1))-AVERAGE(OFFSET($H$3,0,0,'Données projet'!$E$13+1,1))</f>
        <v>285.8437404763045</v>
      </c>
      <c r="CZ155" s="59">
        <f t="shared" si="150"/>
        <v>276.01618888357268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7.9263016686323242</v>
      </c>
      <c r="DG155" s="21">
        <f>EXP(-LN(2)/25)*DG154+(1-EXP(-LN(2)/25))/(LN(2)/25)*Calculateur!DB155*Calculateur!DD155*VLOOKUP('Données projet'!$B$13,Paramètres!$A$1:$I$89,3,0)*0.475*44/12</f>
        <v>4.9576805182536585</v>
      </c>
      <c r="DH155" s="21">
        <f>EXP(-LN(2)/2)*DH154+(1-EXP(-LN(2)/2))/(LN(2)/2)*DB155*DE155*VLOOKUP('Données projet'!$B$13,Paramètres!$A$1:$I$89,3,0)*0.475*44/12</f>
        <v>6.613327661853418E-10</v>
      </c>
      <c r="DI155" s="22">
        <f t="shared" si="175"/>
        <v>12.883982187547316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7.1200000000000045</v>
      </c>
      <c r="M156" s="12">
        <f t="array" ref="M156">INDEX(L:L,MIN(IF(ISNUMBER(L156:L352),ROW(L156:L352),"")))</f>
        <v>7.1200000000000045</v>
      </c>
      <c r="N156" s="13">
        <f>IF('Données projet'!$A$36&gt;35,N155+M156-V155,IF(A156&lt;'Données projet'!$A$36,$K$205^A156,IF(A156='Données projet'!$A$36,'Données projet'!$B$36,N155+M156-V155)))</f>
        <v>434.97000000000048</v>
      </c>
      <c r="O156" s="13">
        <f>N156*VLOOKUP('Données projet'!$B$9,Paramètres!$A$1:$I$89,3,0)*VLOOKUP('Données projet'!$B$9,Paramètres!$A$1:$I$89,5,0)</f>
        <v>393.5608560000004</v>
      </c>
      <c r="P156" s="13">
        <f t="shared" si="141"/>
        <v>90.469997145330012</v>
      </c>
      <c r="Q156" s="20">
        <f t="shared" si="162"/>
        <v>843.0204025614504</v>
      </c>
      <c r="R156" s="59">
        <f t="shared" si="109"/>
        <v>1130.0530480509503</v>
      </c>
      <c r="S156" s="59">
        <f ca="1">AVERAGE(OFFSET($R$3,0,0,'Données projet'!$E$9+1,1))-AVERAGE(OFFSET($H$3,0,0,'Données projet'!$E$9+1,1))</f>
        <v>737.40414421611001</v>
      </c>
      <c r="T156" s="59">
        <f t="shared" si="142"/>
        <v>245.32893490531674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156.29000000000002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132.49428566962979</v>
      </c>
      <c r="AA156" s="21">
        <f>EXP(-LN(2)/25)*AA155+(1-EXP(-LN(2)/25))/(LN(2)/25)*Calculateur!V156*Calculateur!X156*VLOOKUP('Données projet'!$B$9,Paramètres!$A$1:$I$89,3,0)*0.475*44/12</f>
        <v>28.573123283093647</v>
      </c>
      <c r="AB156" s="21">
        <f>EXP(-LN(2)/2)*AB155+(1-EXP(-LN(2)/2))/(LN(2)/2)*V156*Y156*VLOOKUP('Données projet'!$B$9,Paramètres!$A$1:$I$89,3,0)*0.475*44/12</f>
        <v>10.58780474738797</v>
      </c>
      <c r="AC156" s="22">
        <f t="shared" si="163"/>
        <v>171.6552137001114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2.5579538487363607E-13</v>
      </c>
      <c r="AJ156" s="13">
        <f>AI156*VLOOKUP('Données projet'!$B$10,Paramètres!$A$1:$I$89,3,0)*VLOOKUP('Données projet'!$B$10,Paramètres!$A$1:$I$89,5,0)</f>
        <v>2.4341488824575211E-13</v>
      </c>
      <c r="AK156" s="13">
        <f t="shared" si="164"/>
        <v>3.2970717324875541E-12</v>
      </c>
      <c r="AL156" s="20">
        <f t="shared" si="165"/>
        <v>6.1663475311105072E-12</v>
      </c>
      <c r="AM156" s="59">
        <f t="shared" si="113"/>
        <v>287.03264548950614</v>
      </c>
      <c r="AN156" s="59">
        <f ca="1">AVERAGE(OFFSET($AM$3,0,0,'Données projet'!$E$10+1,1))-AVERAGE(OFFSET($H$3,0,0,'Données projet'!$E$10+1,1))</f>
        <v>486.36097333679697</v>
      </c>
      <c r="AO156" s="59">
        <f t="shared" si="144"/>
        <v>308.47736602748159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41.947178567741702</v>
      </c>
      <c r="AV156" s="21">
        <f>EXP(-LN(2)/25)*AV155+(1-EXP(-LN(2)/25))/(LN(2)/25)*Calculateur!AQ156*Calculateur!AS156*VLOOKUP('Données projet'!$B$10,Paramètres!$A$1:$I$89,3,0)*0.475*44/12</f>
        <v>31.817986200908525</v>
      </c>
      <c r="AW156" s="21">
        <f>EXP(-LN(2)/2)*AW155+(1-EXP(-LN(2)/2))/(LN(2)/2)*AQ156*AT156*VLOOKUP('Données projet'!$B$10,Paramètres!$A$1:$I$89,3,0)*0.475*44/12</f>
        <v>1.2378217767275847E-2</v>
      </c>
      <c r="AX156" s="21">
        <f t="shared" si="166"/>
        <v>73.777542986417501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4.6025000000000063</v>
      </c>
      <c r="BC156" s="12">
        <f t="array" ref="BC156">INDEX(BB:BB,MIN(IF(ISNUMBER(BB156:BB352),ROW(BB156:BB352),"")))</f>
        <v>4.6025000000000063</v>
      </c>
      <c r="BD156" s="12">
        <f>IF('Données projet'!$A$88&gt;35,BD155+BC156-BL155,IF(A156&lt;'Données projet'!$A$88,$BA$205^A156,IF(A156='Données projet'!$A$88,'Données projet'!$B$88,BD155+BC156-BL155)))</f>
        <v>286.30000000000058</v>
      </c>
      <c r="BE156" s="13">
        <f>BD156*VLOOKUP('Données projet'!$B$11,Paramètres!$A$1:$I$89,3,0)*VLOOKUP('Données projet'!$B$11,Paramètres!$A$1:$I$89,5,0)</f>
        <v>290.30820000000062</v>
      </c>
      <c r="BF156" s="13">
        <f t="shared" si="167"/>
        <v>69.140823042549741</v>
      </c>
      <c r="BG156" s="20">
        <f t="shared" si="168"/>
        <v>626.04038179910856</v>
      </c>
      <c r="BH156" s="59">
        <f t="shared" si="116"/>
        <v>913.0730272886085</v>
      </c>
      <c r="BI156" s="59">
        <f ca="1">AVERAGE(OFFSET($BH$3,0,0,'Données projet'!$E$11+1,1))-AVERAGE(OFFSET($H$3,0,0,'Données projet'!$E$11+1,1))</f>
        <v>586.51533082410526</v>
      </c>
      <c r="BJ156" s="59">
        <f t="shared" si="146"/>
        <v>361.74671957013652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102.89000000000001</v>
      </c>
      <c r="BM156" s="16">
        <f>IF(ISNA(VLOOKUP(A156,'Données projet'!$A$87:$I$107,5,0)),0%,VLOOKUP(A156,'Données projet'!$A$87:$I$107,5,0)*VLOOKUP('Données projet'!$B$11,Paramètres!$A$1:$I$89,7,0))</f>
        <v>0.19350000000000001</v>
      </c>
      <c r="BN156" s="16">
        <f>IF(ISNA(VLOOKUP(A156,'Données projet'!$A$87:$I$107,6,0)),0%,VLOOKUP(A156,'Données projet'!$A$87:$I$107,6,0)*VLOOKUP('Données projet'!$B$11,Paramètres!$A$1:$I$89,7,0))</f>
        <v>2.1500000000000002E-2</v>
      </c>
      <c r="BO156" s="16">
        <f>IF(ISNA(VLOOKUP(A156,'Données projet'!$A$87:$I$107,7,0)),0%,VLOOKUP(A156,'Données projet'!$A$87:$I$107,7,0))</f>
        <v>0.05</v>
      </c>
      <c r="BP156" s="21">
        <f>EXP(-LN(2)/35)*BP155+(1-EXP(-LN(2)/35))/(LN(2)/35)*BL156*BM156*VLOOKUP('Données projet'!$B$11,Paramètres!$A$1:$I$89,3,0)*0.475*44/12</f>
        <v>97.700830522028255</v>
      </c>
      <c r="BQ156" s="21">
        <f>EXP(-LN(2)/25)*BQ155+(1-EXP(-LN(2)/25))/(LN(2)/25)*Calculateur!BL156*Calculateur!BN156*VLOOKUP('Données projet'!$B$11,Paramètres!$A$1:$I$89,3,0)*0.475*44/12</f>
        <v>22.038280564521617</v>
      </c>
      <c r="BR156" s="21">
        <f>EXP(-LN(2)/2)*BR155+(1-EXP(-LN(2)/2))/(LN(2)/2)*BL156*BO156*VLOOKUP('Données projet'!$B$11,Paramètres!$A$1:$I$89,3,0)*0.475*44/12</f>
        <v>7.0347625246524803</v>
      </c>
      <c r="BS156" s="22">
        <f t="shared" si="169"/>
        <v>126.77387361120235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1.7053025658242404E-13</v>
      </c>
      <c r="BZ156" s="13">
        <f>BY156*VLOOKUP('Données projet'!$B$12,Paramètres!$A$1:$I$89,3,0)*VLOOKUP('Données projet'!$B$12,Paramètres!$A$1:$I$89,5,0)</f>
        <v>7.9808160080574461E-14</v>
      </c>
      <c r="CA156" s="13">
        <f t="shared" si="170"/>
        <v>1.2308384591775343E-12</v>
      </c>
      <c r="CB156" s="20">
        <f t="shared" si="171"/>
        <v>2.282709528541206E-12</v>
      </c>
      <c r="CC156" s="59">
        <f t="shared" si="119"/>
        <v>287.03264548950227</v>
      </c>
      <c r="CD156" s="59">
        <f ca="1">AVERAGE(OFFSET($CC$3,0,0,'Données projet'!$E$12+1,1))-AVERAGE(OFFSET($H$3,0,0,'Données projet'!$E$12+1,1))</f>
        <v>374.38106339726073</v>
      </c>
      <c r="CE156" s="59">
        <f t="shared" si="148"/>
        <v>296.53283288925957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94.080588483515044</v>
      </c>
      <c r="CL156" s="21">
        <f>EXP(-LN(2)/25)*CL155+(1-EXP(-LN(2)/25))/(LN(2)/25)*Calculateur!CG156*Calculateur!CI156*VLOOKUP('Données projet'!$B$12,Paramètres!$A$1:$I$89,3,0)*0.475*44/12</f>
        <v>24.404314708332226</v>
      </c>
      <c r="CM156" s="21">
        <f>EXP(-LN(2)/2)*CM155+(1-EXP(-LN(2)/2))/(LN(2)/2)*CG156*CJ156*VLOOKUP('Données projet'!$B$12,Paramètres!$A$1:$I$89,3,0)*0.475*44/12</f>
        <v>1.5824537927040437E-2</v>
      </c>
      <c r="CN156" s="22">
        <f t="shared" si="172"/>
        <v>118.50072772977431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2.4829205358400945E-14</v>
      </c>
      <c r="CV156" s="13">
        <f t="shared" si="173"/>
        <v>4.3867331143352915E-13</v>
      </c>
      <c r="CW156" s="20">
        <f t="shared" si="174"/>
        <v>8.0726688341261168E-13</v>
      </c>
      <c r="CX156" s="59">
        <f t="shared" si="122"/>
        <v>287.03264548950079</v>
      </c>
      <c r="CY156" s="59">
        <f ca="1">AVERAGE(OFFSET($CX$3,0,0,'Données projet'!$E$13+1,1))-AVERAGE(OFFSET($H$3,0,0,'Données projet'!$E$13+1,1))</f>
        <v>285.8437404763045</v>
      </c>
      <c r="CZ156" s="59">
        <f t="shared" si="150"/>
        <v>276.01618888357268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7.770871727477088</v>
      </c>
      <c r="DG156" s="21">
        <f>EXP(-LN(2)/25)*DG155+(1-EXP(-LN(2)/25))/(LN(2)/25)*Calculateur!DB156*Calculateur!DD156*VLOOKUP('Données projet'!$B$13,Paramètres!$A$1:$I$89,3,0)*0.475*44/12</f>
        <v>4.8221124837689251</v>
      </c>
      <c r="DH156" s="21">
        <f>EXP(-LN(2)/2)*DH155+(1-EXP(-LN(2)/2))/(LN(2)/2)*DB156*DE156*VLOOKUP('Données projet'!$B$13,Paramètres!$A$1:$I$89,3,0)*0.475*44/12</f>
        <v>4.6763288359051267E-10</v>
      </c>
      <c r="DI156" s="22">
        <f t="shared" si="175"/>
        <v>12.592984211713645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4.083333333333333</v>
      </c>
      <c r="N157" s="13">
        <f>IF('Données projet'!$A$36&gt;35,N156+M157-V156,IF(A157&lt;'Données projet'!$A$36,$K$205^A157,IF(A157='Données projet'!$A$36,'Données projet'!$B$36,N156+M157-V156)))</f>
        <v>282.76333333333378</v>
      </c>
      <c r="O157" s="13">
        <f>N157*VLOOKUP('Données projet'!$B$9,Paramètres!$A$1:$I$89,3,0)*VLOOKUP('Données projet'!$B$9,Paramètres!$A$1:$I$89,5,0)</f>
        <v>255.84426400000038</v>
      </c>
      <c r="P157" s="13">
        <f t="shared" si="141"/>
        <v>61.835713990730305</v>
      </c>
      <c r="Q157" s="20">
        <f t="shared" si="162"/>
        <v>553.29262833385587</v>
      </c>
      <c r="R157" s="59">
        <f t="shared" si="109"/>
        <v>840.43457667121857</v>
      </c>
      <c r="S157" s="59">
        <f ca="1">AVERAGE(OFFSET($R$3,0,0,'Données projet'!$E$9+1,1))-AVERAGE(OFFSET($H$3,0,0,'Données projet'!$E$9+1,1))</f>
        <v>737.40414421611001</v>
      </c>
      <c r="T157" s="59">
        <f t="shared" si="142"/>
        <v>245.32893490531674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129.89615354118294</v>
      </c>
      <c r="AA157" s="21">
        <f>EXP(-LN(2)/25)*AA156+(1-EXP(-LN(2)/25))/(LN(2)/25)*Calculateur!V157*Calculateur!X157*VLOOKUP('Données projet'!$B$9,Paramètres!$A$1:$I$89,3,0)*0.475*44/12</f>
        <v>27.791789724322204</v>
      </c>
      <c r="AB157" s="21">
        <f>EXP(-LN(2)/2)*AB156+(1-EXP(-LN(2)/2))/(LN(2)/2)*V157*Y157*VLOOKUP('Données projet'!$B$9,Paramètres!$A$1:$I$89,3,0)*0.475*44/12</f>
        <v>7.4867085347571551</v>
      </c>
      <c r="AC157" s="22">
        <f t="shared" si="163"/>
        <v>165.1746518002623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2.5579538487363607E-13</v>
      </c>
      <c r="AJ157" s="13">
        <f>AI157*VLOOKUP('Données projet'!$B$10,Paramètres!$A$1:$I$89,3,0)*VLOOKUP('Données projet'!$B$10,Paramètres!$A$1:$I$89,5,0)</f>
        <v>2.4341488824575211E-13</v>
      </c>
      <c r="AK157" s="13">
        <f t="shared" si="164"/>
        <v>3.2970717324875541E-12</v>
      </c>
      <c r="AL157" s="20">
        <f t="shared" si="165"/>
        <v>6.1663475311105072E-12</v>
      </c>
      <c r="AM157" s="59">
        <f t="shared" si="113"/>
        <v>287.14194833736889</v>
      </c>
      <c r="AN157" s="59">
        <f ca="1">AVERAGE(OFFSET($AM$3,0,0,'Données projet'!$E$10+1,1))-AVERAGE(OFFSET($H$3,0,0,'Données projet'!$E$10+1,1))</f>
        <v>486.36097333679697</v>
      </c>
      <c r="AO157" s="59">
        <f t="shared" si="144"/>
        <v>308.47736602748159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41.12461998128088</v>
      </c>
      <c r="AV157" s="21">
        <f>EXP(-LN(2)/25)*AV156+(1-EXP(-LN(2)/25))/(LN(2)/25)*Calculateur!AQ157*Calculateur!AS157*VLOOKUP('Données projet'!$B$10,Paramètres!$A$1:$I$89,3,0)*0.475*44/12</f>
        <v>30.947921695009509</v>
      </c>
      <c r="AW157" s="21">
        <f>EXP(-LN(2)/2)*AW156+(1-EXP(-LN(2)/2))/(LN(2)/2)*AQ157*AT157*VLOOKUP('Données projet'!$B$10,Paramètres!$A$1:$I$89,3,0)*0.475*44/12</f>
        <v>8.7527217222445573E-3</v>
      </c>
      <c r="AX157" s="21">
        <f t="shared" si="166"/>
        <v>72.081294398012631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2.7775000000000034</v>
      </c>
      <c r="BD157" s="12">
        <f>IF('Données projet'!$A$88&gt;35,BD156+BC157-BL156,IF(A157&lt;'Données projet'!$A$88,$BA$205^A157,IF(A157='Données projet'!$A$88,'Données projet'!$B$88,BD156+BC157-BL156)))</f>
        <v>186.18750000000054</v>
      </c>
      <c r="BE157" s="13">
        <f>BD157*VLOOKUP('Données projet'!$B$11,Paramètres!$A$1:$I$89,3,0)*VLOOKUP('Données projet'!$B$11,Paramètres!$A$1:$I$89,5,0)</f>
        <v>188.79412500000055</v>
      </c>
      <c r="BF157" s="13">
        <f t="shared" si="167"/>
        <v>47.273252299627856</v>
      </c>
      <c r="BG157" s="20">
        <f t="shared" si="168"/>
        <v>411.15068213018611</v>
      </c>
      <c r="BH157" s="59">
        <f t="shared" si="116"/>
        <v>698.29263046754886</v>
      </c>
      <c r="BI157" s="59">
        <f ca="1">AVERAGE(OFFSET($BH$3,0,0,'Données projet'!$E$11+1,1))-AVERAGE(OFFSET($H$3,0,0,'Données projet'!$E$11+1,1))</f>
        <v>586.51533082410526</v>
      </c>
      <c r="BJ157" s="59">
        <f t="shared" si="146"/>
        <v>361.74671957013652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95.784976827113709</v>
      </c>
      <c r="BQ157" s="21">
        <f>EXP(-LN(2)/25)*BQ156+(1-EXP(-LN(2)/25))/(LN(2)/25)*Calculateur!BL157*Calculateur!BN157*VLOOKUP('Données projet'!$B$11,Paramètres!$A$1:$I$89,3,0)*0.475*44/12</f>
        <v>21.43564262354197</v>
      </c>
      <c r="BR157" s="21">
        <f>EXP(-LN(2)/2)*BR156+(1-EXP(-LN(2)/2))/(LN(2)/2)*BL157*BO157*VLOOKUP('Données projet'!$B$11,Paramètres!$A$1:$I$89,3,0)*0.475*44/12</f>
        <v>4.9743282852187667</v>
      </c>
      <c r="BS157" s="22">
        <f t="shared" si="169"/>
        <v>122.19494773587444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1.7053025658242404E-13</v>
      </c>
      <c r="BZ157" s="13">
        <f>BY157*VLOOKUP('Données projet'!$B$12,Paramètres!$A$1:$I$89,3,0)*VLOOKUP('Données projet'!$B$12,Paramètres!$A$1:$I$89,5,0)</f>
        <v>7.9808160080574461E-14</v>
      </c>
      <c r="CA157" s="13">
        <f t="shared" si="170"/>
        <v>1.2308384591775343E-12</v>
      </c>
      <c r="CB157" s="20">
        <f t="shared" si="171"/>
        <v>2.282709528541206E-12</v>
      </c>
      <c r="CC157" s="59">
        <f t="shared" si="119"/>
        <v>287.14194833736502</v>
      </c>
      <c r="CD157" s="59">
        <f ca="1">AVERAGE(OFFSET($CC$3,0,0,'Données projet'!$E$12+1,1))-AVERAGE(OFFSET($H$3,0,0,'Données projet'!$E$12+1,1))</f>
        <v>374.38106339726073</v>
      </c>
      <c r="CE157" s="59">
        <f t="shared" si="148"/>
        <v>296.53283288925957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92.235725526846139</v>
      </c>
      <c r="CL157" s="21">
        <f>EXP(-LN(2)/25)*CL156+(1-EXP(-LN(2)/25))/(LN(2)/25)*Calculateur!CG157*Calculateur!CI157*VLOOKUP('Données projet'!$B$12,Paramètres!$A$1:$I$89,3,0)*0.475*44/12</f>
        <v>23.736977439265747</v>
      </c>
      <c r="CM157" s="21">
        <f>EXP(-LN(2)/2)*CM156+(1-EXP(-LN(2)/2))/(LN(2)/2)*CG157*CJ157*VLOOKUP('Données projet'!$B$12,Paramètres!$A$1:$I$89,3,0)*0.475*44/12</f>
        <v>1.1189638077354005E-2</v>
      </c>
      <c r="CN157" s="22">
        <f t="shared" si="172"/>
        <v>115.98389260418924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2.4829205358400945E-14</v>
      </c>
      <c r="CV157" s="13">
        <f t="shared" si="173"/>
        <v>4.3867331143352915E-13</v>
      </c>
      <c r="CW157" s="20">
        <f t="shared" si="174"/>
        <v>8.0726688341261168E-13</v>
      </c>
      <c r="CX157" s="59">
        <f t="shared" si="122"/>
        <v>287.14194833736354</v>
      </c>
      <c r="CY157" s="59">
        <f ca="1">AVERAGE(OFFSET($CX$3,0,0,'Données projet'!$E$13+1,1))-AVERAGE(OFFSET($H$3,0,0,'Données projet'!$E$13+1,1))</f>
        <v>285.8437404763045</v>
      </c>
      <c r="CZ157" s="59">
        <f t="shared" si="150"/>
        <v>276.01618888357268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7.6184896726650031</v>
      </c>
      <c r="DG157" s="21">
        <f>EXP(-LN(2)/25)*DG156+(1-EXP(-LN(2)/25))/(LN(2)/25)*Calculateur!DB157*Calculateur!DD157*VLOOKUP('Données projet'!$B$13,Paramètres!$A$1:$I$89,3,0)*0.475*44/12</f>
        <v>4.6902515643163891</v>
      </c>
      <c r="DH157" s="21">
        <f>EXP(-LN(2)/2)*DH156+(1-EXP(-LN(2)/2))/(LN(2)/2)*DB157*DE157*VLOOKUP('Données projet'!$B$13,Paramètres!$A$1:$I$89,3,0)*0.475*44/12</f>
        <v>3.306663830926709E-10</v>
      </c>
      <c r="DI157" s="22">
        <f t="shared" si="175"/>
        <v>12.308741237312059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4.083333333333333</v>
      </c>
      <c r="N158" s="13">
        <f>IF('Données projet'!$A$36&gt;35,N157+M158-V157,IF(A158&lt;'Données projet'!$A$36,$K$205^A158,IF(A158='Données projet'!$A$36,'Données projet'!$B$36,N157+M158-V157)))</f>
        <v>286.84666666666709</v>
      </c>
      <c r="O158" s="13">
        <f>N158*VLOOKUP('Données projet'!$B$9,Paramètres!$A$1:$I$89,3,0)*VLOOKUP('Données projet'!$B$9,Paramètres!$A$1:$I$89,5,0)</f>
        <v>259.53886400000039</v>
      </c>
      <c r="P158" s="13">
        <f t="shared" si="141"/>
        <v>62.624072242773707</v>
      </c>
      <c r="Q158" s="20">
        <f t="shared" si="162"/>
        <v>561.10044728949822</v>
      </c>
      <c r="R158" s="59">
        <f t="shared" si="109"/>
        <v>848.34980231467785</v>
      </c>
      <c r="S158" s="59">
        <f ca="1">AVERAGE(OFFSET($R$3,0,0,'Données projet'!$E$9+1,1))-AVERAGE(OFFSET($H$3,0,0,'Données projet'!$E$9+1,1))</f>
        <v>737.40414421611001</v>
      </c>
      <c r="T158" s="59">
        <f t="shared" si="142"/>
        <v>245.32893490531674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127.34896919907081</v>
      </c>
      <c r="AA158" s="21">
        <f>EXP(-LN(2)/25)*AA157+(1-EXP(-LN(2)/25))/(LN(2)/25)*Calculateur!V158*Calculateur!X158*VLOOKUP('Données projet'!$B$9,Paramètres!$A$1:$I$89,3,0)*0.475*44/12</f>
        <v>27.031821772803909</v>
      </c>
      <c r="AB158" s="21">
        <f>EXP(-LN(2)/2)*AB157+(1-EXP(-LN(2)/2))/(LN(2)/2)*V158*Y158*VLOOKUP('Données projet'!$B$9,Paramètres!$A$1:$I$89,3,0)*0.475*44/12</f>
        <v>5.2939023736939861</v>
      </c>
      <c r="AC158" s="22">
        <f t="shared" si="163"/>
        <v>159.6746933455687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2.5579538487363607E-13</v>
      </c>
      <c r="AJ158" s="13">
        <f>AI158*VLOOKUP('Données projet'!$B$10,Paramètres!$A$1:$I$89,3,0)*VLOOKUP('Données projet'!$B$10,Paramètres!$A$1:$I$89,5,0)</f>
        <v>2.4341488824575211E-13</v>
      </c>
      <c r="AK158" s="13">
        <f t="shared" si="164"/>
        <v>3.2970717324875541E-12</v>
      </c>
      <c r="AL158" s="20">
        <f t="shared" si="165"/>
        <v>6.1663475311105072E-12</v>
      </c>
      <c r="AM158" s="59">
        <f t="shared" si="113"/>
        <v>287.24935502518582</v>
      </c>
      <c r="AN158" s="59">
        <f ca="1">AVERAGE(OFFSET($AM$3,0,0,'Données projet'!$E$10+1,1))-AVERAGE(OFFSET($H$3,0,0,'Données projet'!$E$10+1,1))</f>
        <v>486.36097333679697</v>
      </c>
      <c r="AO158" s="59">
        <f t="shared" si="144"/>
        <v>308.47736602748159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40.318191266989359</v>
      </c>
      <c r="AV158" s="21">
        <f>EXP(-LN(2)/25)*AV157+(1-EXP(-LN(2)/25))/(LN(2)/25)*Calculateur!AQ158*Calculateur!AS158*VLOOKUP('Données projet'!$B$10,Paramètres!$A$1:$I$89,3,0)*0.475*44/12</f>
        <v>30.101649148779003</v>
      </c>
      <c r="AW158" s="21">
        <f>EXP(-LN(2)/2)*AW157+(1-EXP(-LN(2)/2))/(LN(2)/2)*AQ158*AT158*VLOOKUP('Données projet'!$B$10,Paramètres!$A$1:$I$89,3,0)*0.475*44/12</f>
        <v>6.1891088836379237E-3</v>
      </c>
      <c r="AX158" s="21">
        <f t="shared" si="166"/>
        <v>70.426029524651995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2.7775000000000034</v>
      </c>
      <c r="BD158" s="12">
        <f>IF('Données projet'!$A$88&gt;35,BD157+BC158-BL157,IF(A158&lt;'Données projet'!$A$88,$BA$205^A158,IF(A158='Données projet'!$A$88,'Données projet'!$B$88,BD157+BC158-BL157)))</f>
        <v>188.96500000000054</v>
      </c>
      <c r="BE158" s="13">
        <f>BD158*VLOOKUP('Données projet'!$B$11,Paramètres!$A$1:$I$89,3,0)*VLOOKUP('Données projet'!$B$11,Paramètres!$A$1:$I$89,5,0)</f>
        <v>191.61051000000057</v>
      </c>
      <c r="BF158" s="13">
        <f t="shared" si="167"/>
        <v>47.895838643848393</v>
      </c>
      <c r="BG158" s="20">
        <f t="shared" si="168"/>
        <v>417.14022388803693</v>
      </c>
      <c r="BH158" s="59">
        <f t="shared" si="116"/>
        <v>704.38957891321661</v>
      </c>
      <c r="BI158" s="59">
        <f ca="1">AVERAGE(OFFSET($BH$3,0,0,'Données projet'!$E$11+1,1))-AVERAGE(OFFSET($H$3,0,0,'Données projet'!$E$11+1,1))</f>
        <v>586.51533082410526</v>
      </c>
      <c r="BJ158" s="59">
        <f t="shared" si="146"/>
        <v>361.74671957013652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93.906691854601078</v>
      </c>
      <c r="BQ158" s="21">
        <f>EXP(-LN(2)/25)*BQ157+(1-EXP(-LN(2)/25))/(LN(2)/25)*Calculateur!BL158*Calculateur!BN158*VLOOKUP('Données projet'!$B$11,Paramètres!$A$1:$I$89,3,0)*0.475*44/12</f>
        <v>20.84948384874976</v>
      </c>
      <c r="BR158" s="21">
        <f>EXP(-LN(2)/2)*BR157+(1-EXP(-LN(2)/2))/(LN(2)/2)*BL158*BO158*VLOOKUP('Données projet'!$B$11,Paramètres!$A$1:$I$89,3,0)*0.475*44/12</f>
        <v>3.517381262326241</v>
      </c>
      <c r="BS158" s="22">
        <f t="shared" si="169"/>
        <v>118.27355696567707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1.7053025658242404E-13</v>
      </c>
      <c r="BZ158" s="13">
        <f>BY158*VLOOKUP('Données projet'!$B$12,Paramètres!$A$1:$I$89,3,0)*VLOOKUP('Données projet'!$B$12,Paramètres!$A$1:$I$89,5,0)</f>
        <v>7.9808160080574461E-14</v>
      </c>
      <c r="CA158" s="13">
        <f t="shared" si="170"/>
        <v>1.2308384591775343E-12</v>
      </c>
      <c r="CB158" s="20">
        <f t="shared" si="171"/>
        <v>2.282709528541206E-12</v>
      </c>
      <c r="CC158" s="59">
        <f t="shared" si="119"/>
        <v>287.24935502518196</v>
      </c>
      <c r="CD158" s="59">
        <f ca="1">AVERAGE(OFFSET($CC$3,0,0,'Données projet'!$E$12+1,1))-AVERAGE(OFFSET($H$3,0,0,'Données projet'!$E$12+1,1))</f>
        <v>374.38106339726073</v>
      </c>
      <c r="CE158" s="59">
        <f t="shared" si="148"/>
        <v>296.53283288925957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90.427039207502219</v>
      </c>
      <c r="CL158" s="21">
        <f>EXP(-LN(2)/25)*CL157+(1-EXP(-LN(2)/25))/(LN(2)/25)*Calculateur!CG158*Calculateur!CI158*VLOOKUP('Données projet'!$B$12,Paramètres!$A$1:$I$89,3,0)*0.475*44/12</f>
        <v>23.087888542915632</v>
      </c>
      <c r="CM158" s="21">
        <f>EXP(-LN(2)/2)*CM157+(1-EXP(-LN(2)/2))/(LN(2)/2)*CG158*CJ158*VLOOKUP('Données projet'!$B$12,Paramètres!$A$1:$I$89,3,0)*0.475*44/12</f>
        <v>7.9122689635202186E-3</v>
      </c>
      <c r="CN158" s="22">
        <f t="shared" si="172"/>
        <v>113.52284001938138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2.4829205358400945E-14</v>
      </c>
      <c r="CV158" s="13">
        <f t="shared" si="173"/>
        <v>4.3867331143352915E-13</v>
      </c>
      <c r="CW158" s="20">
        <f t="shared" si="174"/>
        <v>8.0726688341261168E-13</v>
      </c>
      <c r="CX158" s="59">
        <f t="shared" si="122"/>
        <v>287.24935502518048</v>
      </c>
      <c r="CY158" s="59">
        <f ca="1">AVERAGE(OFFSET($CX$3,0,0,'Données projet'!$E$13+1,1))-AVERAGE(OFFSET($H$3,0,0,'Données projet'!$E$13+1,1))</f>
        <v>285.8437404763045</v>
      </c>
      <c r="CZ158" s="59">
        <f t="shared" si="150"/>
        <v>276.01618888357268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7.4690957370039071</v>
      </c>
      <c r="DG158" s="21">
        <f>EXP(-LN(2)/25)*DG157+(1-EXP(-LN(2)/25))/(LN(2)/25)*Calculateur!DB158*Calculateur!DD158*VLOOKUP('Données projet'!$B$13,Paramètres!$A$1:$I$89,3,0)*0.475*44/12</f>
        <v>4.561996388640547</v>
      </c>
      <c r="DH158" s="21">
        <f>EXP(-LN(2)/2)*DH157+(1-EXP(-LN(2)/2))/(LN(2)/2)*DB158*DE158*VLOOKUP('Données projet'!$B$13,Paramètres!$A$1:$I$89,3,0)*0.475*44/12</f>
        <v>2.3381644179525633E-10</v>
      </c>
      <c r="DI158" s="22">
        <f t="shared" si="175"/>
        <v>12.031092125878271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4.083333333333333</v>
      </c>
      <c r="M159" s="12">
        <f t="array" ref="M159">INDEX(L:L,MIN(IF(ISNUMBER(L159:L355),ROW(L159:L355),"")))</f>
        <v>4.083333333333333</v>
      </c>
      <c r="N159" s="13">
        <f>IF('Données projet'!$A$36&gt;35,N158+M159-V158,IF(A159&lt;'Données projet'!$A$36,$K$205^A159,IF(A159='Données projet'!$A$36,'Données projet'!$B$36,N158+M159-V158)))</f>
        <v>290.9300000000004</v>
      </c>
      <c r="O159" s="13">
        <f>N159*VLOOKUP('Données projet'!$B$9,Paramètres!$A$1:$I$89,3,0)*VLOOKUP('Données projet'!$B$9,Paramètres!$A$1:$I$89,5,0)</f>
        <v>263.23346400000037</v>
      </c>
      <c r="P159" s="13">
        <f t="shared" si="141"/>
        <v>63.411125233778499</v>
      </c>
      <c r="Q159" s="20">
        <f t="shared" si="162"/>
        <v>568.90599291549813</v>
      </c>
      <c r="R159" s="59">
        <f t="shared" si="109"/>
        <v>856.26089136258645</v>
      </c>
      <c r="S159" s="59">
        <f ca="1">AVERAGE(OFFSET($R$3,0,0,'Données projet'!$E$9+1,1))-AVERAGE(OFFSET($H$3,0,0,'Données projet'!$E$9+1,1))</f>
        <v>737.40414421611001</v>
      </c>
      <c r="T159" s="59">
        <f t="shared" si="142"/>
        <v>245.32893490531674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96.65</v>
      </c>
      <c r="W159" s="16">
        <f>IF(ISNA(VLOOKUP(A159,'Données projet'!$A$35:$I$55,5,0)),0%,VLOOKUP(A159,'Données projet'!$A$35:$I$55,5,0)*VLOOKUP('Données projet'!$B$9,Paramètres!$A$1:$I$89,7,0))</f>
        <v>0.19350000000000001</v>
      </c>
      <c r="X159" s="16">
        <f>IF(ISNA(VLOOKUP(A159,'Données projet'!$A$35:$I$55,6,0)),0%,VLOOKUP(A159,'Données projet'!$A$35:$I$55,6,0)*VLOOKUP('Données projet'!$B$9,Paramètres!$A$1:$I$89,7,0))</f>
        <v>2.1500000000000002E-2</v>
      </c>
      <c r="Y159" s="16">
        <f>IF(ISNA(VLOOKUP(A159,'Données projet'!$A$35:$I$55,7,0)),0%,VLOOKUP(A159,'Données projet'!$A$35:$I$55,7,0))</f>
        <v>0.05</v>
      </c>
      <c r="Z159" s="21">
        <f>EXP(-LN(2)/35)*Z158+(1-EXP(-LN(2)/35))/(LN(2)/35)*V159*W159*VLOOKUP('Données projet'!$B$9,Paramètres!$A$1:$I$89,3,0)*0.475*44/12</f>
        <v>143.55780250462382</v>
      </c>
      <c r="AA159" s="21">
        <f>EXP(-LN(2)/25)*AA158+(1-EXP(-LN(2)/25))/(LN(2)/25)*Calculateur!V159*Calculateur!X159*VLOOKUP('Données projet'!$B$9,Paramètres!$A$1:$I$89,3,0)*0.475*44/12</f>
        <v>28.362903628823826</v>
      </c>
      <c r="AB159" s="21">
        <f>EXP(-LN(2)/2)*AB158+(1-EXP(-LN(2)/2))/(LN(2)/2)*V159*Y159*VLOOKUP('Données projet'!$B$9,Paramètres!$A$1:$I$89,3,0)*0.475*44/12</f>
        <v>7.8688747510372492</v>
      </c>
      <c r="AC159" s="22">
        <f t="shared" si="163"/>
        <v>179.78958088448491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2.5579538487363607E-13</v>
      </c>
      <c r="AJ159" s="13">
        <f>AI159*VLOOKUP('Données projet'!$B$10,Paramètres!$A$1:$I$89,3,0)*VLOOKUP('Données projet'!$B$10,Paramètres!$A$1:$I$89,5,0)</f>
        <v>2.4341488824575211E-13</v>
      </c>
      <c r="AK159" s="13">
        <f t="shared" si="164"/>
        <v>3.2970717324875541E-12</v>
      </c>
      <c r="AL159" s="20">
        <f t="shared" si="165"/>
        <v>6.1663475311105072E-12</v>
      </c>
      <c r="AM159" s="59">
        <f t="shared" si="113"/>
        <v>287.35489844709446</v>
      </c>
      <c r="AN159" s="59">
        <f ca="1">AVERAGE(OFFSET($AM$3,0,0,'Données projet'!$E$10+1,1))-AVERAGE(OFFSET($H$3,0,0,'Données projet'!$E$10+1,1))</f>
        <v>486.36097333679697</v>
      </c>
      <c r="AO159" s="59">
        <f t="shared" si="144"/>
        <v>308.47736602748159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39.527576127912148</v>
      </c>
      <c r="AV159" s="21">
        <f>EXP(-LN(2)/25)*AV158+(1-EXP(-LN(2)/25))/(LN(2)/25)*Calculateur!AQ159*Calculateur!AS159*VLOOKUP('Données projet'!$B$10,Paramètres!$A$1:$I$89,3,0)*0.475*44/12</f>
        <v>29.278517969828712</v>
      </c>
      <c r="AW159" s="21">
        <f>EXP(-LN(2)/2)*AW158+(1-EXP(-LN(2)/2))/(LN(2)/2)*AQ159*AT159*VLOOKUP('Données projet'!$B$10,Paramètres!$A$1:$I$89,3,0)*0.475*44/12</f>
        <v>4.3763608611222787E-3</v>
      </c>
      <c r="AX159" s="21">
        <f t="shared" si="166"/>
        <v>68.810470458601984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2.7775000000000034</v>
      </c>
      <c r="BD159" s="12">
        <f>IF('Données projet'!$A$88&gt;35,BD158+BC159-BL158,IF(A159&lt;'Données projet'!$A$88,$BA$205^A159,IF(A159='Données projet'!$A$88,'Données projet'!$B$88,BD158+BC159-BL158)))</f>
        <v>191.74250000000055</v>
      </c>
      <c r="BE159" s="13">
        <f>BD159*VLOOKUP('Données projet'!$B$11,Paramètres!$A$1:$I$89,3,0)*VLOOKUP('Données projet'!$B$11,Paramètres!$A$1:$I$89,5,0)</f>
        <v>194.42689500000057</v>
      </c>
      <c r="BF159" s="13">
        <f t="shared" si="167"/>
        <v>48.517360672692156</v>
      </c>
      <c r="BG159" s="20">
        <f t="shared" si="168"/>
        <v>423.12791196327316</v>
      </c>
      <c r="BH159" s="59">
        <f t="shared" si="116"/>
        <v>710.48281041036148</v>
      </c>
      <c r="BI159" s="59">
        <f ca="1">AVERAGE(OFFSET($BH$3,0,0,'Données projet'!$E$11+1,1))-AVERAGE(OFFSET($H$3,0,0,'Données projet'!$E$11+1,1))</f>
        <v>586.51533082410526</v>
      </c>
      <c r="BJ159" s="59">
        <f t="shared" si="146"/>
        <v>361.74671957013652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92.065238904758701</v>
      </c>
      <c r="BQ159" s="21">
        <f>EXP(-LN(2)/25)*BQ158+(1-EXP(-LN(2)/25))/(LN(2)/25)*Calculateur!BL159*Calculateur!BN159*VLOOKUP('Données projet'!$B$11,Paramètres!$A$1:$I$89,3,0)*0.475*44/12</f>
        <v>20.279353616478993</v>
      </c>
      <c r="BR159" s="21">
        <f>EXP(-LN(2)/2)*BR158+(1-EXP(-LN(2)/2))/(LN(2)/2)*BL159*BO159*VLOOKUP('Données projet'!$B$11,Paramètres!$A$1:$I$89,3,0)*0.475*44/12</f>
        <v>2.4871641426093838</v>
      </c>
      <c r="BS159" s="22">
        <f t="shared" si="169"/>
        <v>114.83175666384709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1.7053025658242404E-13</v>
      </c>
      <c r="BZ159" s="13">
        <f>BY159*VLOOKUP('Données projet'!$B$12,Paramètres!$A$1:$I$89,3,0)*VLOOKUP('Données projet'!$B$12,Paramètres!$A$1:$I$89,5,0)</f>
        <v>7.9808160080574461E-14</v>
      </c>
      <c r="CA159" s="13">
        <f t="shared" si="170"/>
        <v>1.2308384591775343E-12</v>
      </c>
      <c r="CB159" s="20">
        <f t="shared" si="171"/>
        <v>2.282709528541206E-12</v>
      </c>
      <c r="CC159" s="59">
        <f t="shared" si="119"/>
        <v>287.35489844709059</v>
      </c>
      <c r="CD159" s="59">
        <f ca="1">AVERAGE(OFFSET($CC$3,0,0,'Données projet'!$E$12+1,1))-AVERAGE(OFFSET($H$3,0,0,'Données projet'!$E$12+1,1))</f>
        <v>374.38106339726073</v>
      </c>
      <c r="CE159" s="59">
        <f t="shared" si="148"/>
        <v>296.53283288925957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88.653820123690906</v>
      </c>
      <c r="CL159" s="21">
        <f>EXP(-LN(2)/25)*CL158+(1-EXP(-LN(2)/25))/(LN(2)/25)*Calculateur!CG159*Calculateur!CI159*VLOOKUP('Données projet'!$B$12,Paramètres!$A$1:$I$89,3,0)*0.475*44/12</f>
        <v>22.456549016570314</v>
      </c>
      <c r="CM159" s="21">
        <f>EXP(-LN(2)/2)*CM158+(1-EXP(-LN(2)/2))/(LN(2)/2)*CG159*CJ159*VLOOKUP('Données projet'!$B$12,Paramètres!$A$1:$I$89,3,0)*0.475*44/12</f>
        <v>5.5948190386770026E-3</v>
      </c>
      <c r="CN159" s="22">
        <f t="shared" si="172"/>
        <v>111.11596395929989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2.4829205358400945E-14</v>
      </c>
      <c r="CV159" s="13">
        <f t="shared" si="173"/>
        <v>4.3867331143352915E-13</v>
      </c>
      <c r="CW159" s="20">
        <f t="shared" si="174"/>
        <v>8.0726688341261168E-13</v>
      </c>
      <c r="CX159" s="59">
        <f t="shared" si="122"/>
        <v>287.35489844708911</v>
      </c>
      <c r="CY159" s="59">
        <f ca="1">AVERAGE(OFFSET($CX$3,0,0,'Données projet'!$E$13+1,1))-AVERAGE(OFFSET($H$3,0,0,'Données projet'!$E$13+1,1))</f>
        <v>285.8437404763045</v>
      </c>
      <c r="CZ159" s="59">
        <f t="shared" si="150"/>
        <v>276.01618888357268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7.3226313252998221</v>
      </c>
      <c r="DG159" s="21">
        <f>EXP(-LN(2)/25)*DG158+(1-EXP(-LN(2)/25))/(LN(2)/25)*Calculateur!DB159*Calculateur!DD159*VLOOKUP('Données projet'!$B$13,Paramètres!$A$1:$I$89,3,0)*0.475*44/12</f>
        <v>4.4372483574882073</v>
      </c>
      <c r="DH159" s="21">
        <f>EXP(-LN(2)/2)*DH158+(1-EXP(-LN(2)/2))/(LN(2)/2)*DB159*DE159*VLOOKUP('Données projet'!$B$13,Paramètres!$A$1:$I$89,3,0)*0.475*44/12</f>
        <v>1.6533319154633545E-10</v>
      </c>
      <c r="DI159" s="22">
        <f t="shared" si="175"/>
        <v>11.759879682953361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2.3999999999999964</v>
      </c>
      <c r="N160" s="13">
        <f>IF('Données projet'!$A$36&gt;35,N159+M160-V159,IF(A160&lt;'Données projet'!$A$36,$K$205^A160,IF(A160='Données projet'!$A$36,'Données projet'!$B$36,N159+M160-V159)))</f>
        <v>196.68000000000038</v>
      </c>
      <c r="O160" s="13">
        <f>N160*VLOOKUP('Données projet'!$B$9,Paramètres!$A$1:$I$89,3,0)*VLOOKUP('Données projet'!$B$9,Paramètres!$A$1:$I$89,5,0)</f>
        <v>177.95606400000034</v>
      </c>
      <c r="P160" s="13">
        <f t="shared" si="141"/>
        <v>44.867146262287271</v>
      </c>
      <c r="Q160" s="20">
        <f t="shared" si="162"/>
        <v>388.08375787348422</v>
      </c>
      <c r="R160" s="59">
        <f t="shared" si="109"/>
        <v>675.54236880007079</v>
      </c>
      <c r="S160" s="59">
        <f ca="1">AVERAGE(OFFSET($R$3,0,0,'Données projet'!$E$9+1,1))-AVERAGE(OFFSET($H$3,0,0,'Données projet'!$E$9+1,1))</f>
        <v>737.40414421611001</v>
      </c>
      <c r="T160" s="59">
        <f t="shared" si="142"/>
        <v>245.32893490531674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140.74272155912169</v>
      </c>
      <c r="AA160" s="21">
        <f>EXP(-LN(2)/25)*AA159+(1-EXP(-LN(2)/25))/(LN(2)/25)*Calculateur!V160*Calculateur!X160*VLOOKUP('Données projet'!$B$9,Paramètres!$A$1:$I$89,3,0)*0.475*44/12</f>
        <v>27.587318537553362</v>
      </c>
      <c r="AB160" s="21">
        <f>EXP(-LN(2)/2)*AB159+(1-EXP(-LN(2)/2))/(LN(2)/2)*V160*Y160*VLOOKUP('Données projet'!$B$9,Paramètres!$A$1:$I$89,3,0)*0.475*44/12</f>
        <v>5.564134696766045</v>
      </c>
      <c r="AC160" s="22">
        <f t="shared" si="163"/>
        <v>173.8941747934411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2.5579538487363607E-13</v>
      </c>
      <c r="AJ160" s="13">
        <f>AI160*VLOOKUP('Données projet'!$B$10,Paramètres!$A$1:$I$89,3,0)*VLOOKUP('Données projet'!$B$10,Paramètres!$A$1:$I$89,5,0)</f>
        <v>2.4341488824575211E-13</v>
      </c>
      <c r="AK160" s="13">
        <f t="shared" si="164"/>
        <v>3.2970717324875541E-12</v>
      </c>
      <c r="AL160" s="20">
        <f t="shared" si="165"/>
        <v>6.1663475311105072E-12</v>
      </c>
      <c r="AM160" s="59">
        <f t="shared" si="113"/>
        <v>287.45861092659271</v>
      </c>
      <c r="AN160" s="59">
        <f ca="1">AVERAGE(OFFSET($AM$3,0,0,'Données projet'!$E$10+1,1))-AVERAGE(OFFSET($H$3,0,0,'Données projet'!$E$10+1,1))</f>
        <v>486.36097333679697</v>
      </c>
      <c r="AO160" s="59">
        <f t="shared" si="144"/>
        <v>308.47736602748159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38.752464469484622</v>
      </c>
      <c r="AV160" s="21">
        <f>EXP(-LN(2)/25)*AV159+(1-EXP(-LN(2)/25))/(LN(2)/25)*Calculateur!AQ160*Calculateur!AS160*VLOOKUP('Données projet'!$B$10,Paramètres!$A$1:$I$89,3,0)*0.475*44/12</f>
        <v>28.477895356253402</v>
      </c>
      <c r="AW160" s="21">
        <f>EXP(-LN(2)/2)*AW159+(1-EXP(-LN(2)/2))/(LN(2)/2)*AQ160*AT160*VLOOKUP('Données projet'!$B$10,Paramètres!$A$1:$I$89,3,0)*0.475*44/12</f>
        <v>3.0945544418189619E-3</v>
      </c>
      <c r="AX160" s="21">
        <f t="shared" si="166"/>
        <v>67.233454380179836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2.7775000000000034</v>
      </c>
      <c r="BC160" s="12">
        <f t="array" ref="BC160">INDEX(BB:BB,MIN(IF(ISNUMBER(BB160:BB356),ROW(BB160:BB356),"")))</f>
        <v>2.7775000000000034</v>
      </c>
      <c r="BD160" s="12">
        <f>IF('Données projet'!$A$88&gt;35,BD159+BC160-BL159,IF(A160&lt;'Données projet'!$A$88,$BA$205^A160,IF(A160='Données projet'!$A$88,'Données projet'!$B$88,BD159+BC160-BL159)))</f>
        <v>194.52000000000055</v>
      </c>
      <c r="BE160" s="13">
        <f>BD160*VLOOKUP('Données projet'!$B$11,Paramètres!$A$1:$I$89,3,0)*VLOOKUP('Données projet'!$B$11,Paramètres!$A$1:$I$89,5,0)</f>
        <v>197.24328000000057</v>
      </c>
      <c r="BF160" s="13">
        <f t="shared" si="167"/>
        <v>49.137835584650027</v>
      </c>
      <c r="BG160" s="20">
        <f t="shared" si="168"/>
        <v>429.11377630993303</v>
      </c>
      <c r="BH160" s="59">
        <f t="shared" si="116"/>
        <v>716.5723872365196</v>
      </c>
      <c r="BI160" s="59">
        <f ca="1">AVERAGE(OFFSET($BH$3,0,0,'Données projet'!$E$11+1,1))-AVERAGE(OFFSET($H$3,0,0,'Données projet'!$E$11+1,1))</f>
        <v>586.51533082410526</v>
      </c>
      <c r="BJ160" s="59">
        <f t="shared" si="146"/>
        <v>361.74671957013652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67.13000000000001</v>
      </c>
      <c r="BM160" s="16">
        <f>IF(ISNA(VLOOKUP(A160,'Données projet'!$A$87:$I$107,5,0)),0%,VLOOKUP(A160,'Données projet'!$A$87:$I$107,5,0)*VLOOKUP('Données projet'!$B$11,Paramètres!$A$1:$I$89,7,0))</f>
        <v>0.19350000000000001</v>
      </c>
      <c r="BN160" s="16">
        <f>IF(ISNA(VLOOKUP(A160,'Données projet'!$A$87:$I$107,6,0)),0%,VLOOKUP(A160,'Données projet'!$A$87:$I$107,6,0)*VLOOKUP('Données projet'!$B$11,Paramètres!$A$1:$I$89,7,0))</f>
        <v>2.1500000000000002E-2</v>
      </c>
      <c r="BO160" s="16">
        <f>IF(ISNA(VLOOKUP(A160,'Données projet'!$A$87:$I$107,7,0)),0%,VLOOKUP(A160,'Données projet'!$A$87:$I$107,7,0))</f>
        <v>0.05</v>
      </c>
      <c r="BP160" s="21">
        <f>EXP(-LN(2)/35)*BP159+(1-EXP(-LN(2)/35))/(LN(2)/35)*BL160*BM160*VLOOKUP('Données projet'!$B$11,Paramètres!$A$1:$I$89,3,0)*0.475*44/12</f>
        <v>104.82061007073936</v>
      </c>
      <c r="BQ160" s="21">
        <f>EXP(-LN(2)/25)*BQ159+(1-EXP(-LN(2)/25))/(LN(2)/25)*Calculateur!BL160*Calculateur!BN160*VLOOKUP('Données projet'!$B$11,Paramètres!$A$1:$I$89,3,0)*0.475*44/12</f>
        <v>21.336300654969527</v>
      </c>
      <c r="BR160" s="21">
        <f>EXP(-LN(2)/2)*BR159+(1-EXP(-LN(2)/2))/(LN(2)/2)*BL160*BO160*VLOOKUP('Données projet'!$B$11,Paramètres!$A$1:$I$89,3,0)*0.475*44/12</f>
        <v>4.9699759932803289</v>
      </c>
      <c r="BS160" s="22">
        <f t="shared" si="169"/>
        <v>131.12688671898923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1.7053025658242404E-13</v>
      </c>
      <c r="BZ160" s="13">
        <f>BY160*VLOOKUP('Données projet'!$B$12,Paramètres!$A$1:$I$89,3,0)*VLOOKUP('Données projet'!$B$12,Paramètres!$A$1:$I$89,5,0)</f>
        <v>7.9808160080574461E-14</v>
      </c>
      <c r="CA160" s="13">
        <f t="shared" si="170"/>
        <v>1.2308384591775343E-12</v>
      </c>
      <c r="CB160" s="20">
        <f t="shared" si="171"/>
        <v>2.282709528541206E-12</v>
      </c>
      <c r="CC160" s="59">
        <f t="shared" si="119"/>
        <v>287.45861092658885</v>
      </c>
      <c r="CD160" s="59">
        <f ca="1">AVERAGE(OFFSET($CC$3,0,0,'Données projet'!$E$12+1,1))-AVERAGE(OFFSET($H$3,0,0,'Données projet'!$E$12+1,1))</f>
        <v>374.38106339726073</v>
      </c>
      <c r="CE160" s="59">
        <f t="shared" si="148"/>
        <v>296.53283288925957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86.915372784556283</v>
      </c>
      <c r="CL160" s="21">
        <f>EXP(-LN(2)/25)*CL159+(1-EXP(-LN(2)/25))/(LN(2)/25)*Calculateur!CG160*Calculateur!CI160*VLOOKUP('Données projet'!$B$12,Paramètres!$A$1:$I$89,3,0)*0.475*44/12</f>
        <v>21.842473502773611</v>
      </c>
      <c r="CM160" s="21">
        <f>EXP(-LN(2)/2)*CM159+(1-EXP(-LN(2)/2))/(LN(2)/2)*CG160*CJ160*VLOOKUP('Données projet'!$B$12,Paramètres!$A$1:$I$89,3,0)*0.475*44/12</f>
        <v>3.9561344817601093E-3</v>
      </c>
      <c r="CN160" s="22">
        <f t="shared" si="172"/>
        <v>108.76180242181165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2.4829205358400945E-14</v>
      </c>
      <c r="CV160" s="13">
        <f t="shared" si="173"/>
        <v>4.3867331143352915E-13</v>
      </c>
      <c r="CW160" s="20">
        <f t="shared" si="174"/>
        <v>8.0726688341261168E-13</v>
      </c>
      <c r="CX160" s="59">
        <f t="shared" si="122"/>
        <v>287.45861092658737</v>
      </c>
      <c r="CY160" s="59">
        <f ca="1">AVERAGE(OFFSET($CX$3,0,0,'Données projet'!$E$13+1,1))-AVERAGE(OFFSET($H$3,0,0,'Données projet'!$E$13+1,1))</f>
        <v>285.8437404763045</v>
      </c>
      <c r="CZ160" s="59">
        <f t="shared" si="150"/>
        <v>276.01618888357268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7.1790389913747843</v>
      </c>
      <c r="DG160" s="21">
        <f>EXP(-LN(2)/25)*DG159+(1-EXP(-LN(2)/25))/(LN(2)/25)*Calculateur!DB160*Calculateur!DD160*VLOOKUP('Données projet'!$B$13,Paramètres!$A$1:$I$89,3,0)*0.475*44/12</f>
        <v>4.3159115678079427</v>
      </c>
      <c r="DH160" s="21">
        <f>EXP(-LN(2)/2)*DH159+(1-EXP(-LN(2)/2))/(LN(2)/2)*DB160*DE160*VLOOKUP('Données projet'!$B$13,Paramètres!$A$1:$I$89,3,0)*0.475*44/12</f>
        <v>1.1690822089762817E-10</v>
      </c>
      <c r="DI160" s="22">
        <f t="shared" si="175"/>
        <v>11.494950559299633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2.3999999999999964</v>
      </c>
      <c r="N161" s="13">
        <f>IF('Données projet'!$A$36&gt;35,N160+M161-V160,IF(A161&lt;'Données projet'!$A$36,$K$205^A161,IF(A161='Données projet'!$A$36,'Données projet'!$B$36,N160+M161-V160)))</f>
        <v>199.08000000000038</v>
      </c>
      <c r="O161" s="13">
        <f>N161*VLOOKUP('Données projet'!$B$9,Paramètres!$A$1:$I$89,3,0)*VLOOKUP('Données projet'!$B$9,Paramètres!$A$1:$I$89,5,0)</f>
        <v>180.12758400000035</v>
      </c>
      <c r="P161" s="13">
        <f t="shared" si="141"/>
        <v>45.350570085330872</v>
      </c>
      <c r="Q161" s="20">
        <f t="shared" si="162"/>
        <v>392.7077850319518</v>
      </c>
      <c r="R161" s="59">
        <f t="shared" si="109"/>
        <v>680.26830925838385</v>
      </c>
      <c r="S161" s="59">
        <f ca="1">AVERAGE(OFFSET($R$3,0,0,'Données projet'!$E$9+1,1))-AVERAGE(OFFSET($H$3,0,0,'Données projet'!$E$9+1,1))</f>
        <v>737.40414421611001</v>
      </c>
      <c r="T161" s="59">
        <f t="shared" si="142"/>
        <v>245.32893490531674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137.98284263393103</v>
      </c>
      <c r="AA161" s="21">
        <f>EXP(-LN(2)/25)*AA160+(1-EXP(-LN(2)/25))/(LN(2)/25)*Calculateur!V161*Calculateur!X161*VLOOKUP('Données projet'!$B$9,Paramètres!$A$1:$I$89,3,0)*0.475*44/12</f>
        <v>26.832941861389934</v>
      </c>
      <c r="AB161" s="21">
        <f>EXP(-LN(2)/2)*AB160+(1-EXP(-LN(2)/2))/(LN(2)/2)*V161*Y161*VLOOKUP('Données projet'!$B$9,Paramètres!$A$1:$I$89,3,0)*0.475*44/12</f>
        <v>3.934437375518625</v>
      </c>
      <c r="AC161" s="22">
        <f t="shared" si="163"/>
        <v>168.7502218708396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2.5579538487363607E-13</v>
      </c>
      <c r="AJ161" s="13">
        <f>AI161*VLOOKUP('Données projet'!$B$10,Paramètres!$A$1:$I$89,3,0)*VLOOKUP('Données projet'!$B$10,Paramètres!$A$1:$I$89,5,0)</f>
        <v>2.4341488824575211E-13</v>
      </c>
      <c r="AK161" s="13">
        <f t="shared" si="164"/>
        <v>3.2970717324875541E-12</v>
      </c>
      <c r="AL161" s="20">
        <f t="shared" si="165"/>
        <v>6.1663475311105072E-12</v>
      </c>
      <c r="AM161" s="59">
        <f t="shared" si="113"/>
        <v>287.56052422643813</v>
      </c>
      <c r="AN161" s="59">
        <f ca="1">AVERAGE(OFFSET($AM$3,0,0,'Données projet'!$E$10+1,1))-AVERAGE(OFFSET($H$3,0,0,'Données projet'!$E$10+1,1))</f>
        <v>486.36097333679697</v>
      </c>
      <c r="AO161" s="59">
        <f t="shared" si="144"/>
        <v>308.47736602748159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37.992552277907429</v>
      </c>
      <c r="AV161" s="21">
        <f>EXP(-LN(2)/25)*AV160+(1-EXP(-LN(2)/25))/(LN(2)/25)*Calculateur!AQ161*Calculateur!AS161*VLOOKUP('Données projet'!$B$10,Paramètres!$A$1:$I$89,3,0)*0.475*44/12</f>
        <v>27.699165810149225</v>
      </c>
      <c r="AW161" s="21">
        <f>EXP(-LN(2)/2)*AW160+(1-EXP(-LN(2)/2))/(LN(2)/2)*AQ161*AT161*VLOOKUP('Données projet'!$B$10,Paramètres!$A$1:$I$89,3,0)*0.475*44/12</f>
        <v>2.1881804305611393E-3</v>
      </c>
      <c r="AX161" s="21">
        <f t="shared" si="166"/>
        <v>65.693906268487225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1.7174999999999976</v>
      </c>
      <c r="BD161" s="12">
        <f>IF('Données projet'!$A$88&gt;35,BD160+BC161-BL160,IF(A161&lt;'Données projet'!$A$88,$BA$205^A161,IF(A161='Données projet'!$A$88,'Données projet'!$B$88,BD160+BC161-BL160)))</f>
        <v>129.10750000000053</v>
      </c>
      <c r="BE161" s="13">
        <f>BD161*VLOOKUP('Données projet'!$B$11,Paramètres!$A$1:$I$89,3,0)*VLOOKUP('Données projet'!$B$11,Paramètres!$A$1:$I$89,5,0)</f>
        <v>130.91500500000055</v>
      </c>
      <c r="BF161" s="13">
        <f t="shared" si="167"/>
        <v>34.207703737999708</v>
      </c>
      <c r="BG161" s="20">
        <f t="shared" si="168"/>
        <v>287.58871771868377</v>
      </c>
      <c r="BH161" s="59">
        <f t="shared" si="116"/>
        <v>575.14924194511582</v>
      </c>
      <c r="BI161" s="59">
        <f ca="1">AVERAGE(OFFSET($BH$3,0,0,'Données projet'!$E$11+1,1))-AVERAGE(OFFSET($H$3,0,0,'Données projet'!$E$11+1,1))</f>
        <v>586.51533082410526</v>
      </c>
      <c r="BJ161" s="59">
        <f t="shared" si="146"/>
        <v>361.74671957013652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102.76514184151132</v>
      </c>
      <c r="BQ161" s="21">
        <f>EXP(-LN(2)/25)*BQ160+(1-EXP(-LN(2)/25))/(LN(2)/25)*Calculateur!BL161*Calculateur!BN161*VLOOKUP('Données projet'!$B$11,Paramètres!$A$1:$I$89,3,0)*0.475*44/12</f>
        <v>20.752858391532097</v>
      </c>
      <c r="BR161" s="21">
        <f>EXP(-LN(2)/2)*BR160+(1-EXP(-LN(2)/2))/(LN(2)/2)*BL161*BO161*VLOOKUP('Données projet'!$B$11,Paramètres!$A$1:$I$89,3,0)*0.475*44/12</f>
        <v>3.5143037271828681</v>
      </c>
      <c r="BS161" s="22">
        <f t="shared" si="169"/>
        <v>127.03230396022629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1.7053025658242404E-13</v>
      </c>
      <c r="BZ161" s="13">
        <f>BY161*VLOOKUP('Données projet'!$B$12,Paramètres!$A$1:$I$89,3,0)*VLOOKUP('Données projet'!$B$12,Paramètres!$A$1:$I$89,5,0)</f>
        <v>7.9808160080574461E-14</v>
      </c>
      <c r="CA161" s="13">
        <f t="shared" si="170"/>
        <v>1.2308384591775343E-12</v>
      </c>
      <c r="CB161" s="20">
        <f t="shared" si="171"/>
        <v>2.282709528541206E-12</v>
      </c>
      <c r="CC161" s="59">
        <f t="shared" si="119"/>
        <v>287.56052422643427</v>
      </c>
      <c r="CD161" s="59">
        <f ca="1">AVERAGE(OFFSET($CC$3,0,0,'Données projet'!$E$12+1,1))-AVERAGE(OFFSET($H$3,0,0,'Données projet'!$E$12+1,1))</f>
        <v>374.38106339726073</v>
      </c>
      <c r="CE161" s="59">
        <f t="shared" si="148"/>
        <v>296.53283288925957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85.211015337393917</v>
      </c>
      <c r="CL161" s="21">
        <f>EXP(-LN(2)/25)*CL160+(1-EXP(-LN(2)/25))/(LN(2)/25)*Calculateur!CG161*Calculateur!CI161*VLOOKUP('Données projet'!$B$12,Paramètres!$A$1:$I$89,3,0)*0.475*44/12</f>
        <v>21.245189916194509</v>
      </c>
      <c r="CM161" s="21">
        <f>EXP(-LN(2)/2)*CM160+(1-EXP(-LN(2)/2))/(LN(2)/2)*CG161*CJ161*VLOOKUP('Données projet'!$B$12,Paramètres!$A$1:$I$89,3,0)*0.475*44/12</f>
        <v>2.7974095193385013E-3</v>
      </c>
      <c r="CN161" s="22">
        <f t="shared" si="172"/>
        <v>106.45900266310775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2.4829205358400945E-14</v>
      </c>
      <c r="CV161" s="13">
        <f t="shared" si="173"/>
        <v>4.3867331143352915E-13</v>
      </c>
      <c r="CW161" s="20">
        <f t="shared" si="174"/>
        <v>8.0726688341261168E-13</v>
      </c>
      <c r="CX161" s="59">
        <f t="shared" si="122"/>
        <v>287.56052422643279</v>
      </c>
      <c r="CY161" s="59">
        <f ca="1">AVERAGE(OFFSET($CX$3,0,0,'Données projet'!$E$13+1,1))-AVERAGE(OFFSET($H$3,0,0,'Données projet'!$E$13+1,1))</f>
        <v>285.8437404763045</v>
      </c>
      <c r="CZ161" s="59">
        <f t="shared" si="150"/>
        <v>276.01618888357268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7.0382624155353408</v>
      </c>
      <c r="DG161" s="21">
        <f>EXP(-LN(2)/25)*DG160+(1-EXP(-LN(2)/25))/(LN(2)/25)*Calculateur!DB161*Calculateur!DD161*VLOOKUP('Données projet'!$B$13,Paramètres!$A$1:$I$89,3,0)*0.475*44/12</f>
        <v>4.1978927390223095</v>
      </c>
      <c r="DH161" s="21">
        <f>EXP(-LN(2)/2)*DH160+(1-EXP(-LN(2)/2))/(LN(2)/2)*DB161*DE161*VLOOKUP('Données projet'!$B$13,Paramètres!$A$1:$I$89,3,0)*0.475*44/12</f>
        <v>8.2666595773167725E-11</v>
      </c>
      <c r="DI161" s="22">
        <f t="shared" si="175"/>
        <v>11.236155154640317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2.3999999999999964</v>
      </c>
      <c r="M162" s="12">
        <f t="array" ref="M162">INDEX(L:L,MIN(IF(ISNUMBER(L162:L358),ROW(L162:L358),"")))</f>
        <v>2.3999999999999964</v>
      </c>
      <c r="N162" s="13">
        <f>IF('Données projet'!$A$36&gt;35,N161+M162-V161,IF(A162&lt;'Données projet'!$A$36,$K$205^A162,IF(A162='Données projet'!$A$36,'Données projet'!$B$36,N161+M162-V161)))</f>
        <v>201.48000000000039</v>
      </c>
      <c r="O162" s="13">
        <f>N162*VLOOKUP('Données projet'!$B$9,Paramètres!$A$1:$I$89,3,0)*VLOOKUP('Données projet'!$B$9,Paramètres!$A$1:$I$89,5,0)</f>
        <v>182.29910400000034</v>
      </c>
      <c r="P162" s="13">
        <f t="shared" si="141"/>
        <v>45.833315999864418</v>
      </c>
      <c r="Q162" s="20">
        <f t="shared" si="162"/>
        <v>397.33063149976448</v>
      </c>
      <c r="R162" s="59">
        <f t="shared" si="109"/>
        <v>684.99130105813344</v>
      </c>
      <c r="S162" s="59">
        <f ca="1">AVERAGE(OFFSET($R$3,0,0,'Données projet'!$E$9+1,1))-AVERAGE(OFFSET($H$3,0,0,'Données projet'!$E$9+1,1))</f>
        <v>737.40414421611001</v>
      </c>
      <c r="T162" s="59">
        <f t="shared" si="142"/>
        <v>245.32893490531674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201.48</v>
      </c>
      <c r="W162" s="16">
        <f>IF(ISNA(VLOOKUP(A162,'Données projet'!$A$35:$I$55,5,0)),0%,VLOOKUP(A162,'Données projet'!$A$35:$I$55,5,0)*VLOOKUP('Données projet'!$B$9,Paramètres!$A$1:$I$89,7,0))</f>
        <v>0.19350000000000001</v>
      </c>
      <c r="X162" s="16">
        <f>IF(ISNA(VLOOKUP(A162,'Données projet'!$A$35:$I$55,6,0)),0%,VLOOKUP(A162,'Données projet'!$A$35:$I$55,6,0)*VLOOKUP('Données projet'!$B$9,Paramètres!$A$1:$I$89,7,0))</f>
        <v>2.1500000000000002E-2</v>
      </c>
      <c r="Y162" s="16">
        <f>IF(ISNA(VLOOKUP(A162,'Données projet'!$A$35:$I$55,7,0)),0%,VLOOKUP(A162,'Données projet'!$A$35:$I$55,7,0))</f>
        <v>0.05</v>
      </c>
      <c r="Z162" s="21">
        <f>EXP(-LN(2)/35)*Z161+(1-EXP(-LN(2)/35))/(LN(2)/35)*V162*W162*VLOOKUP('Données projet'!$B$9,Paramètres!$A$1:$I$89,3,0)*0.475*44/12</f>
        <v>174.27241450061467</v>
      </c>
      <c r="AA162" s="21">
        <f>EXP(-LN(2)/25)*AA161+(1-EXP(-LN(2)/25))/(LN(2)/25)*Calculateur!V162*Calculateur!X162*VLOOKUP('Données projet'!$B$9,Paramètres!$A$1:$I$89,3,0)*0.475*44/12</f>
        <v>30.414948296440013</v>
      </c>
      <c r="AB162" s="21">
        <f>EXP(-LN(2)/2)*AB161+(1-EXP(-LN(2)/2))/(LN(2)/2)*V162*Y162*VLOOKUP('Données projet'!$B$9,Paramètres!$A$1:$I$89,3,0)*0.475*44/12</f>
        <v>11.38227290500536</v>
      </c>
      <c r="AC162" s="22">
        <f t="shared" si="163"/>
        <v>216.06963570206003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2.5579538487363607E-13</v>
      </c>
      <c r="AJ162" s="13">
        <f>AI162*VLOOKUP('Données projet'!$B$10,Paramètres!$A$1:$I$89,3,0)*VLOOKUP('Données projet'!$B$10,Paramètres!$A$1:$I$89,5,0)</f>
        <v>2.4341488824575211E-13</v>
      </c>
      <c r="AK162" s="13">
        <f t="shared" si="164"/>
        <v>3.2970717324875541E-12</v>
      </c>
      <c r="AL162" s="20">
        <f t="shared" si="165"/>
        <v>6.1663475311105072E-12</v>
      </c>
      <c r="AM162" s="59">
        <f t="shared" si="113"/>
        <v>287.6606695583751</v>
      </c>
      <c r="AN162" s="59">
        <f ca="1">AVERAGE(OFFSET($AM$3,0,0,'Données projet'!$E$10+1,1))-AVERAGE(OFFSET($H$3,0,0,'Données projet'!$E$10+1,1))</f>
        <v>486.36097333679697</v>
      </c>
      <c r="AO162" s="59">
        <f t="shared" si="144"/>
        <v>308.47736602748159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37.247541500906394</v>
      </c>
      <c r="AV162" s="21">
        <f>EXP(-LN(2)/25)*AV161+(1-EXP(-LN(2)/25))/(LN(2)/25)*Calculateur!AQ162*Calculateur!AS162*VLOOKUP('Données projet'!$B$10,Paramètres!$A$1:$I$89,3,0)*0.475*44/12</f>
        <v>26.941730664434871</v>
      </c>
      <c r="AW162" s="21">
        <f>EXP(-LN(2)/2)*AW161+(1-EXP(-LN(2)/2))/(LN(2)/2)*AQ162*AT162*VLOOKUP('Données projet'!$B$10,Paramètres!$A$1:$I$89,3,0)*0.475*44/12</f>
        <v>1.5472772209094809E-3</v>
      </c>
      <c r="AX162" s="21">
        <f t="shared" si="166"/>
        <v>64.190819442562173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1.7174999999999976</v>
      </c>
      <c r="BD162" s="12">
        <f>IF('Données projet'!$A$88&gt;35,BD161+BC162-BL161,IF(A162&lt;'Données projet'!$A$88,$BA$205^A162,IF(A162='Données projet'!$A$88,'Données projet'!$B$88,BD161+BC162-BL161)))</f>
        <v>130.82500000000053</v>
      </c>
      <c r="BE162" s="13">
        <f>BD162*VLOOKUP('Données projet'!$B$11,Paramètres!$A$1:$I$89,3,0)*VLOOKUP('Données projet'!$B$11,Paramètres!$A$1:$I$89,5,0)</f>
        <v>132.65655000000055</v>
      </c>
      <c r="BF162" s="13">
        <f t="shared" si="167"/>
        <v>34.609485468565666</v>
      </c>
      <c r="BG162" s="20">
        <f t="shared" si="168"/>
        <v>291.32167844108614</v>
      </c>
      <c r="BH162" s="59">
        <f t="shared" si="116"/>
        <v>578.9823479994551</v>
      </c>
      <c r="BI162" s="59">
        <f ca="1">AVERAGE(OFFSET($BH$3,0,0,'Données projet'!$E$11+1,1))-AVERAGE(OFFSET($H$3,0,0,'Données projet'!$E$11+1,1))</f>
        <v>586.51533082410526</v>
      </c>
      <c r="BJ162" s="59">
        <f t="shared" si="146"/>
        <v>361.74671957013652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100.74998009054661</v>
      </c>
      <c r="BQ162" s="21">
        <f>EXP(-LN(2)/25)*BQ161+(1-EXP(-LN(2)/25))/(LN(2)/25)*Calculateur!BL162*Calculateur!BN162*VLOOKUP('Données projet'!$B$11,Paramètres!$A$1:$I$89,3,0)*0.475*44/12</f>
        <v>20.185370387470261</v>
      </c>
      <c r="BR162" s="21">
        <f>EXP(-LN(2)/2)*BR161+(1-EXP(-LN(2)/2))/(LN(2)/2)*BL162*BO162*VLOOKUP('Données projet'!$B$11,Paramètres!$A$1:$I$89,3,0)*0.475*44/12</f>
        <v>2.4849879966401649</v>
      </c>
      <c r="BS162" s="22">
        <f t="shared" si="169"/>
        <v>123.42033847465704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1.7053025658242404E-13</v>
      </c>
      <c r="BZ162" s="13">
        <f>BY162*VLOOKUP('Données projet'!$B$12,Paramètres!$A$1:$I$89,3,0)*VLOOKUP('Données projet'!$B$12,Paramètres!$A$1:$I$89,5,0)</f>
        <v>7.9808160080574461E-14</v>
      </c>
      <c r="CA162" s="13">
        <f t="shared" si="170"/>
        <v>1.2308384591775343E-12</v>
      </c>
      <c r="CB162" s="20">
        <f t="shared" si="171"/>
        <v>2.282709528541206E-12</v>
      </c>
      <c r="CC162" s="59">
        <f t="shared" si="119"/>
        <v>287.66066955837124</v>
      </c>
      <c r="CD162" s="59">
        <f ca="1">AVERAGE(OFFSET($CC$3,0,0,'Données projet'!$E$12+1,1))-AVERAGE(OFFSET($H$3,0,0,'Données projet'!$E$12+1,1))</f>
        <v>374.38106339726073</v>
      </c>
      <c r="CE162" s="59">
        <f t="shared" si="148"/>
        <v>296.53283288925957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83.540079300215012</v>
      </c>
      <c r="CL162" s="21">
        <f>EXP(-LN(2)/25)*CL161+(1-EXP(-LN(2)/25))/(LN(2)/25)*Calculateur!CG162*Calculateur!CI162*VLOOKUP('Données projet'!$B$12,Paramètres!$A$1:$I$89,3,0)*0.475*44/12</f>
        <v>20.664239080700188</v>
      </c>
      <c r="CM162" s="21">
        <f>EXP(-LN(2)/2)*CM161+(1-EXP(-LN(2)/2))/(LN(2)/2)*CG162*CJ162*VLOOKUP('Données projet'!$B$12,Paramètres!$A$1:$I$89,3,0)*0.475*44/12</f>
        <v>1.9780672408800546E-3</v>
      </c>
      <c r="CN162" s="22">
        <f t="shared" si="172"/>
        <v>104.20629644815608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2.4829205358400945E-14</v>
      </c>
      <c r="CV162" s="13">
        <f t="shared" si="173"/>
        <v>4.3867331143352915E-13</v>
      </c>
      <c r="CW162" s="20">
        <f t="shared" si="174"/>
        <v>8.0726688341261168E-13</v>
      </c>
      <c r="CX162" s="59">
        <f t="shared" si="122"/>
        <v>287.66066955836976</v>
      </c>
      <c r="CY162" s="59">
        <f ca="1">AVERAGE(OFFSET($CX$3,0,0,'Données projet'!$E$13+1,1))-AVERAGE(OFFSET($H$3,0,0,'Données projet'!$E$13+1,1))</f>
        <v>285.8437404763045</v>
      </c>
      <c r="CZ162" s="59">
        <f t="shared" si="150"/>
        <v>276.01618888357268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6.9002463824828757</v>
      </c>
      <c r="DG162" s="21">
        <f>EXP(-LN(2)/25)*DG161+(1-EXP(-LN(2)/25))/(LN(2)/25)*Calculateur!DB162*Calculateur!DD162*VLOOKUP('Données projet'!$B$13,Paramètres!$A$1:$I$89,3,0)*0.475*44/12</f>
        <v>4.0831011413161598</v>
      </c>
      <c r="DH162" s="21">
        <f>EXP(-LN(2)/2)*DH161+(1-EXP(-LN(2)/2))/(LN(2)/2)*DB162*DE162*VLOOKUP('Données projet'!$B$13,Paramètres!$A$1:$I$89,3,0)*0.475*44/12</f>
        <v>5.8454110448814083E-11</v>
      </c>
      <c r="DI162" s="22">
        <f t="shared" si="175"/>
        <v>10.983347523857491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3.979039320256561E-13</v>
      </c>
      <c r="O163" s="13">
        <f>N163*VLOOKUP('Données projet'!$B$9,Paramètres!$A$1:$I$89,3,0)*VLOOKUP('Données projet'!$B$9,Paramètres!$A$1:$I$89,5,0)</f>
        <v>3.6002347769681362E-13</v>
      </c>
      <c r="P163" s="13">
        <f t="shared" si="141"/>
        <v>4.6593569189922594E-12</v>
      </c>
      <c r="Q163" s="20">
        <f t="shared" si="162"/>
        <v>8.7420875242334695E-12</v>
      </c>
      <c r="R163" s="59">
        <f t="shared" si="109"/>
        <v>287.75907759269711</v>
      </c>
      <c r="S163" s="59">
        <f ca="1">AVERAGE(OFFSET($R$3,0,0,'Données projet'!$E$9+1,1))-AVERAGE(OFFSET($H$3,0,0,'Données projet'!$E$9+1,1))</f>
        <v>737.40414421611001</v>
      </c>
      <c r="T163" s="59">
        <f t="shared" si="142"/>
        <v>245.32893490531674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170.85503874793463</v>
      </c>
      <c r="AA163" s="21">
        <f>EXP(-LN(2)/25)*AA162+(1-EXP(-LN(2)/25))/(LN(2)/25)*Calculateur!V163*Calculateur!X163*VLOOKUP('Données projet'!$B$9,Paramètres!$A$1:$I$89,3,0)*0.475*44/12</f>
        <v>29.583249935821243</v>
      </c>
      <c r="AB163" s="21">
        <f>EXP(-LN(2)/2)*AB162+(1-EXP(-LN(2)/2))/(LN(2)/2)*V163*Y163*VLOOKUP('Données projet'!$B$9,Paramètres!$A$1:$I$89,3,0)*0.475*44/12</f>
        <v>8.0484823564451951</v>
      </c>
      <c r="AC163" s="22">
        <f t="shared" si="163"/>
        <v>208.48677104020106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2.5579538487363607E-13</v>
      </c>
      <c r="AJ163" s="13">
        <f>AI163*VLOOKUP('Données projet'!$B$10,Paramètres!$A$1:$I$89,3,0)*VLOOKUP('Données projet'!$B$10,Paramètres!$A$1:$I$89,5,0)</f>
        <v>2.4341488824575211E-13</v>
      </c>
      <c r="AK163" s="13">
        <f t="shared" si="164"/>
        <v>3.2970717324875541E-12</v>
      </c>
      <c r="AL163" s="20">
        <f t="shared" si="165"/>
        <v>6.1663475311105072E-12</v>
      </c>
      <c r="AM163" s="59">
        <f t="shared" si="113"/>
        <v>287.7590775926945</v>
      </c>
      <c r="AN163" s="59">
        <f ca="1">AVERAGE(OFFSET($AM$3,0,0,'Données projet'!$E$10+1,1))-AVERAGE(OFFSET($H$3,0,0,'Données projet'!$E$10+1,1))</f>
        <v>486.36097333679697</v>
      </c>
      <c r="AO163" s="59">
        <f t="shared" si="144"/>
        <v>308.47736602748159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36.517139930830645</v>
      </c>
      <c r="AV163" s="21">
        <f>EXP(-LN(2)/25)*AV162+(1-EXP(-LN(2)/25))/(LN(2)/25)*Calculateur!AQ163*Calculateur!AS163*VLOOKUP('Données projet'!$B$10,Paramètres!$A$1:$I$89,3,0)*0.475*44/12</f>
        <v>26.205007622611859</v>
      </c>
      <c r="AW163" s="21">
        <f>EXP(-LN(2)/2)*AW162+(1-EXP(-LN(2)/2))/(LN(2)/2)*AQ163*AT163*VLOOKUP('Données projet'!$B$10,Paramètres!$A$1:$I$89,3,0)*0.475*44/12</f>
        <v>1.0940902152805697E-3</v>
      </c>
      <c r="AX163" s="21">
        <f t="shared" si="166"/>
        <v>62.723241643657786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1.7174999999999976</v>
      </c>
      <c r="BD163" s="12">
        <f>IF('Données projet'!$A$88&gt;35,BD162+BC163-BL162,IF(A163&lt;'Données projet'!$A$88,$BA$205^A163,IF(A163='Données projet'!$A$88,'Données projet'!$B$88,BD162+BC163-BL162)))</f>
        <v>132.54250000000053</v>
      </c>
      <c r="BE163" s="13">
        <f>BD163*VLOOKUP('Données projet'!$B$11,Paramètres!$A$1:$I$89,3,0)*VLOOKUP('Données projet'!$B$11,Paramètres!$A$1:$I$89,5,0)</f>
        <v>134.39809500000052</v>
      </c>
      <c r="BF163" s="13">
        <f t="shared" si="167"/>
        <v>35.010653676519837</v>
      </c>
      <c r="BG163" s="20">
        <f t="shared" si="168"/>
        <v>295.05357061160629</v>
      </c>
      <c r="BH163" s="59">
        <f t="shared" si="116"/>
        <v>582.81264820429465</v>
      </c>
      <c r="BI163" s="59">
        <f ca="1">AVERAGE(OFFSET($BH$3,0,0,'Données projet'!$E$11+1,1))-AVERAGE(OFFSET($H$3,0,0,'Données projet'!$E$11+1,1))</f>
        <v>586.51533082410526</v>
      </c>
      <c r="BJ163" s="59">
        <f t="shared" si="146"/>
        <v>361.74671957013652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98.774334432391029</v>
      </c>
      <c r="BQ163" s="21">
        <f>EXP(-LN(2)/25)*BQ162+(1-EXP(-LN(2)/25))/(LN(2)/25)*Calculateur!BL163*Calculateur!BN163*VLOOKUP('Données projet'!$B$11,Paramètres!$A$1:$I$89,3,0)*0.475*44/12</f>
        <v>19.633400372722392</v>
      </c>
      <c r="BR163" s="21">
        <f>EXP(-LN(2)/2)*BR162+(1-EXP(-LN(2)/2))/(LN(2)/2)*BL163*BO163*VLOOKUP('Données projet'!$B$11,Paramètres!$A$1:$I$89,3,0)*0.475*44/12</f>
        <v>1.7571518635914343</v>
      </c>
      <c r="BS163" s="22">
        <f t="shared" si="169"/>
        <v>120.16488666870485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1.7053025658242404E-13</v>
      </c>
      <c r="BZ163" s="13">
        <f>BY163*VLOOKUP('Données projet'!$B$12,Paramètres!$A$1:$I$89,3,0)*VLOOKUP('Données projet'!$B$12,Paramètres!$A$1:$I$89,5,0)</f>
        <v>7.9808160080574461E-14</v>
      </c>
      <c r="CA163" s="13">
        <f t="shared" si="170"/>
        <v>1.2308384591775343E-12</v>
      </c>
      <c r="CB163" s="20">
        <f t="shared" si="171"/>
        <v>2.282709528541206E-12</v>
      </c>
      <c r="CC163" s="59">
        <f t="shared" si="119"/>
        <v>287.75907759269063</v>
      </c>
      <c r="CD163" s="59">
        <f ca="1">AVERAGE(OFFSET($CC$3,0,0,'Données projet'!$E$12+1,1))-AVERAGE(OFFSET($H$3,0,0,'Données projet'!$E$12+1,1))</f>
        <v>374.38106339726073</v>
      </c>
      <c r="CE163" s="59">
        <f t="shared" si="148"/>
        <v>296.53283288925957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81.901909299554845</v>
      </c>
      <c r="CL163" s="21">
        <f>EXP(-LN(2)/25)*CL162+(1-EXP(-LN(2)/25))/(LN(2)/25)*Calculateur!CG163*Calculateur!CI163*VLOOKUP('Données projet'!$B$12,Paramètres!$A$1:$I$89,3,0)*0.475*44/12</f>
        <v>20.099174376353336</v>
      </c>
      <c r="CM163" s="21">
        <f>EXP(-LN(2)/2)*CM162+(1-EXP(-LN(2)/2))/(LN(2)/2)*CG163*CJ163*VLOOKUP('Données projet'!$B$12,Paramètres!$A$1:$I$89,3,0)*0.475*44/12</f>
        <v>1.3987047596692506E-3</v>
      </c>
      <c r="CN163" s="22">
        <f t="shared" si="172"/>
        <v>102.00248238066784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2.4829205358400945E-14</v>
      </c>
      <c r="CV163" s="13">
        <f t="shared" si="173"/>
        <v>4.3867331143352915E-13</v>
      </c>
      <c r="CW163" s="20">
        <f t="shared" si="174"/>
        <v>8.0726688341261168E-13</v>
      </c>
      <c r="CX163" s="59">
        <f t="shared" si="122"/>
        <v>287.75907759268915</v>
      </c>
      <c r="CY163" s="59">
        <f ca="1">AVERAGE(OFFSET($CX$3,0,0,'Données projet'!$E$13+1,1))-AVERAGE(OFFSET($H$3,0,0,'Données projet'!$E$13+1,1))</f>
        <v>285.8437404763045</v>
      </c>
      <c r="CZ163" s="59">
        <f t="shared" si="150"/>
        <v>276.01618888357268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6.7649367596571022</v>
      </c>
      <c r="DG163" s="21">
        <f>EXP(-LN(2)/25)*DG162+(1-EXP(-LN(2)/25))/(LN(2)/25)*Calculateur!DB163*Calculateur!DD163*VLOOKUP('Données projet'!$B$13,Paramètres!$A$1:$I$89,3,0)*0.475*44/12</f>
        <v>3.9714485258859122</v>
      </c>
      <c r="DH163" s="21">
        <f>EXP(-LN(2)/2)*DH162+(1-EXP(-LN(2)/2))/(LN(2)/2)*DB163*DE163*VLOOKUP('Données projet'!$B$13,Paramètres!$A$1:$I$89,3,0)*0.475*44/12</f>
        <v>4.1333297886583862E-11</v>
      </c>
      <c r="DI163" s="22">
        <f t="shared" si="175"/>
        <v>10.736385285584349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3.979039320256561E-13</v>
      </c>
      <c r="O164" s="13">
        <f>N164*VLOOKUP('Données projet'!$B$9,Paramètres!$A$1:$I$89,3,0)*VLOOKUP('Données projet'!$B$9,Paramètres!$A$1:$I$89,5,0)</f>
        <v>3.6002347769681362E-13</v>
      </c>
      <c r="P164" s="13">
        <f t="shared" si="141"/>
        <v>4.6593569189922594E-12</v>
      </c>
      <c r="Q164" s="20">
        <f t="shared" si="162"/>
        <v>8.7420875242334695E-12</v>
      </c>
      <c r="R164" s="59">
        <f t="shared" si="109"/>
        <v>287.85577846762845</v>
      </c>
      <c r="S164" s="59">
        <f ca="1">AVERAGE(OFFSET($R$3,0,0,'Données projet'!$E$9+1,1))-AVERAGE(OFFSET($H$3,0,0,'Données projet'!$E$9+1,1))</f>
        <v>737.40414421611001</v>
      </c>
      <c r="T164" s="59">
        <f t="shared" si="142"/>
        <v>245.32893490531674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167.50467564937125</v>
      </c>
      <c r="AA164" s="21">
        <f>EXP(-LN(2)/25)*AA163+(1-EXP(-LN(2)/25))/(LN(2)/25)*Calculateur!V164*Calculateur!X164*VLOOKUP('Données projet'!$B$9,Paramètres!$A$1:$I$89,3,0)*0.475*44/12</f>
        <v>28.774294410610711</v>
      </c>
      <c r="AB164" s="21">
        <f>EXP(-LN(2)/2)*AB163+(1-EXP(-LN(2)/2))/(LN(2)/2)*V164*Y164*VLOOKUP('Données projet'!$B$9,Paramètres!$A$1:$I$89,3,0)*0.475*44/12</f>
        <v>5.6911364525026817</v>
      </c>
      <c r="AC164" s="22">
        <f t="shared" si="163"/>
        <v>201.97010651248465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2.5579538487363607E-13</v>
      </c>
      <c r="AJ164" s="13">
        <f>AI164*VLOOKUP('Données projet'!$B$10,Paramètres!$A$1:$I$89,3,0)*VLOOKUP('Données projet'!$B$10,Paramètres!$A$1:$I$89,5,0)</f>
        <v>2.4341488824575211E-13</v>
      </c>
      <c r="AK164" s="13">
        <f t="shared" si="164"/>
        <v>3.2970717324875541E-12</v>
      </c>
      <c r="AL164" s="20">
        <f t="shared" si="165"/>
        <v>6.1663475311105072E-12</v>
      </c>
      <c r="AM164" s="59">
        <f t="shared" si="113"/>
        <v>287.85577846762584</v>
      </c>
      <c r="AN164" s="59">
        <f ca="1">AVERAGE(OFFSET($AM$3,0,0,'Données projet'!$E$10+1,1))-AVERAGE(OFFSET($H$3,0,0,'Données projet'!$E$10+1,1))</f>
        <v>486.36097333679697</v>
      </c>
      <c r="AO164" s="59">
        <f t="shared" si="144"/>
        <v>308.47736602748159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35.801061090043113</v>
      </c>
      <c r="AV164" s="21">
        <f>EXP(-LN(2)/25)*AV163+(1-EXP(-LN(2)/25))/(LN(2)/25)*Calculateur!AQ164*Calculateur!AS164*VLOOKUP('Données projet'!$B$10,Paramètres!$A$1:$I$89,3,0)*0.475*44/12</f>
        <v>25.488430311110079</v>
      </c>
      <c r="AW164" s="21">
        <f>EXP(-LN(2)/2)*AW163+(1-EXP(-LN(2)/2))/(LN(2)/2)*AQ164*AT164*VLOOKUP('Données projet'!$B$10,Paramètres!$A$1:$I$89,3,0)*0.475*44/12</f>
        <v>7.7363861045474046E-4</v>
      </c>
      <c r="AX164" s="21">
        <f t="shared" si="166"/>
        <v>61.290265039763646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1.7174999999999976</v>
      </c>
      <c r="BC164" s="12">
        <f t="array" ref="BC164">INDEX(BB:BB,MIN(IF(ISNUMBER(BB164:BB360),ROW(BB164:BB360),"")))</f>
        <v>1.7174999999999976</v>
      </c>
      <c r="BD164" s="12">
        <f>IF('Données projet'!$A$88&gt;35,BD163+BC164-BL163,IF(A164&lt;'Données projet'!$A$88,$BA$205^A164,IF(A164='Données projet'!$A$88,'Données projet'!$B$88,BD163+BC164-BL163)))</f>
        <v>134.26000000000053</v>
      </c>
      <c r="BE164" s="13">
        <f>BD164*VLOOKUP('Données projet'!$B$11,Paramètres!$A$1:$I$89,3,0)*VLOOKUP('Données projet'!$B$11,Paramètres!$A$1:$I$89,5,0)</f>
        <v>136.13964000000055</v>
      </c>
      <c r="BF164" s="13">
        <f t="shared" si="167"/>
        <v>35.41121723115419</v>
      </c>
      <c r="BG164" s="20">
        <f t="shared" si="168"/>
        <v>298.78440967759451</v>
      </c>
      <c r="BH164" s="59">
        <f t="shared" si="116"/>
        <v>586.64018814521421</v>
      </c>
      <c r="BI164" s="59">
        <f ca="1">AVERAGE(OFFSET($BH$3,0,0,'Données projet'!$E$11+1,1))-AVERAGE(OFFSET($H$3,0,0,'Données projet'!$E$11+1,1))</f>
        <v>586.51533082410526</v>
      </c>
      <c r="BJ164" s="59">
        <f t="shared" si="146"/>
        <v>361.74671957013652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134.26</v>
      </c>
      <c r="BM164" s="16">
        <f>IF(ISNA(VLOOKUP(A164,'Données projet'!$A$87:$I$107,5,0)),0%,VLOOKUP(A164,'Données projet'!$A$87:$I$107,5,0)*VLOOKUP('Données projet'!$B$11,Paramètres!$A$1:$I$89,7,0))</f>
        <v>0.19350000000000001</v>
      </c>
      <c r="BN164" s="16">
        <f>IF(ISNA(VLOOKUP(A164,'Données projet'!$A$87:$I$107,6,0)),0%,VLOOKUP(A164,'Données projet'!$A$87:$I$107,6,0)*VLOOKUP('Données projet'!$B$11,Paramètres!$A$1:$I$89,7,0))</f>
        <v>2.1500000000000002E-2</v>
      </c>
      <c r="BO164" s="16">
        <f>IF(ISNA(VLOOKUP(A164,'Données projet'!$A$87:$I$107,7,0)),0%,VLOOKUP(A164,'Données projet'!$A$87:$I$107,7,0))</f>
        <v>0.05</v>
      </c>
      <c r="BP164" s="21">
        <f>EXP(-LN(2)/35)*BP163+(1-EXP(-LN(2)/35))/(LN(2)/35)*BL164*BM164*VLOOKUP('Données projet'!$B$11,Paramètres!$A$1:$I$89,3,0)*0.475*44/12</f>
        <v>125.95885867387103</v>
      </c>
      <c r="BQ164" s="21">
        <f>EXP(-LN(2)/25)*BQ163+(1-EXP(-LN(2)/25))/(LN(2)/25)*Calculateur!BL164*Calculateur!BN164*VLOOKUP('Données projet'!$B$11,Paramètres!$A$1:$I$89,3,0)*0.475*44/12</f>
        <v>22.31949806621067</v>
      </c>
      <c r="BR164" s="21">
        <f>EXP(-LN(2)/2)*BR163+(1-EXP(-LN(2)/2))/(LN(2)/2)*BL164*BO164*VLOOKUP('Données projet'!$B$11,Paramètres!$A$1:$I$89,3,0)*0.475*44/12</f>
        <v>7.6650647225544972</v>
      </c>
      <c r="BS164" s="22">
        <f t="shared" si="169"/>
        <v>155.94342146263619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1.7053025658242404E-13</v>
      </c>
      <c r="BZ164" s="13">
        <f>BY164*VLOOKUP('Données projet'!$B$12,Paramètres!$A$1:$I$89,3,0)*VLOOKUP('Données projet'!$B$12,Paramètres!$A$1:$I$89,5,0)</f>
        <v>7.9808160080574461E-14</v>
      </c>
      <c r="CA164" s="13">
        <f t="shared" si="170"/>
        <v>1.2308384591775343E-12</v>
      </c>
      <c r="CB164" s="20">
        <f t="shared" si="171"/>
        <v>2.282709528541206E-12</v>
      </c>
      <c r="CC164" s="59">
        <f t="shared" si="119"/>
        <v>287.85577846762197</v>
      </c>
      <c r="CD164" s="59">
        <f ca="1">AVERAGE(OFFSET($CC$3,0,0,'Données projet'!$E$12+1,1))-AVERAGE(OFFSET($H$3,0,0,'Données projet'!$E$12+1,1))</f>
        <v>374.38106339726073</v>
      </c>
      <c r="CE164" s="59">
        <f t="shared" si="148"/>
        <v>296.53283288925957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80.295862813422573</v>
      </c>
      <c r="CL164" s="21">
        <f>EXP(-LN(2)/25)*CL163+(1-EXP(-LN(2)/25))/(LN(2)/25)*Calculateur!CG164*Calculateur!CI164*VLOOKUP('Données projet'!$B$12,Paramètres!$A$1:$I$89,3,0)*0.475*44/12</f>
        <v>19.549561396062309</v>
      </c>
      <c r="CM164" s="21">
        <f>EXP(-LN(2)/2)*CM163+(1-EXP(-LN(2)/2))/(LN(2)/2)*CG164*CJ164*VLOOKUP('Données projet'!$B$12,Paramètres!$A$1:$I$89,3,0)*0.475*44/12</f>
        <v>9.8903362044002732E-4</v>
      </c>
      <c r="CN164" s="22">
        <f t="shared" si="172"/>
        <v>99.846413243105332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2.4829205358400945E-14</v>
      </c>
      <c r="CV164" s="13">
        <f t="shared" si="173"/>
        <v>4.3867331143352915E-13</v>
      </c>
      <c r="CW164" s="20">
        <f t="shared" si="174"/>
        <v>8.0726688341261168E-13</v>
      </c>
      <c r="CX164" s="59">
        <f t="shared" si="122"/>
        <v>287.8557784676205</v>
      </c>
      <c r="CY164" s="59">
        <f ca="1">AVERAGE(OFFSET($CX$3,0,0,'Données projet'!$E$13+1,1))-AVERAGE(OFFSET($H$3,0,0,'Données projet'!$E$13+1,1))</f>
        <v>285.8437404763045</v>
      </c>
      <c r="CZ164" s="59">
        <f t="shared" si="150"/>
        <v>276.01618888357268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6.6322804760042207</v>
      </c>
      <c r="DG164" s="21">
        <f>EXP(-LN(2)/25)*DG163+(1-EXP(-LN(2)/25))/(LN(2)/25)*Calculateur!DB164*Calculateur!DD164*VLOOKUP('Données projet'!$B$13,Paramètres!$A$1:$I$89,3,0)*0.475*44/12</f>
        <v>3.8628490570961609</v>
      </c>
      <c r="DH164" s="21">
        <f>EXP(-LN(2)/2)*DH163+(1-EXP(-LN(2)/2))/(LN(2)/2)*DB164*DE164*VLOOKUP('Données projet'!$B$13,Paramètres!$A$1:$I$89,3,0)*0.475*44/12</f>
        <v>2.9227055224407042E-11</v>
      </c>
      <c r="DI164" s="22">
        <f t="shared" si="175"/>
        <v>10.495129533129608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3.979039320256561E-13</v>
      </c>
      <c r="O165" s="13">
        <f>N165*VLOOKUP('Données projet'!$B$9,Paramètres!$A$1:$I$89,3,0)*VLOOKUP('Données projet'!$B$9,Paramètres!$A$1:$I$89,5,0)</f>
        <v>3.6002347769681362E-13</v>
      </c>
      <c r="P165" s="13">
        <f t="shared" si="141"/>
        <v>4.6593569189922594E-12</v>
      </c>
      <c r="Q165" s="20">
        <f t="shared" si="162"/>
        <v>8.7420875242334695E-12</v>
      </c>
      <c r="R165" s="59">
        <f t="shared" si="109"/>
        <v>287.95080179857047</v>
      </c>
      <c r="S165" s="59">
        <f ca="1">AVERAGE(OFFSET($R$3,0,0,'Données projet'!$E$9+1,1))-AVERAGE(OFFSET($H$3,0,0,'Données projet'!$E$9+1,1))</f>
        <v>737.40414421611001</v>
      </c>
      <c r="T165" s="59">
        <f t="shared" si="142"/>
        <v>245.32893490531674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164.22001112765099</v>
      </c>
      <c r="AA165" s="21">
        <f>EXP(-LN(2)/25)*AA164+(1-EXP(-LN(2)/25))/(LN(2)/25)*Calculateur!V165*Calculateur!X165*VLOOKUP('Données projet'!$B$9,Paramètres!$A$1:$I$89,3,0)*0.475*44/12</f>
        <v>27.987459816778184</v>
      </c>
      <c r="AB165" s="21">
        <f>EXP(-LN(2)/2)*AB164+(1-EXP(-LN(2)/2))/(LN(2)/2)*V165*Y165*VLOOKUP('Données projet'!$B$9,Paramètres!$A$1:$I$89,3,0)*0.475*44/12</f>
        <v>4.0242411782225984</v>
      </c>
      <c r="AC165" s="22">
        <f t="shared" si="163"/>
        <v>196.2317121226518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2.5579538487363607E-13</v>
      </c>
      <c r="AJ165" s="13">
        <f>AI165*VLOOKUP('Données projet'!$B$10,Paramètres!$A$1:$I$89,3,0)*VLOOKUP('Données projet'!$B$10,Paramètres!$A$1:$I$89,5,0)</f>
        <v>2.4341488824575211E-13</v>
      </c>
      <c r="AK165" s="13">
        <f t="shared" si="164"/>
        <v>3.2970717324875541E-12</v>
      </c>
      <c r="AL165" s="20">
        <f t="shared" si="165"/>
        <v>6.1663475311105072E-12</v>
      </c>
      <c r="AM165" s="59">
        <f t="shared" si="113"/>
        <v>287.95080179856785</v>
      </c>
      <c r="AN165" s="59">
        <f ca="1">AVERAGE(OFFSET($AM$3,0,0,'Données projet'!$E$10+1,1))-AVERAGE(OFFSET($H$3,0,0,'Données projet'!$E$10+1,1))</f>
        <v>486.36097333679697</v>
      </c>
      <c r="AO165" s="59">
        <f t="shared" si="144"/>
        <v>308.47736602748159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35.099024118558461</v>
      </c>
      <c r="AV165" s="21">
        <f>EXP(-LN(2)/25)*AV164+(1-EXP(-LN(2)/25))/(LN(2)/25)*Calculateur!AQ165*Calculateur!AS165*VLOOKUP('Données projet'!$B$10,Paramètres!$A$1:$I$89,3,0)*0.475*44/12</f>
        <v>24.791447843874479</v>
      </c>
      <c r="AW165" s="21">
        <f>EXP(-LN(2)/2)*AW164+(1-EXP(-LN(2)/2))/(LN(2)/2)*AQ165*AT165*VLOOKUP('Données projet'!$B$10,Paramètres!$A$1:$I$89,3,0)*0.475*44/12</f>
        <v>5.4704510764028483E-4</v>
      </c>
      <c r="AX165" s="21">
        <f t="shared" si="166"/>
        <v>59.891019007540578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5.4001247917767614E-13</v>
      </c>
      <c r="BE165" s="13">
        <f>BD165*VLOOKUP('Données projet'!$B$11,Paramètres!$A$1:$I$89,3,0)*VLOOKUP('Données projet'!$B$11,Paramètres!$A$1:$I$89,5,0)</f>
        <v>5.4757265388616366E-13</v>
      </c>
      <c r="BF165" s="13">
        <f t="shared" si="167"/>
        <v>6.7489963942904795E-12</v>
      </c>
      <c r="BG165" s="20">
        <f t="shared" si="168"/>
        <v>1.2708191092240986E-11</v>
      </c>
      <c r="BH165" s="59">
        <f t="shared" si="116"/>
        <v>287.95080179857445</v>
      </c>
      <c r="BI165" s="59">
        <f ca="1">AVERAGE(OFFSET($BH$3,0,0,'Données projet'!$E$11+1,1))-AVERAGE(OFFSET($H$3,0,0,'Données projet'!$E$11+1,1))</f>
        <v>586.51533082410526</v>
      </c>
      <c r="BJ165" s="59">
        <f t="shared" si="146"/>
        <v>361.74671957013652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123.48888228259415</v>
      </c>
      <c r="BQ165" s="21">
        <f>EXP(-LN(2)/25)*BQ164+(1-EXP(-LN(2)/25))/(LN(2)/25)*Calculateur!BL165*Calculateur!BN165*VLOOKUP('Données projet'!$B$11,Paramètres!$A$1:$I$89,3,0)*0.475*44/12</f>
        <v>21.709170217858748</v>
      </c>
      <c r="BR165" s="21">
        <f>EXP(-LN(2)/2)*BR164+(1-EXP(-LN(2)/2))/(LN(2)/2)*BL165*BO165*VLOOKUP('Données projet'!$B$11,Paramètres!$A$1:$I$89,3,0)*0.475*44/12</f>
        <v>5.4200192435520682</v>
      </c>
      <c r="BS165" s="22">
        <f t="shared" si="169"/>
        <v>150.61807174400496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1.7053025658242404E-13</v>
      </c>
      <c r="BZ165" s="13">
        <f>BY165*VLOOKUP('Données projet'!$B$12,Paramètres!$A$1:$I$89,3,0)*VLOOKUP('Données projet'!$B$12,Paramètres!$A$1:$I$89,5,0)</f>
        <v>7.9808160080574461E-14</v>
      </c>
      <c r="CA165" s="13">
        <f t="shared" si="170"/>
        <v>1.2308384591775343E-12</v>
      </c>
      <c r="CB165" s="20">
        <f t="shared" si="171"/>
        <v>2.282709528541206E-12</v>
      </c>
      <c r="CC165" s="59">
        <f t="shared" si="119"/>
        <v>287.95080179856399</v>
      </c>
      <c r="CD165" s="59">
        <f ca="1">AVERAGE(OFFSET($CC$3,0,0,'Données projet'!$E$12+1,1))-AVERAGE(OFFSET($H$3,0,0,'Données projet'!$E$12+1,1))</f>
        <v>374.38106339726073</v>
      </c>
      <c r="CE165" s="59">
        <f t="shared" si="148"/>
        <v>296.53283288925957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78.721309919291727</v>
      </c>
      <c r="CL165" s="21">
        <f>EXP(-LN(2)/25)*CL164+(1-EXP(-LN(2)/25))/(LN(2)/25)*Calculateur!CG165*Calculateur!CI165*VLOOKUP('Données projet'!$B$12,Paramètres!$A$1:$I$89,3,0)*0.475*44/12</f>
        <v>19.014977611620232</v>
      </c>
      <c r="CM165" s="21">
        <f>EXP(-LN(2)/2)*CM164+(1-EXP(-LN(2)/2))/(LN(2)/2)*CG165*CJ165*VLOOKUP('Données projet'!$B$12,Paramètres!$A$1:$I$89,3,0)*0.475*44/12</f>
        <v>6.9935237983462532E-4</v>
      </c>
      <c r="CN165" s="22">
        <f t="shared" si="172"/>
        <v>97.736986883291806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2.4829205358400945E-14</v>
      </c>
      <c r="CV165" s="13">
        <f t="shared" si="173"/>
        <v>4.3867331143352915E-13</v>
      </c>
      <c r="CW165" s="20">
        <f t="shared" si="174"/>
        <v>8.0726688341261168E-13</v>
      </c>
      <c r="CX165" s="59">
        <f t="shared" si="122"/>
        <v>287.95080179856251</v>
      </c>
      <c r="CY165" s="59">
        <f ca="1">AVERAGE(OFFSET($CX$3,0,0,'Données projet'!$E$13+1,1))-AVERAGE(OFFSET($H$3,0,0,'Données projet'!$E$13+1,1))</f>
        <v>285.8437404763045</v>
      </c>
      <c r="CZ165" s="59">
        <f t="shared" si="150"/>
        <v>276.01618888357268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6.5022255011614289</v>
      </c>
      <c r="DG165" s="21">
        <f>EXP(-LN(2)/25)*DG164+(1-EXP(-LN(2)/25))/(LN(2)/25)*Calculateur!DB165*Calculateur!DD165*VLOOKUP('Données projet'!$B$13,Paramètres!$A$1:$I$89,3,0)*0.475*44/12</f>
        <v>3.7572192464914633</v>
      </c>
      <c r="DH165" s="21">
        <f>EXP(-LN(2)/2)*DH164+(1-EXP(-LN(2)/2))/(LN(2)/2)*DB165*DE165*VLOOKUP('Données projet'!$B$13,Paramètres!$A$1:$I$89,3,0)*0.475*44/12</f>
        <v>2.0666648943291931E-11</v>
      </c>
      <c r="DI165" s="22">
        <f t="shared" si="175"/>
        <v>10.259444747673559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3.979039320256561E-13</v>
      </c>
      <c r="O166" s="13">
        <f>N166*VLOOKUP('Données projet'!$B$9,Paramètres!$A$1:$I$89,3,0)*VLOOKUP('Données projet'!$B$9,Paramètres!$A$1:$I$89,5,0)</f>
        <v>3.6002347769681362E-13</v>
      </c>
      <c r="P166" s="13">
        <f t="shared" si="141"/>
        <v>4.6593569189922594E-12</v>
      </c>
      <c r="Q166" s="20">
        <f t="shared" si="162"/>
        <v>8.7420875242334695E-12</v>
      </c>
      <c r="R166" s="59">
        <f t="shared" si="109"/>
        <v>288.04417668716098</v>
      </c>
      <c r="S166" s="59">
        <f ca="1">AVERAGE(OFFSET($R$3,0,0,'Données projet'!$E$9+1,1))-AVERAGE(OFFSET($H$3,0,0,'Données projet'!$E$9+1,1))</f>
        <v>737.40414421611001</v>
      </c>
      <c r="T166" s="59">
        <f t="shared" si="142"/>
        <v>245.32893490531674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160.99975687375414</v>
      </c>
      <c r="AA166" s="21">
        <f>EXP(-LN(2)/25)*AA165+(1-EXP(-LN(2)/25))/(LN(2)/25)*Calculateur!V166*Calculateur!X166*VLOOKUP('Données projet'!$B$9,Paramètres!$A$1:$I$89,3,0)*0.475*44/12</f>
        <v>27.222141256291838</v>
      </c>
      <c r="AB166" s="21">
        <f>EXP(-LN(2)/2)*AB165+(1-EXP(-LN(2)/2))/(LN(2)/2)*V166*Y166*VLOOKUP('Données projet'!$B$9,Paramètres!$A$1:$I$89,3,0)*0.475*44/12</f>
        <v>2.8455682262513413</v>
      </c>
      <c r="AC166" s="22">
        <f t="shared" si="163"/>
        <v>191.06746635629733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2.5579538487363607E-13</v>
      </c>
      <c r="AJ166" s="13">
        <f>AI166*VLOOKUP('Données projet'!$B$10,Paramètres!$A$1:$I$89,3,0)*VLOOKUP('Données projet'!$B$10,Paramètres!$A$1:$I$89,5,0)</f>
        <v>2.4341488824575211E-13</v>
      </c>
      <c r="AK166" s="13">
        <f t="shared" si="164"/>
        <v>3.2970717324875541E-12</v>
      </c>
      <c r="AL166" s="20">
        <f t="shared" si="165"/>
        <v>6.1663475311105072E-12</v>
      </c>
      <c r="AM166" s="59">
        <f t="shared" si="113"/>
        <v>288.04417668715837</v>
      </c>
      <c r="AN166" s="59">
        <f ca="1">AVERAGE(OFFSET($AM$3,0,0,'Données projet'!$E$10+1,1))-AVERAGE(OFFSET($H$3,0,0,'Données projet'!$E$10+1,1))</f>
        <v>486.36097333679697</v>
      </c>
      <c r="AO166" s="59">
        <f t="shared" si="144"/>
        <v>308.47736602748159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34.41075366388435</v>
      </c>
      <c r="AV166" s="21">
        <f>EXP(-LN(2)/25)*AV165+(1-EXP(-LN(2)/25))/(LN(2)/25)*Calculateur!AQ166*Calculateur!AS166*VLOOKUP('Données projet'!$B$10,Paramètres!$A$1:$I$89,3,0)*0.475*44/12</f>
        <v>24.11352439885815</v>
      </c>
      <c r="AW166" s="21">
        <f>EXP(-LN(2)/2)*AW165+(1-EXP(-LN(2)/2))/(LN(2)/2)*AQ166*AT166*VLOOKUP('Données projet'!$B$10,Paramètres!$A$1:$I$89,3,0)*0.475*44/12</f>
        <v>3.8681930522737023E-4</v>
      </c>
      <c r="AX166" s="21">
        <f t="shared" si="166"/>
        <v>58.524664882047723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5.4001247917767614E-13</v>
      </c>
      <c r="BE166" s="13">
        <f>BD166*VLOOKUP('Données projet'!$B$11,Paramètres!$A$1:$I$89,3,0)*VLOOKUP('Données projet'!$B$11,Paramètres!$A$1:$I$89,5,0)</f>
        <v>5.4757265388616366E-13</v>
      </c>
      <c r="BF166" s="13">
        <f t="shared" si="167"/>
        <v>6.7489963942904795E-12</v>
      </c>
      <c r="BG166" s="20">
        <f t="shared" si="168"/>
        <v>1.2708191092240986E-11</v>
      </c>
      <c r="BH166" s="59">
        <f t="shared" si="116"/>
        <v>288.04417668716496</v>
      </c>
      <c r="BI166" s="59">
        <f ca="1">AVERAGE(OFFSET($BH$3,0,0,'Données projet'!$E$11+1,1))-AVERAGE(OFFSET($H$3,0,0,'Données projet'!$E$11+1,1))</f>
        <v>586.51533082410526</v>
      </c>
      <c r="BJ166" s="59">
        <f t="shared" si="146"/>
        <v>361.74671957013652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121.06734062181336</v>
      </c>
      <c r="BQ166" s="21">
        <f>EXP(-LN(2)/25)*BQ165+(1-EXP(-LN(2)/25))/(LN(2)/25)*Calculateur!BL166*Calculateur!BN166*VLOOKUP('Données projet'!$B$11,Paramètres!$A$1:$I$89,3,0)*0.475*44/12</f>
        <v>21.115531816615757</v>
      </c>
      <c r="BR166" s="21">
        <f>EXP(-LN(2)/2)*BR165+(1-EXP(-LN(2)/2))/(LN(2)/2)*BL166*BO166*VLOOKUP('Données projet'!$B$11,Paramètres!$A$1:$I$89,3,0)*0.475*44/12</f>
        <v>3.8325323612772495</v>
      </c>
      <c r="BS166" s="22">
        <f t="shared" si="169"/>
        <v>146.01540479970637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1.7053025658242404E-13</v>
      </c>
      <c r="BZ166" s="13">
        <f>BY166*VLOOKUP('Données projet'!$B$12,Paramètres!$A$1:$I$89,3,0)*VLOOKUP('Données projet'!$B$12,Paramètres!$A$1:$I$89,5,0)</f>
        <v>7.9808160080574461E-14</v>
      </c>
      <c r="CA166" s="13">
        <f t="shared" si="170"/>
        <v>1.2308384591775343E-12</v>
      </c>
      <c r="CB166" s="20">
        <f t="shared" si="171"/>
        <v>2.282709528541206E-12</v>
      </c>
      <c r="CC166" s="59">
        <f t="shared" si="119"/>
        <v>288.0441766871545</v>
      </c>
      <c r="CD166" s="59">
        <f ca="1">AVERAGE(OFFSET($CC$3,0,0,'Données projet'!$E$12+1,1))-AVERAGE(OFFSET($H$3,0,0,'Données projet'!$E$12+1,1))</f>
        <v>374.38106339726073</v>
      </c>
      <c r="CE166" s="59">
        <f t="shared" si="148"/>
        <v>296.53283288925957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77.177633047032359</v>
      </c>
      <c r="CL166" s="21">
        <f>EXP(-LN(2)/25)*CL165+(1-EXP(-LN(2)/25))/(LN(2)/25)*Calculateur!CG166*Calculateur!CI166*VLOOKUP('Données projet'!$B$12,Paramètres!$A$1:$I$89,3,0)*0.475*44/12</f>
        <v>18.495012048876262</v>
      </c>
      <c r="CM166" s="21">
        <f>EXP(-LN(2)/2)*CM165+(1-EXP(-LN(2)/2))/(LN(2)/2)*CG166*CJ166*VLOOKUP('Données projet'!$B$12,Paramètres!$A$1:$I$89,3,0)*0.475*44/12</f>
        <v>4.9451681022001366E-4</v>
      </c>
      <c r="CN166" s="22">
        <f t="shared" si="172"/>
        <v>95.673139612718842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2.4829205358400945E-14</v>
      </c>
      <c r="CV166" s="13">
        <f t="shared" si="173"/>
        <v>4.3867331143352915E-13</v>
      </c>
      <c r="CW166" s="20">
        <f t="shared" si="174"/>
        <v>8.0726688341261168E-13</v>
      </c>
      <c r="CX166" s="59">
        <f t="shared" si="122"/>
        <v>288.04417668715303</v>
      </c>
      <c r="CY166" s="59">
        <f ca="1">AVERAGE(OFFSET($CX$3,0,0,'Données projet'!$E$13+1,1))-AVERAGE(OFFSET($H$3,0,0,'Données projet'!$E$13+1,1))</f>
        <v>285.8437404763045</v>
      </c>
      <c r="CZ166" s="59">
        <f t="shared" si="150"/>
        <v>276.01618888357268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6.3747208250496028</v>
      </c>
      <c r="DG166" s="21">
        <f>EXP(-LN(2)/25)*DG165+(1-EXP(-LN(2)/25))/(LN(2)/25)*Calculateur!DB166*Calculateur!DD166*VLOOKUP('Données projet'!$B$13,Paramètres!$A$1:$I$89,3,0)*0.475*44/12</f>
        <v>3.6544778886125813</v>
      </c>
      <c r="DH166" s="21">
        <f>EXP(-LN(2)/2)*DH165+(1-EXP(-LN(2)/2))/(LN(2)/2)*DB166*DE166*VLOOKUP('Données projet'!$B$13,Paramètres!$A$1:$I$89,3,0)*0.475*44/12</f>
        <v>1.4613527612203521E-11</v>
      </c>
      <c r="DI166" s="22">
        <f t="shared" si="175"/>
        <v>10.029198713676799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3.979039320256561E-13</v>
      </c>
      <c r="O167" s="13">
        <f>N167*VLOOKUP('Données projet'!$B$9,Paramètres!$A$1:$I$89,3,0)*VLOOKUP('Données projet'!$B$9,Paramètres!$A$1:$I$89,5,0)</f>
        <v>3.6002347769681362E-13</v>
      </c>
      <c r="P167" s="13">
        <f t="shared" si="141"/>
        <v>4.6593569189922594E-12</v>
      </c>
      <c r="Q167" s="20">
        <f t="shared" si="162"/>
        <v>8.7420875242334695E-12</v>
      </c>
      <c r="R167" s="59">
        <f t="shared" si="109"/>
        <v>288.13593173018944</v>
      </c>
      <c r="S167" s="59">
        <f ca="1">AVERAGE(OFFSET($R$3,0,0,'Données projet'!$E$9+1,1))-AVERAGE(OFFSET($H$3,0,0,'Données projet'!$E$9+1,1))</f>
        <v>737.40414421611001</v>
      </c>
      <c r="T167" s="59">
        <f t="shared" si="142"/>
        <v>245.32893490531674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157.84264984161504</v>
      </c>
      <c r="AA167" s="21">
        <f>EXP(-LN(2)/25)*AA166+(1-EXP(-LN(2)/25))/(LN(2)/25)*Calculateur!V167*Calculateur!X167*VLOOKUP('Données projet'!$B$9,Paramètres!$A$1:$I$89,3,0)*0.475*44/12</f>
        <v>26.477750372088344</v>
      </c>
      <c r="AB167" s="21">
        <f>EXP(-LN(2)/2)*AB166+(1-EXP(-LN(2)/2))/(LN(2)/2)*V167*Y167*VLOOKUP('Données projet'!$B$9,Paramètres!$A$1:$I$89,3,0)*0.475*44/12</f>
        <v>2.0121205891112997</v>
      </c>
      <c r="AC167" s="22">
        <f t="shared" si="163"/>
        <v>186.33252080281468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2.5579538487363607E-13</v>
      </c>
      <c r="AJ167" s="13">
        <f>AI167*VLOOKUP('Données projet'!$B$10,Paramètres!$A$1:$I$89,3,0)*VLOOKUP('Données projet'!$B$10,Paramètres!$A$1:$I$89,5,0)</f>
        <v>2.4341488824575211E-13</v>
      </c>
      <c r="AK167" s="13">
        <f t="shared" si="164"/>
        <v>3.2970717324875541E-12</v>
      </c>
      <c r="AL167" s="20">
        <f t="shared" si="165"/>
        <v>6.1663475311105072E-12</v>
      </c>
      <c r="AM167" s="59">
        <f t="shared" si="113"/>
        <v>288.13593173018683</v>
      </c>
      <c r="AN167" s="59">
        <f ca="1">AVERAGE(OFFSET($AM$3,0,0,'Données projet'!$E$10+1,1))-AVERAGE(OFFSET($H$3,0,0,'Données projet'!$E$10+1,1))</f>
        <v>486.36097333679697</v>
      </c>
      <c r="AO167" s="59">
        <f t="shared" si="144"/>
        <v>308.47736602748159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33.735979773022869</v>
      </c>
      <c r="AV167" s="21">
        <f>EXP(-LN(2)/25)*AV166+(1-EXP(-LN(2)/25))/(LN(2)/25)*Calculateur!AQ167*Calculateur!AS167*VLOOKUP('Données projet'!$B$10,Paramètres!$A$1:$I$89,3,0)*0.475*44/12</f>
        <v>23.454138806096239</v>
      </c>
      <c r="AW167" s="21">
        <f>EXP(-LN(2)/2)*AW166+(1-EXP(-LN(2)/2))/(LN(2)/2)*AQ167*AT167*VLOOKUP('Données projet'!$B$10,Paramètres!$A$1:$I$89,3,0)*0.475*44/12</f>
        <v>2.7352255382014242E-4</v>
      </c>
      <c r="AX167" s="21">
        <f t="shared" si="166"/>
        <v>57.190392101672927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5.4001247917767614E-13</v>
      </c>
      <c r="BE167" s="13">
        <f>BD167*VLOOKUP('Données projet'!$B$11,Paramètres!$A$1:$I$89,3,0)*VLOOKUP('Données projet'!$B$11,Paramètres!$A$1:$I$89,5,0)</f>
        <v>5.4757265388616366E-13</v>
      </c>
      <c r="BF167" s="13">
        <f t="shared" si="167"/>
        <v>6.7489963942904795E-12</v>
      </c>
      <c r="BG167" s="20">
        <f t="shared" si="168"/>
        <v>1.2708191092240986E-11</v>
      </c>
      <c r="BH167" s="59">
        <f t="shared" si="116"/>
        <v>288.13593173019342</v>
      </c>
      <c r="BI167" s="59">
        <f ca="1">AVERAGE(OFFSET($BH$3,0,0,'Données projet'!$E$11+1,1))-AVERAGE(OFFSET($H$3,0,0,'Données projet'!$E$11+1,1))</f>
        <v>586.51533082410526</v>
      </c>
      <c r="BJ167" s="59">
        <f t="shared" si="146"/>
        <v>361.74671957013652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118.69328391600591</v>
      </c>
      <c r="BQ167" s="21">
        <f>EXP(-LN(2)/25)*BQ166+(1-EXP(-LN(2)/25))/(LN(2)/25)*Calculateur!BL167*Calculateur!BN167*VLOOKUP('Données projet'!$B$11,Paramètres!$A$1:$I$89,3,0)*0.475*44/12</f>
        <v>20.538126488672841</v>
      </c>
      <c r="BR167" s="21">
        <f>EXP(-LN(2)/2)*BR166+(1-EXP(-LN(2)/2))/(LN(2)/2)*BL167*BO167*VLOOKUP('Données projet'!$B$11,Paramètres!$A$1:$I$89,3,0)*0.475*44/12</f>
        <v>2.7100096217760345</v>
      </c>
      <c r="BS167" s="22">
        <f t="shared" si="169"/>
        <v>141.94142002645478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1.7053025658242404E-13</v>
      </c>
      <c r="BZ167" s="13">
        <f>BY167*VLOOKUP('Données projet'!$B$12,Paramètres!$A$1:$I$89,3,0)*VLOOKUP('Données projet'!$B$12,Paramètres!$A$1:$I$89,5,0)</f>
        <v>7.9808160080574461E-14</v>
      </c>
      <c r="CA167" s="13">
        <f t="shared" si="170"/>
        <v>1.2308384591775343E-12</v>
      </c>
      <c r="CB167" s="20">
        <f t="shared" si="171"/>
        <v>2.282709528541206E-12</v>
      </c>
      <c r="CC167" s="59">
        <f t="shared" si="119"/>
        <v>288.13593173018296</v>
      </c>
      <c r="CD167" s="59">
        <f ca="1">AVERAGE(OFFSET($CC$3,0,0,'Données projet'!$E$12+1,1))-AVERAGE(OFFSET($H$3,0,0,'Données projet'!$E$12+1,1))</f>
        <v>374.38106339726073</v>
      </c>
      <c r="CE167" s="59">
        <f t="shared" si="148"/>
        <v>296.53283288925957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75.664226736688065</v>
      </c>
      <c r="CL167" s="21">
        <f>EXP(-LN(2)/25)*CL166+(1-EXP(-LN(2)/25))/(LN(2)/25)*Calculateur!CG167*Calculateur!CI167*VLOOKUP('Données projet'!$B$12,Paramètres!$A$1:$I$89,3,0)*0.475*44/12</f>
        <v>17.989264971789328</v>
      </c>
      <c r="CM167" s="21">
        <f>EXP(-LN(2)/2)*CM166+(1-EXP(-LN(2)/2))/(LN(2)/2)*CG167*CJ167*VLOOKUP('Données projet'!$B$12,Paramètres!$A$1:$I$89,3,0)*0.475*44/12</f>
        <v>3.4967618991731266E-4</v>
      </c>
      <c r="CN167" s="22">
        <f t="shared" si="172"/>
        <v>93.653841384667302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2.4829205358400945E-14</v>
      </c>
      <c r="CV167" s="13">
        <f t="shared" si="173"/>
        <v>4.3867331143352915E-13</v>
      </c>
      <c r="CW167" s="20">
        <f t="shared" si="174"/>
        <v>8.0726688341261168E-13</v>
      </c>
      <c r="CX167" s="59">
        <f t="shared" si="122"/>
        <v>288.13593173018148</v>
      </c>
      <c r="CY167" s="59">
        <f ca="1">AVERAGE(OFFSET($CX$3,0,0,'Données projet'!$E$13+1,1))-AVERAGE(OFFSET($H$3,0,0,'Données projet'!$E$13+1,1))</f>
        <v>285.8437404763045</v>
      </c>
      <c r="CZ167" s="59">
        <f t="shared" si="150"/>
        <v>276.01618888357268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6.249716437866156</v>
      </c>
      <c r="DG167" s="21">
        <f>EXP(-LN(2)/25)*DG166+(1-EXP(-LN(2)/25))/(LN(2)/25)*Calculateur!DB167*Calculateur!DD167*VLOOKUP('Données projet'!$B$13,Paramètres!$A$1:$I$89,3,0)*0.475*44/12</f>
        <v>3.5545459985678307</v>
      </c>
      <c r="DH167" s="21">
        <f>EXP(-LN(2)/2)*DH166+(1-EXP(-LN(2)/2))/(LN(2)/2)*DB167*DE167*VLOOKUP('Données projet'!$B$13,Paramètres!$A$1:$I$89,3,0)*0.475*44/12</f>
        <v>1.0333324471645966E-11</v>
      </c>
      <c r="DI167" s="22">
        <f t="shared" si="175"/>
        <v>9.8042624364443203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3.979039320256561E-13</v>
      </c>
      <c r="O168" s="13">
        <f>N168*VLOOKUP('Données projet'!$B$9,Paramètres!$A$1:$I$89,3,0)*VLOOKUP('Données projet'!$B$9,Paramètres!$A$1:$I$89,5,0)</f>
        <v>3.6002347769681362E-13</v>
      </c>
      <c r="P168" s="13">
        <f t="shared" si="141"/>
        <v>4.6593569189922594E-12</v>
      </c>
      <c r="Q168" s="20">
        <f t="shared" si="162"/>
        <v>8.7420875242334695E-12</v>
      </c>
      <c r="R168" s="59">
        <f t="shared" si="109"/>
        <v>288.22609502835491</v>
      </c>
      <c r="S168" s="59">
        <f ca="1">AVERAGE(OFFSET($R$3,0,0,'Données projet'!$E$9+1,1))-AVERAGE(OFFSET($H$3,0,0,'Données projet'!$E$9+1,1))</f>
        <v>737.40414421611001</v>
      </c>
      <c r="T168" s="59">
        <f t="shared" si="142"/>
        <v>245.32893490531674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154.74745175273105</v>
      </c>
      <c r="AA168" s="21">
        <f>EXP(-LN(2)/25)*AA167+(1-EXP(-LN(2)/25))/(LN(2)/25)*Calculateur!V168*Calculateur!X168*VLOOKUP('Données projet'!$B$9,Paramètres!$A$1:$I$89,3,0)*0.475*44/12</f>
        <v>25.753714895759213</v>
      </c>
      <c r="AB168" s="21">
        <f>EXP(-LN(2)/2)*AB167+(1-EXP(-LN(2)/2))/(LN(2)/2)*V168*Y168*VLOOKUP('Données projet'!$B$9,Paramètres!$A$1:$I$89,3,0)*0.475*44/12</f>
        <v>1.4227841131256709</v>
      </c>
      <c r="AC168" s="22">
        <f t="shared" si="163"/>
        <v>181.92395076161591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2.5579538487363607E-13</v>
      </c>
      <c r="AJ168" s="13">
        <f>AI168*VLOOKUP('Données projet'!$B$10,Paramètres!$A$1:$I$89,3,0)*VLOOKUP('Données projet'!$B$10,Paramètres!$A$1:$I$89,5,0)</f>
        <v>2.4341488824575211E-13</v>
      </c>
      <c r="AK168" s="13">
        <f t="shared" si="164"/>
        <v>3.2970717324875541E-12</v>
      </c>
      <c r="AL168" s="20">
        <f t="shared" si="165"/>
        <v>6.1663475311105072E-12</v>
      </c>
      <c r="AM168" s="59">
        <f t="shared" si="113"/>
        <v>288.22609502835229</v>
      </c>
      <c r="AN168" s="59">
        <f ca="1">AVERAGE(OFFSET($AM$3,0,0,'Données projet'!$E$10+1,1))-AVERAGE(OFFSET($H$3,0,0,'Données projet'!$E$10+1,1))</f>
        <v>486.36097333679697</v>
      </c>
      <c r="AO168" s="59">
        <f t="shared" si="144"/>
        <v>308.47736602748159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33.074437786589748</v>
      </c>
      <c r="AV168" s="21">
        <f>EXP(-LN(2)/25)*AV167+(1-EXP(-LN(2)/25))/(LN(2)/25)*Calculateur!AQ168*Calculateur!AS168*VLOOKUP('Données projet'!$B$10,Paramètres!$A$1:$I$89,3,0)*0.475*44/12</f>
        <v>22.812784147043981</v>
      </c>
      <c r="AW168" s="21">
        <f>EXP(-LN(2)/2)*AW167+(1-EXP(-LN(2)/2))/(LN(2)/2)*AQ168*AT168*VLOOKUP('Données projet'!$B$10,Paramètres!$A$1:$I$89,3,0)*0.475*44/12</f>
        <v>1.9340965261368512E-4</v>
      </c>
      <c r="AX168" s="21">
        <f t="shared" si="166"/>
        <v>55.887415343286342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5.4001247917767614E-13</v>
      </c>
      <c r="BE168" s="13">
        <f>BD168*VLOOKUP('Données projet'!$B$11,Paramètres!$A$1:$I$89,3,0)*VLOOKUP('Données projet'!$B$11,Paramètres!$A$1:$I$89,5,0)</f>
        <v>5.4757265388616366E-13</v>
      </c>
      <c r="BF168" s="13">
        <f t="shared" si="167"/>
        <v>6.7489963942904795E-12</v>
      </c>
      <c r="BG168" s="20">
        <f t="shared" si="168"/>
        <v>1.2708191092240986E-11</v>
      </c>
      <c r="BH168" s="59">
        <f t="shared" si="116"/>
        <v>288.22609502835888</v>
      </c>
      <c r="BI168" s="59">
        <f ca="1">AVERAGE(OFFSET($BH$3,0,0,'Données projet'!$E$11+1,1))-AVERAGE(OFFSET($H$3,0,0,'Données projet'!$E$11+1,1))</f>
        <v>586.51533082410526</v>
      </c>
      <c r="BJ168" s="59">
        <f t="shared" si="146"/>
        <v>361.74671957013652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116.36578101416774</v>
      </c>
      <c r="BQ168" s="21">
        <f>EXP(-LN(2)/25)*BQ167+(1-EXP(-LN(2)/25))/(LN(2)/25)*Calculateur!BL168*Calculateur!BN168*VLOOKUP('Données projet'!$B$11,Paramètres!$A$1:$I$89,3,0)*0.475*44/12</f>
        <v>19.976510339786952</v>
      </c>
      <c r="BR168" s="21">
        <f>EXP(-LN(2)/2)*BR167+(1-EXP(-LN(2)/2))/(LN(2)/2)*BL168*BO168*VLOOKUP('Données projet'!$B$11,Paramètres!$A$1:$I$89,3,0)*0.475*44/12</f>
        <v>1.916266180638625</v>
      </c>
      <c r="BS168" s="22">
        <f t="shared" si="169"/>
        <v>138.25855753459331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1.7053025658242404E-13</v>
      </c>
      <c r="BZ168" s="13">
        <f>BY168*VLOOKUP('Données projet'!$B$12,Paramètres!$A$1:$I$89,3,0)*VLOOKUP('Données projet'!$B$12,Paramètres!$A$1:$I$89,5,0)</f>
        <v>7.9808160080574461E-14</v>
      </c>
      <c r="CA168" s="13">
        <f t="shared" si="170"/>
        <v>1.2308384591775343E-12</v>
      </c>
      <c r="CB168" s="20">
        <f t="shared" si="171"/>
        <v>2.282709528541206E-12</v>
      </c>
      <c r="CC168" s="59">
        <f t="shared" si="119"/>
        <v>288.22609502834842</v>
      </c>
      <c r="CD168" s="59">
        <f ca="1">AVERAGE(OFFSET($CC$3,0,0,'Données projet'!$E$12+1,1))-AVERAGE(OFFSET($H$3,0,0,'Données projet'!$E$12+1,1))</f>
        <v>374.38106339726073</v>
      </c>
      <c r="CE168" s="59">
        <f t="shared" si="148"/>
        <v>296.53283288925957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74.180497401002924</v>
      </c>
      <c r="CL168" s="21">
        <f>EXP(-LN(2)/25)*CL167+(1-EXP(-LN(2)/25))/(LN(2)/25)*Calculateur!CG168*Calculateur!CI168*VLOOKUP('Données projet'!$B$12,Paramètres!$A$1:$I$89,3,0)*0.475*44/12</f>
        <v>17.49734757512142</v>
      </c>
      <c r="CM168" s="21">
        <f>EXP(-LN(2)/2)*CM167+(1-EXP(-LN(2)/2))/(LN(2)/2)*CG168*CJ168*VLOOKUP('Données projet'!$B$12,Paramètres!$A$1:$I$89,3,0)*0.475*44/12</f>
        <v>2.4725840511000683E-4</v>
      </c>
      <c r="CN168" s="22">
        <f t="shared" si="172"/>
        <v>91.678092234529458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2.4829205358400945E-14</v>
      </c>
      <c r="CV168" s="13">
        <f t="shared" si="173"/>
        <v>4.3867331143352915E-13</v>
      </c>
      <c r="CW168" s="20">
        <f t="shared" si="174"/>
        <v>8.0726688341261168E-13</v>
      </c>
      <c r="CX168" s="59">
        <f t="shared" si="122"/>
        <v>288.22609502834695</v>
      </c>
      <c r="CY168" s="59">
        <f ca="1">AVERAGE(OFFSET($CX$3,0,0,'Données projet'!$E$13+1,1))-AVERAGE(OFFSET($H$3,0,0,'Données projet'!$E$13+1,1))</f>
        <v>285.8437404763045</v>
      </c>
      <c r="CZ168" s="59">
        <f t="shared" si="150"/>
        <v>276.01618888357268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6.1271633104702286</v>
      </c>
      <c r="DG168" s="21">
        <f>EXP(-LN(2)/25)*DG167+(1-EXP(-LN(2)/25))/(LN(2)/25)*Calculateur!DB168*Calculateur!DD168*VLOOKUP('Données projet'!$B$13,Paramètres!$A$1:$I$89,3,0)*0.475*44/12</f>
        <v>3.4573467513115435</v>
      </c>
      <c r="DH168" s="21">
        <f>EXP(-LN(2)/2)*DH167+(1-EXP(-LN(2)/2))/(LN(2)/2)*DB168*DE168*VLOOKUP('Données projet'!$B$13,Paramètres!$A$1:$I$89,3,0)*0.475*44/12</f>
        <v>7.3067638061017604E-12</v>
      </c>
      <c r="DI168" s="22">
        <f t="shared" si="175"/>
        <v>9.5845100617890786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3.979039320256561E-13</v>
      </c>
      <c r="O169" s="13">
        <f>N169*VLOOKUP('Données projet'!$B$9,Paramètres!$A$1:$I$89,3,0)*VLOOKUP('Données projet'!$B$9,Paramètres!$A$1:$I$89,5,0)</f>
        <v>3.6002347769681362E-13</v>
      </c>
      <c r="P169" s="13">
        <f t="shared" si="141"/>
        <v>4.6593569189922594E-12</v>
      </c>
      <c r="Q169" s="20">
        <f t="shared" si="162"/>
        <v>8.7420875242334695E-12</v>
      </c>
      <c r="R169" s="59">
        <f t="shared" si="109"/>
        <v>288.31469419487217</v>
      </c>
      <c r="S169" s="59">
        <f ca="1">AVERAGE(OFFSET($R$3,0,0,'Données projet'!$E$9+1,1))-AVERAGE(OFFSET($H$3,0,0,'Données projet'!$E$9+1,1))</f>
        <v>737.40414421611001</v>
      </c>
      <c r="T169" s="59">
        <f t="shared" si="142"/>
        <v>245.32893490531674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151.71294861048565</v>
      </c>
      <c r="AA169" s="21">
        <f>EXP(-LN(2)/25)*AA168+(1-EXP(-LN(2)/25))/(LN(2)/25)*Calculateur!V169*Calculateur!X169*VLOOKUP('Données projet'!$B$9,Paramètres!$A$1:$I$89,3,0)*0.475*44/12</f>
        <v>25.04947820760567</v>
      </c>
      <c r="AB169" s="21">
        <f>EXP(-LN(2)/2)*AB168+(1-EXP(-LN(2)/2))/(LN(2)/2)*V169*Y169*VLOOKUP('Données projet'!$B$9,Paramètres!$A$1:$I$89,3,0)*0.475*44/12</f>
        <v>1.0060602945556498</v>
      </c>
      <c r="AC169" s="22">
        <f t="shared" si="163"/>
        <v>177.76848711264697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2.5579538487363607E-13</v>
      </c>
      <c r="AJ169" s="13">
        <f>AI169*VLOOKUP('Données projet'!$B$10,Paramètres!$A$1:$I$89,3,0)*VLOOKUP('Données projet'!$B$10,Paramètres!$A$1:$I$89,5,0)</f>
        <v>2.4341488824575211E-13</v>
      </c>
      <c r="AK169" s="13">
        <f t="shared" si="164"/>
        <v>3.2970717324875541E-12</v>
      </c>
      <c r="AL169" s="20">
        <f t="shared" si="165"/>
        <v>6.1663475311105072E-12</v>
      </c>
      <c r="AM169" s="59">
        <f t="shared" si="113"/>
        <v>288.31469419486956</v>
      </c>
      <c r="AN169" s="59">
        <f ca="1">AVERAGE(OFFSET($AM$3,0,0,'Données projet'!$E$10+1,1))-AVERAGE(OFFSET($H$3,0,0,'Données projet'!$E$10+1,1))</f>
        <v>486.36097333679697</v>
      </c>
      <c r="AO169" s="59">
        <f t="shared" si="144"/>
        <v>308.47736602748159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32.425868235009816</v>
      </c>
      <c r="AV169" s="21">
        <f>EXP(-LN(2)/25)*AV168+(1-EXP(-LN(2)/25))/(LN(2)/25)*Calculateur!AQ169*Calculateur!AS169*VLOOKUP('Données projet'!$B$10,Paramètres!$A$1:$I$89,3,0)*0.475*44/12</f>
        <v>22.188967364870884</v>
      </c>
      <c r="AW169" s="21">
        <f>EXP(-LN(2)/2)*AW168+(1-EXP(-LN(2)/2))/(LN(2)/2)*AQ169*AT169*VLOOKUP('Données projet'!$B$10,Paramètres!$A$1:$I$89,3,0)*0.475*44/12</f>
        <v>1.3676127691007121E-4</v>
      </c>
      <c r="AX169" s="21">
        <f t="shared" si="166"/>
        <v>54.614972361157612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5.4001247917767614E-13</v>
      </c>
      <c r="BE169" s="13">
        <f>BD169*VLOOKUP('Données projet'!$B$11,Paramètres!$A$1:$I$89,3,0)*VLOOKUP('Données projet'!$B$11,Paramètres!$A$1:$I$89,5,0)</f>
        <v>5.4757265388616366E-13</v>
      </c>
      <c r="BF169" s="13">
        <f t="shared" si="167"/>
        <v>6.7489963942904795E-12</v>
      </c>
      <c r="BG169" s="20">
        <f t="shared" si="168"/>
        <v>1.2708191092240986E-11</v>
      </c>
      <c r="BH169" s="59">
        <f t="shared" si="116"/>
        <v>288.31469419487615</v>
      </c>
      <c r="BI169" s="59">
        <f ca="1">AVERAGE(OFFSET($BH$3,0,0,'Données projet'!$E$11+1,1))-AVERAGE(OFFSET($H$3,0,0,'Données projet'!$E$11+1,1))</f>
        <v>586.51533082410526</v>
      </c>
      <c r="BJ169" s="59">
        <f t="shared" si="146"/>
        <v>361.74671957013652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114.08391902459802</v>
      </c>
      <c r="BQ169" s="21">
        <f>EXP(-LN(2)/25)*BQ168+(1-EXP(-LN(2)/25))/(LN(2)/25)*Calculateur!BL169*Calculateur!BN169*VLOOKUP('Données projet'!$B$11,Paramètres!$A$1:$I$89,3,0)*0.475*44/12</f>
        <v>19.430251614026457</v>
      </c>
      <c r="BR169" s="21">
        <f>EXP(-LN(2)/2)*BR168+(1-EXP(-LN(2)/2))/(LN(2)/2)*BL169*BO169*VLOOKUP('Données projet'!$B$11,Paramètres!$A$1:$I$89,3,0)*0.475*44/12</f>
        <v>1.3550048108880175</v>
      </c>
      <c r="BS169" s="22">
        <f t="shared" si="169"/>
        <v>134.86917544951248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1.7053025658242404E-13</v>
      </c>
      <c r="BZ169" s="13">
        <f>BY169*VLOOKUP('Données projet'!$B$12,Paramètres!$A$1:$I$89,3,0)*VLOOKUP('Données projet'!$B$12,Paramètres!$A$1:$I$89,5,0)</f>
        <v>7.9808160080574461E-14</v>
      </c>
      <c r="CA169" s="13">
        <f t="shared" si="170"/>
        <v>1.2308384591775343E-12</v>
      </c>
      <c r="CB169" s="20">
        <f t="shared" si="171"/>
        <v>2.282709528541206E-12</v>
      </c>
      <c r="CC169" s="59">
        <f t="shared" si="119"/>
        <v>288.31469419486569</v>
      </c>
      <c r="CD169" s="59">
        <f ca="1">AVERAGE(OFFSET($CC$3,0,0,'Données projet'!$E$12+1,1))-AVERAGE(OFFSET($H$3,0,0,'Données projet'!$E$12+1,1))</f>
        <v>374.38106339726073</v>
      </c>
      <c r="CE169" s="59">
        <f t="shared" si="148"/>
        <v>296.53283288925957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72.725863092605039</v>
      </c>
      <c r="CL169" s="21">
        <f>EXP(-LN(2)/25)*CL168+(1-EXP(-LN(2)/25))/(LN(2)/25)*Calculateur!CG169*Calculateur!CI169*VLOOKUP('Données projet'!$B$12,Paramètres!$A$1:$I$89,3,0)*0.475*44/12</f>
        <v>17.018881685534208</v>
      </c>
      <c r="CM169" s="21">
        <f>EXP(-LN(2)/2)*CM168+(1-EXP(-LN(2)/2))/(LN(2)/2)*CG169*CJ169*VLOOKUP('Données projet'!$B$12,Paramètres!$A$1:$I$89,3,0)*0.475*44/12</f>
        <v>1.7483809495865633E-4</v>
      </c>
      <c r="CN169" s="22">
        <f t="shared" si="172"/>
        <v>89.744919616234213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2.4829205358400945E-14</v>
      </c>
      <c r="CV169" s="13">
        <f t="shared" si="173"/>
        <v>4.3867331143352915E-13</v>
      </c>
      <c r="CW169" s="20">
        <f t="shared" si="174"/>
        <v>8.0726688341261168E-13</v>
      </c>
      <c r="CX169" s="59">
        <f t="shared" si="122"/>
        <v>288.31469419486422</v>
      </c>
      <c r="CY169" s="59">
        <f ca="1">AVERAGE(OFFSET($CX$3,0,0,'Données projet'!$E$13+1,1))-AVERAGE(OFFSET($H$3,0,0,'Données projet'!$E$13+1,1))</f>
        <v>285.8437404763045</v>
      </c>
      <c r="CZ169" s="59">
        <f t="shared" si="150"/>
        <v>276.01618888357268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6.0070133751525088</v>
      </c>
      <c r="DG169" s="21">
        <f>EXP(-LN(2)/25)*DG168+(1-EXP(-LN(2)/25))/(LN(2)/25)*Calculateur!DB169*Calculateur!DD169*VLOOKUP('Données projet'!$B$13,Paramètres!$A$1:$I$89,3,0)*0.475*44/12</f>
        <v>3.3628054225829653</v>
      </c>
      <c r="DH169" s="21">
        <f>EXP(-LN(2)/2)*DH168+(1-EXP(-LN(2)/2))/(LN(2)/2)*DB169*DE169*VLOOKUP('Données projet'!$B$13,Paramètres!$A$1:$I$89,3,0)*0.475*44/12</f>
        <v>5.1666622358229828E-12</v>
      </c>
      <c r="DI169" s="22">
        <f t="shared" si="175"/>
        <v>9.369818797740642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3.979039320256561E-13</v>
      </c>
      <c r="O170" s="13">
        <f>N170*VLOOKUP('Données projet'!$B$9,Paramètres!$A$1:$I$89,3,0)*VLOOKUP('Données projet'!$B$9,Paramètres!$A$1:$I$89,5,0)</f>
        <v>3.6002347769681362E-13</v>
      </c>
      <c r="P170" s="13">
        <f t="shared" si="141"/>
        <v>4.6593569189922594E-12</v>
      </c>
      <c r="Q170" s="20">
        <f t="shared" si="162"/>
        <v>8.7420875242334695E-12</v>
      </c>
      <c r="R170" s="59">
        <f t="shared" si="109"/>
        <v>288.40175636392837</v>
      </c>
      <c r="S170" s="59">
        <f ca="1">AVERAGE(OFFSET($R$3,0,0,'Données projet'!$E$9+1,1))-AVERAGE(OFFSET($H$3,0,0,'Données projet'!$E$9+1,1))</f>
        <v>737.40414421611001</v>
      </c>
      <c r="T170" s="59">
        <f t="shared" si="142"/>
        <v>245.32893490531674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148.73795022399554</v>
      </c>
      <c r="AA170" s="21">
        <f>EXP(-LN(2)/25)*AA169+(1-EXP(-LN(2)/25))/(LN(2)/25)*Calculateur!V170*Calculateur!X170*VLOOKUP('Données projet'!$B$9,Paramètres!$A$1:$I$89,3,0)*0.475*44/12</f>
        <v>24.364498908723885</v>
      </c>
      <c r="AB170" s="21">
        <f>EXP(-LN(2)/2)*AB169+(1-EXP(-LN(2)/2))/(LN(2)/2)*V170*Y170*VLOOKUP('Données projet'!$B$9,Paramètres!$A$1:$I$89,3,0)*0.475*44/12</f>
        <v>0.71139205656283544</v>
      </c>
      <c r="AC170" s="22">
        <f t="shared" si="163"/>
        <v>173.81384118928224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2.5579538487363607E-13</v>
      </c>
      <c r="AJ170" s="13">
        <f>AI170*VLOOKUP('Données projet'!$B$10,Paramètres!$A$1:$I$89,3,0)*VLOOKUP('Données projet'!$B$10,Paramètres!$A$1:$I$89,5,0)</f>
        <v>2.4341488824575211E-13</v>
      </c>
      <c r="AK170" s="13">
        <f t="shared" si="164"/>
        <v>3.2970717324875541E-12</v>
      </c>
      <c r="AL170" s="20">
        <f t="shared" si="165"/>
        <v>6.1663475311105072E-12</v>
      </c>
      <c r="AM170" s="59">
        <f t="shared" si="113"/>
        <v>288.40175636392576</v>
      </c>
      <c r="AN170" s="59">
        <f ca="1">AVERAGE(OFFSET($AM$3,0,0,'Données projet'!$E$10+1,1))-AVERAGE(OFFSET($H$3,0,0,'Données projet'!$E$10+1,1))</f>
        <v>486.36097333679697</v>
      </c>
      <c r="AO170" s="59">
        <f t="shared" si="144"/>
        <v>308.47736602748159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31.790016736747997</v>
      </c>
      <c r="AV170" s="21">
        <f>EXP(-LN(2)/25)*AV169+(1-EXP(-LN(2)/25))/(LN(2)/25)*Calculateur!AQ170*Calculateur!AS170*VLOOKUP('Données projet'!$B$10,Paramètres!$A$1:$I$89,3,0)*0.475*44/12</f>
        <v>21.582208885411408</v>
      </c>
      <c r="AW170" s="21">
        <f>EXP(-LN(2)/2)*AW169+(1-EXP(-LN(2)/2))/(LN(2)/2)*AQ170*AT170*VLOOKUP('Données projet'!$B$10,Paramètres!$A$1:$I$89,3,0)*0.475*44/12</f>
        <v>9.6704826306842558E-5</v>
      </c>
      <c r="AX170" s="21">
        <f t="shared" si="166"/>
        <v>53.37232232698571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5.4001247917767614E-13</v>
      </c>
      <c r="BE170" s="13">
        <f>BD170*VLOOKUP('Données projet'!$B$11,Paramètres!$A$1:$I$89,3,0)*VLOOKUP('Données projet'!$B$11,Paramètres!$A$1:$I$89,5,0)</f>
        <v>5.4757265388616366E-13</v>
      </c>
      <c r="BF170" s="13">
        <f t="shared" si="167"/>
        <v>6.7489963942904795E-12</v>
      </c>
      <c r="BG170" s="20">
        <f t="shared" si="168"/>
        <v>1.2708191092240986E-11</v>
      </c>
      <c r="BH170" s="59">
        <f t="shared" si="116"/>
        <v>288.40175636393235</v>
      </c>
      <c r="BI170" s="59">
        <f ca="1">AVERAGE(OFFSET($BH$3,0,0,'Données projet'!$E$11+1,1))-AVERAGE(OFFSET($H$3,0,0,'Données projet'!$E$11+1,1))</f>
        <v>586.51533082410526</v>
      </c>
      <c r="BJ170" s="59">
        <f t="shared" si="146"/>
        <v>361.74671957013652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111.84680295684538</v>
      </c>
      <c r="BQ170" s="21">
        <f>EXP(-LN(2)/25)*BQ169+(1-EXP(-LN(2)/25))/(LN(2)/25)*Calculateur!BL170*Calculateur!BN170*VLOOKUP('Données projet'!$B$11,Paramètres!$A$1:$I$89,3,0)*0.475*44/12</f>
        <v>18.898930361848379</v>
      </c>
      <c r="BR170" s="21">
        <f>EXP(-LN(2)/2)*BR169+(1-EXP(-LN(2)/2))/(LN(2)/2)*BL170*BO170*VLOOKUP('Données projet'!$B$11,Paramètres!$A$1:$I$89,3,0)*0.475*44/12</f>
        <v>0.95813309031931271</v>
      </c>
      <c r="BS170" s="22">
        <f t="shared" si="169"/>
        <v>131.70386640901307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1.7053025658242404E-13</v>
      </c>
      <c r="BZ170" s="13">
        <f>BY170*VLOOKUP('Données projet'!$B$12,Paramètres!$A$1:$I$89,3,0)*VLOOKUP('Données projet'!$B$12,Paramètres!$A$1:$I$89,5,0)</f>
        <v>7.9808160080574461E-14</v>
      </c>
      <c r="CA170" s="13">
        <f t="shared" si="170"/>
        <v>1.2308384591775343E-12</v>
      </c>
      <c r="CB170" s="20">
        <f t="shared" si="171"/>
        <v>2.282709528541206E-12</v>
      </c>
      <c r="CC170" s="59">
        <f t="shared" si="119"/>
        <v>288.40175636392189</v>
      </c>
      <c r="CD170" s="59">
        <f ca="1">AVERAGE(OFFSET($CC$3,0,0,'Données projet'!$E$12+1,1))-AVERAGE(OFFSET($H$3,0,0,'Données projet'!$E$12+1,1))</f>
        <v>374.38106339726073</v>
      </c>
      <c r="CE170" s="59">
        <f t="shared" si="148"/>
        <v>296.53283288925957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71.299753275755506</v>
      </c>
      <c r="CL170" s="21">
        <f>EXP(-LN(2)/25)*CL169+(1-EXP(-LN(2)/25))/(LN(2)/25)*Calculateur!CG170*Calculateur!CI170*VLOOKUP('Données projet'!$B$12,Paramètres!$A$1:$I$89,3,0)*0.475*44/12</f>
        <v>16.553499470859183</v>
      </c>
      <c r="CM170" s="21">
        <f>EXP(-LN(2)/2)*CM169+(1-EXP(-LN(2)/2))/(LN(2)/2)*CG170*CJ170*VLOOKUP('Données projet'!$B$12,Paramètres!$A$1:$I$89,3,0)*0.475*44/12</f>
        <v>1.2362920255500341E-4</v>
      </c>
      <c r="CN170" s="22">
        <f t="shared" si="172"/>
        <v>87.853376375817234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2.4829205358400945E-14</v>
      </c>
      <c r="CV170" s="13">
        <f t="shared" si="173"/>
        <v>4.3867331143352915E-13</v>
      </c>
      <c r="CW170" s="20">
        <f t="shared" si="174"/>
        <v>8.0726688341261168E-13</v>
      </c>
      <c r="CX170" s="59">
        <f t="shared" si="122"/>
        <v>288.40175636392041</v>
      </c>
      <c r="CY170" s="59">
        <f ca="1">AVERAGE(OFFSET($CX$3,0,0,'Données projet'!$E$13+1,1))-AVERAGE(OFFSET($H$3,0,0,'Données projet'!$E$13+1,1))</f>
        <v>285.8437404763045</v>
      </c>
      <c r="CZ170" s="59">
        <f t="shared" si="150"/>
        <v>276.01618888357268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5.8892195067821449</v>
      </c>
      <c r="DG170" s="21">
        <f>EXP(-LN(2)/25)*DG169+(1-EXP(-LN(2)/25))/(LN(2)/25)*Calculateur!DB170*Calculateur!DD170*VLOOKUP('Données projet'!$B$13,Paramètres!$A$1:$I$89,3,0)*0.475*44/12</f>
        <v>3.270849331460183</v>
      </c>
      <c r="DH170" s="21">
        <f>EXP(-LN(2)/2)*DH169+(1-EXP(-LN(2)/2))/(LN(2)/2)*DB170*DE170*VLOOKUP('Données projet'!$B$13,Paramètres!$A$1:$I$89,3,0)*0.475*44/12</f>
        <v>3.6533819030508802E-12</v>
      </c>
      <c r="DI170" s="22">
        <f t="shared" si="175"/>
        <v>9.1600688382459818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3.979039320256561E-13</v>
      </c>
      <c r="O171" s="13">
        <f>N171*VLOOKUP('Données projet'!$B$9,Paramètres!$A$1:$I$89,3,0)*VLOOKUP('Données projet'!$B$9,Paramètres!$A$1:$I$89,5,0)</f>
        <v>3.6002347769681362E-13</v>
      </c>
      <c r="P171" s="13">
        <f t="shared" si="141"/>
        <v>4.6593569189922594E-12</v>
      </c>
      <c r="Q171" s="20">
        <f t="shared" si="162"/>
        <v>8.7420875242334695E-12</v>
      </c>
      <c r="R171" s="59">
        <f t="shared" si="109"/>
        <v>288.48730819899328</v>
      </c>
      <c r="S171" s="59">
        <f ca="1">AVERAGE(OFFSET($R$3,0,0,'Données projet'!$E$9+1,1))-AVERAGE(OFFSET($H$3,0,0,'Données projet'!$E$9+1,1))</f>
        <v>737.40414421611001</v>
      </c>
      <c r="T171" s="59">
        <f t="shared" si="142"/>
        <v>245.32893490531674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145.82128974129466</v>
      </c>
      <c r="AA171" s="21">
        <f>EXP(-LN(2)/25)*AA170+(1-EXP(-LN(2)/25))/(LN(2)/25)*Calculateur!V171*Calculateur!X171*VLOOKUP('Données projet'!$B$9,Paramètres!$A$1:$I$89,3,0)*0.475*44/12</f>
        <v>23.698250404791519</v>
      </c>
      <c r="AB171" s="21">
        <f>EXP(-LN(2)/2)*AB170+(1-EXP(-LN(2)/2))/(LN(2)/2)*V171*Y171*VLOOKUP('Données projet'!$B$9,Paramètres!$A$1:$I$89,3,0)*0.475*44/12</f>
        <v>0.50303014727782491</v>
      </c>
      <c r="AC171" s="22">
        <f t="shared" si="163"/>
        <v>170.022570293364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2.5579538487363607E-13</v>
      </c>
      <c r="AJ171" s="13">
        <f>AI171*VLOOKUP('Données projet'!$B$10,Paramètres!$A$1:$I$89,3,0)*VLOOKUP('Données projet'!$B$10,Paramètres!$A$1:$I$89,5,0)</f>
        <v>2.4341488824575211E-13</v>
      </c>
      <c r="AK171" s="13">
        <f t="shared" si="164"/>
        <v>3.2970717324875541E-12</v>
      </c>
      <c r="AL171" s="20">
        <f t="shared" si="165"/>
        <v>6.1663475311105072E-12</v>
      </c>
      <c r="AM171" s="59">
        <f t="shared" si="113"/>
        <v>288.48730819899066</v>
      </c>
      <c r="AN171" s="59">
        <f ca="1">AVERAGE(OFFSET($AM$3,0,0,'Données projet'!$E$10+1,1))-AVERAGE(OFFSET($H$3,0,0,'Données projet'!$E$10+1,1))</f>
        <v>486.36097333679697</v>
      </c>
      <c r="AO171" s="59">
        <f t="shared" si="144"/>
        <v>308.47736602748159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31.166633898535977</v>
      </c>
      <c r="AV171" s="21">
        <f>EXP(-LN(2)/25)*AV170+(1-EXP(-LN(2)/25))/(LN(2)/25)*Calculateur!AQ171*Calculateur!AS171*VLOOKUP('Données projet'!$B$10,Paramètres!$A$1:$I$89,3,0)*0.475*44/12</f>
        <v>20.992042248480793</v>
      </c>
      <c r="AW171" s="21">
        <f>EXP(-LN(2)/2)*AW170+(1-EXP(-LN(2)/2))/(LN(2)/2)*AQ171*AT171*VLOOKUP('Données projet'!$B$10,Paramètres!$A$1:$I$89,3,0)*0.475*44/12</f>
        <v>6.8380638455035604E-5</v>
      </c>
      <c r="AX171" s="21">
        <f t="shared" si="166"/>
        <v>52.158744527655223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5.4001247917767614E-13</v>
      </c>
      <c r="BE171" s="13">
        <f>BD171*VLOOKUP('Données projet'!$B$11,Paramètres!$A$1:$I$89,3,0)*VLOOKUP('Données projet'!$B$11,Paramètres!$A$1:$I$89,5,0)</f>
        <v>5.4757265388616366E-13</v>
      </c>
      <c r="BF171" s="13">
        <f t="shared" si="167"/>
        <v>6.7489963942904795E-12</v>
      </c>
      <c r="BG171" s="20">
        <f t="shared" si="168"/>
        <v>1.2708191092240986E-11</v>
      </c>
      <c r="BH171" s="59">
        <f t="shared" si="116"/>
        <v>288.48730819899725</v>
      </c>
      <c r="BI171" s="59">
        <f ca="1">AVERAGE(OFFSET($BH$3,0,0,'Données projet'!$E$11+1,1))-AVERAGE(OFFSET($H$3,0,0,'Données projet'!$E$11+1,1))</f>
        <v>586.51533082410526</v>
      </c>
      <c r="BJ171" s="59">
        <f t="shared" si="146"/>
        <v>361.74671957013652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109.65355537067529</v>
      </c>
      <c r="BQ171" s="21">
        <f>EXP(-LN(2)/25)*BQ170+(1-EXP(-LN(2)/25))/(LN(2)/25)*Calculateur!BL171*Calculateur!BN171*VLOOKUP('Données projet'!$B$11,Paramètres!$A$1:$I$89,3,0)*0.475*44/12</f>
        <v>18.382138117252083</v>
      </c>
      <c r="BR171" s="21">
        <f>EXP(-LN(2)/2)*BR170+(1-EXP(-LN(2)/2))/(LN(2)/2)*BL171*BO171*VLOOKUP('Données projet'!$B$11,Paramètres!$A$1:$I$89,3,0)*0.475*44/12</f>
        <v>0.67750240544400886</v>
      </c>
      <c r="BS171" s="22">
        <f t="shared" si="169"/>
        <v>128.71319589337139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1.7053025658242404E-13</v>
      </c>
      <c r="BZ171" s="13">
        <f>BY171*VLOOKUP('Données projet'!$B$12,Paramètres!$A$1:$I$89,3,0)*VLOOKUP('Données projet'!$B$12,Paramètres!$A$1:$I$89,5,0)</f>
        <v>7.9808160080574461E-14</v>
      </c>
      <c r="CA171" s="13">
        <f t="shared" si="170"/>
        <v>1.2308384591775343E-12</v>
      </c>
      <c r="CB171" s="20">
        <f t="shared" si="171"/>
        <v>2.282709528541206E-12</v>
      </c>
      <c r="CC171" s="59">
        <f t="shared" si="119"/>
        <v>288.4873081989868</v>
      </c>
      <c r="CD171" s="59">
        <f ca="1">AVERAGE(OFFSET($CC$3,0,0,'Données projet'!$E$12+1,1))-AVERAGE(OFFSET($H$3,0,0,'Données projet'!$E$12+1,1))</f>
        <v>374.38106339726073</v>
      </c>
      <c r="CE171" s="59">
        <f t="shared" si="148"/>
        <v>296.53283288925957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69.901608602573305</v>
      </c>
      <c r="CL171" s="21">
        <f>EXP(-LN(2)/25)*CL170+(1-EXP(-LN(2)/25))/(LN(2)/25)*Calculateur!CG171*Calculateur!CI171*VLOOKUP('Données projet'!$B$12,Paramètres!$A$1:$I$89,3,0)*0.475*44/12</f>
        <v>16.100843157317836</v>
      </c>
      <c r="CM171" s="21">
        <f>EXP(-LN(2)/2)*CM170+(1-EXP(-LN(2)/2))/(LN(2)/2)*CG171*CJ171*VLOOKUP('Données projet'!$B$12,Paramètres!$A$1:$I$89,3,0)*0.475*44/12</f>
        <v>8.7419047479328165E-5</v>
      </c>
      <c r="CN171" s="22">
        <f t="shared" si="172"/>
        <v>86.002539178938619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2.4829205358400945E-14</v>
      </c>
      <c r="CV171" s="13">
        <f t="shared" si="173"/>
        <v>4.3867331143352915E-13</v>
      </c>
      <c r="CW171" s="20">
        <f t="shared" si="174"/>
        <v>8.0726688341261168E-13</v>
      </c>
      <c r="CX171" s="59">
        <f t="shared" si="122"/>
        <v>288.48730819898532</v>
      </c>
      <c r="CY171" s="59">
        <f ca="1">AVERAGE(OFFSET($CX$3,0,0,'Données projet'!$E$13+1,1))-AVERAGE(OFFSET($H$3,0,0,'Données projet'!$E$13+1,1))</f>
        <v>285.8437404763045</v>
      </c>
      <c r="CZ171" s="59">
        <f t="shared" si="150"/>
        <v>276.01618888357268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5.7737355043233585</v>
      </c>
      <c r="DG171" s="21">
        <f>EXP(-LN(2)/25)*DG170+(1-EXP(-LN(2)/25))/(LN(2)/25)*Calculateur!DB171*Calculateur!DD171*VLOOKUP('Données projet'!$B$13,Paramètres!$A$1:$I$89,3,0)*0.475*44/12</f>
        <v>3.1814077844849136</v>
      </c>
      <c r="DH171" s="21">
        <f>EXP(-LN(2)/2)*DH170+(1-EXP(-LN(2)/2))/(LN(2)/2)*DB171*DE171*VLOOKUP('Données projet'!$B$13,Paramètres!$A$1:$I$89,3,0)*0.475*44/12</f>
        <v>2.5833311179114914E-12</v>
      </c>
      <c r="DI171" s="22">
        <f t="shared" si="175"/>
        <v>8.9551432888108558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3.979039320256561E-13</v>
      </c>
      <c r="O172" s="13">
        <f>N172*VLOOKUP('Données projet'!$B$9,Paramètres!$A$1:$I$89,3,0)*VLOOKUP('Données projet'!$B$9,Paramètres!$A$1:$I$89,5,0)</f>
        <v>3.6002347769681362E-13</v>
      </c>
      <c r="P172" s="13">
        <f t="shared" si="141"/>
        <v>4.6593569189922594E-12</v>
      </c>
      <c r="Q172" s="20">
        <f t="shared" si="162"/>
        <v>8.7420875242334695E-12</v>
      </c>
      <c r="R172" s="59">
        <f t="shared" si="109"/>
        <v>288.57137590098517</v>
      </c>
      <c r="S172" s="59">
        <f ca="1">AVERAGE(OFFSET($R$3,0,0,'Données projet'!$E$9+1,1))-AVERAGE(OFFSET($H$3,0,0,'Données projet'!$E$9+1,1))</f>
        <v>737.40414421611001</v>
      </c>
      <c r="T172" s="59">
        <f t="shared" si="142"/>
        <v>245.32893490531674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142.96182319167229</v>
      </c>
      <c r="AA172" s="21">
        <f>EXP(-LN(2)/25)*AA171+(1-EXP(-LN(2)/25))/(LN(2)/25)*Calculateur!V172*Calculateur!X172*VLOOKUP('Données projet'!$B$9,Paramètres!$A$1:$I$89,3,0)*0.475*44/12</f>
        <v>23.050220501235671</v>
      </c>
      <c r="AB172" s="21">
        <f>EXP(-LN(2)/2)*AB171+(1-EXP(-LN(2)/2))/(LN(2)/2)*V172*Y172*VLOOKUP('Données projet'!$B$9,Paramètres!$A$1:$I$89,3,0)*0.475*44/12</f>
        <v>0.35569602828141772</v>
      </c>
      <c r="AC172" s="22">
        <f t="shared" si="163"/>
        <v>166.36773972118939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2.5579538487363607E-13</v>
      </c>
      <c r="AJ172" s="13">
        <f>AI172*VLOOKUP('Données projet'!$B$10,Paramètres!$A$1:$I$89,3,0)*VLOOKUP('Données projet'!$B$10,Paramètres!$A$1:$I$89,5,0)</f>
        <v>2.4341488824575211E-13</v>
      </c>
      <c r="AK172" s="13">
        <f t="shared" si="164"/>
        <v>3.2970717324875541E-12</v>
      </c>
      <c r="AL172" s="20">
        <f t="shared" si="165"/>
        <v>6.1663475311105072E-12</v>
      </c>
      <c r="AM172" s="59">
        <f t="shared" si="113"/>
        <v>288.57137590098256</v>
      </c>
      <c r="AN172" s="59">
        <f ca="1">AVERAGE(OFFSET($AM$3,0,0,'Données projet'!$E$10+1,1))-AVERAGE(OFFSET($H$3,0,0,'Données projet'!$E$10+1,1))</f>
        <v>486.36097333679697</v>
      </c>
      <c r="AO172" s="59">
        <f t="shared" si="144"/>
        <v>308.47736602748159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30.555475217555305</v>
      </c>
      <c r="AV172" s="21">
        <f>EXP(-LN(2)/25)*AV171+(1-EXP(-LN(2)/25))/(LN(2)/25)*Calculateur!AQ172*Calculateur!AS172*VLOOKUP('Données projet'!$B$10,Paramètres!$A$1:$I$89,3,0)*0.475*44/12</f>
        <v>20.418013749272561</v>
      </c>
      <c r="AW172" s="21">
        <f>EXP(-LN(2)/2)*AW171+(1-EXP(-LN(2)/2))/(LN(2)/2)*AQ172*AT172*VLOOKUP('Données projet'!$B$10,Paramètres!$A$1:$I$89,3,0)*0.475*44/12</f>
        <v>4.8352413153421279E-5</v>
      </c>
      <c r="AX172" s="21">
        <f t="shared" si="166"/>
        <v>50.973537319241018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5.4001247917767614E-13</v>
      </c>
      <c r="BE172" s="13">
        <f>BD172*VLOOKUP('Données projet'!$B$11,Paramètres!$A$1:$I$89,3,0)*VLOOKUP('Données projet'!$B$11,Paramètres!$A$1:$I$89,5,0)</f>
        <v>5.4757265388616366E-13</v>
      </c>
      <c r="BF172" s="13">
        <f t="shared" si="167"/>
        <v>6.7489963942904795E-12</v>
      </c>
      <c r="BG172" s="20">
        <f t="shared" si="168"/>
        <v>1.2708191092240986E-11</v>
      </c>
      <c r="BH172" s="59">
        <f t="shared" si="116"/>
        <v>288.57137590098915</v>
      </c>
      <c r="BI172" s="59">
        <f ca="1">AVERAGE(OFFSET($BH$3,0,0,'Données projet'!$E$11+1,1))-AVERAGE(OFFSET($H$3,0,0,'Données projet'!$E$11+1,1))</f>
        <v>586.51533082410526</v>
      </c>
      <c r="BJ172" s="59">
        <f t="shared" si="146"/>
        <v>361.74671957013652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107.50331603192107</v>
      </c>
      <c r="BQ172" s="21">
        <f>EXP(-LN(2)/25)*BQ171+(1-EXP(-LN(2)/25))/(LN(2)/25)*Calculateur!BL172*Calculateur!BN172*VLOOKUP('Données projet'!$B$11,Paramètres!$A$1:$I$89,3,0)*0.475*44/12</f>
        <v>17.879477583761194</v>
      </c>
      <c r="BR172" s="21">
        <f>EXP(-LN(2)/2)*BR171+(1-EXP(-LN(2)/2))/(LN(2)/2)*BL172*BO172*VLOOKUP('Données projet'!$B$11,Paramètres!$A$1:$I$89,3,0)*0.475*44/12</f>
        <v>0.47906654515965641</v>
      </c>
      <c r="BS172" s="22">
        <f t="shared" si="169"/>
        <v>125.86186016084191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1.7053025658242404E-13</v>
      </c>
      <c r="BZ172" s="13">
        <f>BY172*VLOOKUP('Données projet'!$B$12,Paramètres!$A$1:$I$89,3,0)*VLOOKUP('Données projet'!$B$12,Paramètres!$A$1:$I$89,5,0)</f>
        <v>7.9808160080574461E-14</v>
      </c>
      <c r="CA172" s="13">
        <f t="shared" si="170"/>
        <v>1.2308384591775343E-12</v>
      </c>
      <c r="CB172" s="20">
        <f t="shared" si="171"/>
        <v>2.282709528541206E-12</v>
      </c>
      <c r="CC172" s="59">
        <f t="shared" si="119"/>
        <v>288.57137590097869</v>
      </c>
      <c r="CD172" s="59">
        <f ca="1">AVERAGE(OFFSET($CC$3,0,0,'Données projet'!$E$12+1,1))-AVERAGE(OFFSET($H$3,0,0,'Données projet'!$E$12+1,1))</f>
        <v>374.38106339726073</v>
      </c>
      <c r="CE172" s="59">
        <f t="shared" si="148"/>
        <v>296.53283288925957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68.530880693648157</v>
      </c>
      <c r="CL172" s="21">
        <f>EXP(-LN(2)/25)*CL171+(1-EXP(-LN(2)/25))/(LN(2)/25)*Calculateur!CG172*Calculateur!CI172*VLOOKUP('Données projet'!$B$12,Paramètres!$A$1:$I$89,3,0)*0.475*44/12</f>
        <v>15.660564754474438</v>
      </c>
      <c r="CM172" s="21">
        <f>EXP(-LN(2)/2)*CM171+(1-EXP(-LN(2)/2))/(LN(2)/2)*CG172*CJ172*VLOOKUP('Données projet'!$B$12,Paramètres!$A$1:$I$89,3,0)*0.475*44/12</f>
        <v>6.1814601277501707E-5</v>
      </c>
      <c r="CN172" s="22">
        <f t="shared" si="172"/>
        <v>84.191507262723874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2.4829205358400945E-14</v>
      </c>
      <c r="CV172" s="13">
        <f t="shared" si="173"/>
        <v>4.3867331143352915E-13</v>
      </c>
      <c r="CW172" s="20">
        <f t="shared" si="174"/>
        <v>8.0726688341261168E-13</v>
      </c>
      <c r="CX172" s="59">
        <f t="shared" si="122"/>
        <v>288.57137590097722</v>
      </c>
      <c r="CY172" s="59">
        <f ca="1">AVERAGE(OFFSET($CX$3,0,0,'Données projet'!$E$13+1,1))-AVERAGE(OFFSET($H$3,0,0,'Données projet'!$E$13+1,1))</f>
        <v>285.8437404763045</v>
      </c>
      <c r="CZ172" s="59">
        <f t="shared" si="150"/>
        <v>276.01618888357268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5.6605160727145032</v>
      </c>
      <c r="DG172" s="21">
        <f>EXP(-LN(2)/25)*DG171+(1-EXP(-LN(2)/25))/(LN(2)/25)*Calculateur!DB172*Calculateur!DD172*VLOOKUP('Données projet'!$B$13,Paramètres!$A$1:$I$89,3,0)*0.475*44/12</f>
        <v>3.0944120213152093</v>
      </c>
      <c r="DH172" s="21">
        <f>EXP(-LN(2)/2)*DH171+(1-EXP(-LN(2)/2))/(LN(2)/2)*DB172*DE172*VLOOKUP('Données projet'!$B$13,Paramètres!$A$1:$I$89,3,0)*0.475*44/12</f>
        <v>1.8266909515254401E-12</v>
      </c>
      <c r="DI172" s="22">
        <f t="shared" si="175"/>
        <v>8.7549280940315377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3.979039320256561E-13</v>
      </c>
      <c r="O173" s="13">
        <f>N173*VLOOKUP('Données projet'!$B$9,Paramètres!$A$1:$I$89,3,0)*VLOOKUP('Données projet'!$B$9,Paramètres!$A$1:$I$89,5,0)</f>
        <v>3.6002347769681362E-13</v>
      </c>
      <c r="P173" s="13">
        <f t="shared" si="141"/>
        <v>4.6593569189922594E-12</v>
      </c>
      <c r="Q173" s="20">
        <f t="shared" si="162"/>
        <v>8.7420875242334695E-12</v>
      </c>
      <c r="R173" s="59">
        <f t="shared" si="109"/>
        <v>288.65398521629464</v>
      </c>
      <c r="S173" s="59">
        <f ca="1">AVERAGE(OFFSET($R$3,0,0,'Données projet'!$E$9+1,1))-AVERAGE(OFFSET($H$3,0,0,'Données projet'!$E$9+1,1))</f>
        <v>737.40414421611001</v>
      </c>
      <c r="T173" s="59">
        <f t="shared" si="142"/>
        <v>245.32893490531674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140.15842903698564</v>
      </c>
      <c r="AA173" s="21">
        <f>EXP(-LN(2)/25)*AA172+(1-EXP(-LN(2)/25))/(LN(2)/25)*Calculateur!V173*Calculateur!X173*VLOOKUP('Données projet'!$B$9,Paramètres!$A$1:$I$89,3,0)*0.475*44/12</f>
        <v>22.419911009470969</v>
      </c>
      <c r="AB173" s="21">
        <f>EXP(-LN(2)/2)*AB172+(1-EXP(-LN(2)/2))/(LN(2)/2)*V173*Y173*VLOOKUP('Données projet'!$B$9,Paramètres!$A$1:$I$89,3,0)*0.475*44/12</f>
        <v>0.25151507363891246</v>
      </c>
      <c r="AC173" s="22">
        <f t="shared" si="163"/>
        <v>162.82985512009552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2.5579538487363607E-13</v>
      </c>
      <c r="AJ173" s="13">
        <f>AI173*VLOOKUP('Données projet'!$B$10,Paramètres!$A$1:$I$89,3,0)*VLOOKUP('Données projet'!$B$10,Paramètres!$A$1:$I$89,5,0)</f>
        <v>2.4341488824575211E-13</v>
      </c>
      <c r="AK173" s="13">
        <f t="shared" si="164"/>
        <v>3.2970717324875541E-12</v>
      </c>
      <c r="AL173" s="20">
        <f t="shared" si="165"/>
        <v>6.1663475311105072E-12</v>
      </c>
      <c r="AM173" s="59">
        <f t="shared" si="113"/>
        <v>288.65398521629203</v>
      </c>
      <c r="AN173" s="59">
        <f ca="1">AVERAGE(OFFSET($AM$3,0,0,'Données projet'!$E$10+1,1))-AVERAGE(OFFSET($H$3,0,0,'Données projet'!$E$10+1,1))</f>
        <v>486.36097333679697</v>
      </c>
      <c r="AO173" s="59">
        <f t="shared" si="144"/>
        <v>308.47736602748159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29.956300985538679</v>
      </c>
      <c r="AV173" s="21">
        <f>EXP(-LN(2)/25)*AV172+(1-EXP(-LN(2)/25))/(LN(2)/25)*Calculateur!AQ173*Calculateur!AS173*VLOOKUP('Données projet'!$B$10,Paramètres!$A$1:$I$89,3,0)*0.475*44/12</f>
        <v>19.859682089562025</v>
      </c>
      <c r="AW173" s="21">
        <f>EXP(-LN(2)/2)*AW172+(1-EXP(-LN(2)/2))/(LN(2)/2)*AQ173*AT173*VLOOKUP('Données projet'!$B$10,Paramètres!$A$1:$I$89,3,0)*0.475*44/12</f>
        <v>3.4190319227517802E-5</v>
      </c>
      <c r="AX173" s="21">
        <f t="shared" si="166"/>
        <v>49.81601726541993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5.4001247917767614E-13</v>
      </c>
      <c r="BE173" s="13">
        <f>BD173*VLOOKUP('Données projet'!$B$11,Paramètres!$A$1:$I$89,3,0)*VLOOKUP('Données projet'!$B$11,Paramètres!$A$1:$I$89,5,0)</f>
        <v>5.4757265388616366E-13</v>
      </c>
      <c r="BF173" s="13">
        <f t="shared" si="167"/>
        <v>6.7489963942904795E-12</v>
      </c>
      <c r="BG173" s="20">
        <f t="shared" si="168"/>
        <v>1.2708191092240986E-11</v>
      </c>
      <c r="BH173" s="59">
        <f t="shared" si="116"/>
        <v>288.65398521629862</v>
      </c>
      <c r="BI173" s="59">
        <f ca="1">AVERAGE(OFFSET($BH$3,0,0,'Données projet'!$E$11+1,1))-AVERAGE(OFFSET($H$3,0,0,'Données projet'!$E$11+1,1))</f>
        <v>586.51533082410526</v>
      </c>
      <c r="BJ173" s="59">
        <f t="shared" si="146"/>
        <v>361.74671957013652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105.39524157508333</v>
      </c>
      <c r="BQ173" s="21">
        <f>EXP(-LN(2)/25)*BQ172+(1-EXP(-LN(2)/25))/(LN(2)/25)*Calculateur!BL173*Calculateur!BN173*VLOOKUP('Données projet'!$B$11,Paramètres!$A$1:$I$89,3,0)*0.475*44/12</f>
        <v>17.390562328992381</v>
      </c>
      <c r="BR173" s="21">
        <f>EXP(-LN(2)/2)*BR172+(1-EXP(-LN(2)/2))/(LN(2)/2)*BL173*BO173*VLOOKUP('Données projet'!$B$11,Paramètres!$A$1:$I$89,3,0)*0.475*44/12</f>
        <v>0.33875120272200449</v>
      </c>
      <c r="BS173" s="22">
        <f t="shared" si="169"/>
        <v>123.12455510679773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1.7053025658242404E-13</v>
      </c>
      <c r="BZ173" s="13">
        <f>BY173*VLOOKUP('Données projet'!$B$12,Paramètres!$A$1:$I$89,3,0)*VLOOKUP('Données projet'!$B$12,Paramètres!$A$1:$I$89,5,0)</f>
        <v>7.9808160080574461E-14</v>
      </c>
      <c r="CA173" s="13">
        <f t="shared" si="170"/>
        <v>1.2308384591775343E-12</v>
      </c>
      <c r="CB173" s="20">
        <f t="shared" si="171"/>
        <v>2.282709528541206E-12</v>
      </c>
      <c r="CC173" s="59">
        <f t="shared" si="119"/>
        <v>288.65398521628816</v>
      </c>
      <c r="CD173" s="59">
        <f ca="1">AVERAGE(OFFSET($CC$3,0,0,'Données projet'!$E$12+1,1))-AVERAGE(OFFSET($H$3,0,0,'Données projet'!$E$12+1,1))</f>
        <v>374.38106339726073</v>
      </c>
      <c r="CE173" s="59">
        <f t="shared" si="148"/>
        <v>296.53283288925957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67.187031922955555</v>
      </c>
      <c r="CL173" s="21">
        <f>EXP(-LN(2)/25)*CL172+(1-EXP(-LN(2)/25))/(LN(2)/25)*Calculateur!CG173*Calculateur!CI173*VLOOKUP('Données projet'!$B$12,Paramètres!$A$1:$I$89,3,0)*0.475*44/12</f>
        <v>15.232325787710026</v>
      </c>
      <c r="CM173" s="21">
        <f>EXP(-LN(2)/2)*CM172+(1-EXP(-LN(2)/2))/(LN(2)/2)*CG173*CJ173*VLOOKUP('Données projet'!$B$12,Paramètres!$A$1:$I$89,3,0)*0.475*44/12</f>
        <v>4.3709523739664083E-5</v>
      </c>
      <c r="CN173" s="22">
        <f t="shared" si="172"/>
        <v>82.419401420189317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2.4829205358400945E-14</v>
      </c>
      <c r="CV173" s="13">
        <f t="shared" si="173"/>
        <v>4.3867331143352915E-13</v>
      </c>
      <c r="CW173" s="20">
        <f t="shared" si="174"/>
        <v>8.0726688341261168E-13</v>
      </c>
      <c r="CX173" s="59">
        <f t="shared" si="122"/>
        <v>288.65398521628669</v>
      </c>
      <c r="CY173" s="59">
        <f ca="1">AVERAGE(OFFSET($CX$3,0,0,'Données projet'!$E$13+1,1))-AVERAGE(OFFSET($H$3,0,0,'Données projet'!$E$13+1,1))</f>
        <v>285.8437404763045</v>
      </c>
      <c r="CZ173" s="59">
        <f t="shared" si="150"/>
        <v>276.01618888357268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5.5495168051024626</v>
      </c>
      <c r="DG173" s="21">
        <f>EXP(-LN(2)/25)*DG172+(1-EXP(-LN(2)/25))/(LN(2)/25)*Calculateur!DB173*Calculateur!DD173*VLOOKUP('Données projet'!$B$13,Paramètres!$A$1:$I$89,3,0)*0.475*44/12</f>
        <v>3.0097951618642891</v>
      </c>
      <c r="DH173" s="21">
        <f>EXP(-LN(2)/2)*DH172+(1-EXP(-LN(2)/2))/(LN(2)/2)*DB173*DE173*VLOOKUP('Données projet'!$B$13,Paramètres!$A$1:$I$89,3,0)*0.475*44/12</f>
        <v>1.2916655589557457E-12</v>
      </c>
      <c r="DI173" s="22">
        <f t="shared" si="175"/>
        <v>8.5593119669680426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3.979039320256561E-13</v>
      </c>
      <c r="O174" s="13">
        <f>N174*VLOOKUP('Données projet'!$B$9,Paramètres!$A$1:$I$89,3,0)*VLOOKUP('Données projet'!$B$9,Paramètres!$A$1:$I$89,5,0)</f>
        <v>3.6002347769681362E-13</v>
      </c>
      <c r="P174" s="13">
        <f t="shared" si="141"/>
        <v>4.6593569189922594E-12</v>
      </c>
      <c r="Q174" s="20">
        <f t="shared" si="162"/>
        <v>8.7420875242334695E-12</v>
      </c>
      <c r="R174" s="59">
        <f t="shared" si="109"/>
        <v>288.73516144467027</v>
      </c>
      <c r="S174" s="59">
        <f ca="1">AVERAGE(OFFSET($R$3,0,0,'Données projet'!$E$9+1,1))-AVERAGE(OFFSET($H$3,0,0,'Données projet'!$E$9+1,1))</f>
        <v>737.40414421611001</v>
      </c>
      <c r="T174" s="59">
        <f t="shared" si="142"/>
        <v>245.32893490531674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137.4100077317708</v>
      </c>
      <c r="AA174" s="21">
        <f>EXP(-LN(2)/25)*AA173+(1-EXP(-LN(2)/25))/(LN(2)/25)*Calculateur!V174*Calculateur!X174*VLOOKUP('Données projet'!$B$9,Paramètres!$A$1:$I$89,3,0)*0.475*44/12</f>
        <v>21.806837363905107</v>
      </c>
      <c r="AB174" s="21">
        <f>EXP(-LN(2)/2)*AB173+(1-EXP(-LN(2)/2))/(LN(2)/2)*V174*Y174*VLOOKUP('Données projet'!$B$9,Paramètres!$A$1:$I$89,3,0)*0.475*44/12</f>
        <v>0.17784801414070886</v>
      </c>
      <c r="AC174" s="22">
        <f t="shared" si="163"/>
        <v>159.39469310981664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2.5579538487363607E-13</v>
      </c>
      <c r="AJ174" s="13">
        <f>AI174*VLOOKUP('Données projet'!$B$10,Paramètres!$A$1:$I$89,3,0)*VLOOKUP('Données projet'!$B$10,Paramètres!$A$1:$I$89,5,0)</f>
        <v>2.4341488824575211E-13</v>
      </c>
      <c r="AK174" s="13">
        <f t="shared" si="164"/>
        <v>3.2970717324875541E-12</v>
      </c>
      <c r="AL174" s="20">
        <f t="shared" si="165"/>
        <v>6.1663475311105072E-12</v>
      </c>
      <c r="AM174" s="59">
        <f t="shared" si="113"/>
        <v>288.73516144466765</v>
      </c>
      <c r="AN174" s="59">
        <f ca="1">AVERAGE(OFFSET($AM$3,0,0,'Données projet'!$E$10+1,1))-AVERAGE(OFFSET($H$3,0,0,'Données projet'!$E$10+1,1))</f>
        <v>486.36097333679697</v>
      </c>
      <c r="AO174" s="59">
        <f t="shared" si="144"/>
        <v>308.47736602748159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29.368876194751703</v>
      </c>
      <c r="AV174" s="21">
        <f>EXP(-LN(2)/25)*AV173+(1-EXP(-LN(2)/25))/(LN(2)/25)*Calculateur!AQ174*Calculateur!AS174*VLOOKUP('Données projet'!$B$10,Paramètres!$A$1:$I$89,3,0)*0.475*44/12</f>
        <v>19.316618038447661</v>
      </c>
      <c r="AW174" s="21">
        <f>EXP(-LN(2)/2)*AW173+(1-EXP(-LN(2)/2))/(LN(2)/2)*AQ174*AT174*VLOOKUP('Données projet'!$B$10,Paramètres!$A$1:$I$89,3,0)*0.475*44/12</f>
        <v>2.4176206576710639E-5</v>
      </c>
      <c r="AX174" s="21">
        <f t="shared" si="166"/>
        <v>48.685518409405944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5.4001247917767614E-13</v>
      </c>
      <c r="BE174" s="13">
        <f>BD174*VLOOKUP('Données projet'!$B$11,Paramètres!$A$1:$I$89,3,0)*VLOOKUP('Données projet'!$B$11,Paramètres!$A$1:$I$89,5,0)</f>
        <v>5.4757265388616366E-13</v>
      </c>
      <c r="BF174" s="13">
        <f t="shared" si="167"/>
        <v>6.7489963942904795E-12</v>
      </c>
      <c r="BG174" s="20">
        <f t="shared" si="168"/>
        <v>1.2708191092240986E-11</v>
      </c>
      <c r="BH174" s="59">
        <f t="shared" si="116"/>
        <v>288.73516144467425</v>
      </c>
      <c r="BI174" s="59">
        <f ca="1">AVERAGE(OFFSET($BH$3,0,0,'Données projet'!$E$11+1,1))-AVERAGE(OFFSET($H$3,0,0,'Données projet'!$E$11+1,1))</f>
        <v>586.51533082410526</v>
      </c>
      <c r="BJ174" s="59">
        <f t="shared" si="146"/>
        <v>361.74671957013652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103.32850517254572</v>
      </c>
      <c r="BQ174" s="21">
        <f>EXP(-LN(2)/25)*BQ173+(1-EXP(-LN(2)/25))/(LN(2)/25)*Calculateur!BL174*Calculateur!BN174*VLOOKUP('Données projet'!$B$11,Paramètres!$A$1:$I$89,3,0)*0.475*44/12</f>
        <v>16.915016487576157</v>
      </c>
      <c r="BR174" s="21">
        <f>EXP(-LN(2)/2)*BR173+(1-EXP(-LN(2)/2))/(LN(2)/2)*BL174*BO174*VLOOKUP('Données projet'!$B$11,Paramètres!$A$1:$I$89,3,0)*0.475*44/12</f>
        <v>0.23953327257982823</v>
      </c>
      <c r="BS174" s="22">
        <f t="shared" si="169"/>
        <v>120.48305493270171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1.7053025658242404E-13</v>
      </c>
      <c r="BZ174" s="13">
        <f>BY174*VLOOKUP('Données projet'!$B$12,Paramètres!$A$1:$I$89,3,0)*VLOOKUP('Données projet'!$B$12,Paramètres!$A$1:$I$89,5,0)</f>
        <v>7.9808160080574461E-14</v>
      </c>
      <c r="CA174" s="13">
        <f t="shared" si="170"/>
        <v>1.2308384591775343E-12</v>
      </c>
      <c r="CB174" s="20">
        <f t="shared" si="171"/>
        <v>2.282709528541206E-12</v>
      </c>
      <c r="CC174" s="59">
        <f t="shared" si="119"/>
        <v>288.73516144466379</v>
      </c>
      <c r="CD174" s="59">
        <f ca="1">AVERAGE(OFFSET($CC$3,0,0,'Données projet'!$E$12+1,1))-AVERAGE(OFFSET($H$3,0,0,'Données projet'!$E$12+1,1))</f>
        <v>374.38106339726073</v>
      </c>
      <c r="CE174" s="59">
        <f t="shared" si="148"/>
        <v>296.53283288925957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65.869535206989426</v>
      </c>
      <c r="CL174" s="21">
        <f>EXP(-LN(2)/25)*CL173+(1-EXP(-LN(2)/25))/(LN(2)/25)*Calculateur!CG174*Calculateur!CI174*VLOOKUP('Données projet'!$B$12,Paramètres!$A$1:$I$89,3,0)*0.475*44/12</f>
        <v>14.815797038011896</v>
      </c>
      <c r="CM174" s="21">
        <f>EXP(-LN(2)/2)*CM173+(1-EXP(-LN(2)/2))/(LN(2)/2)*CG174*CJ174*VLOOKUP('Données projet'!$B$12,Paramètres!$A$1:$I$89,3,0)*0.475*44/12</f>
        <v>3.0907300638750854E-5</v>
      </c>
      <c r="CN174" s="22">
        <f t="shared" si="172"/>
        <v>80.68536315230196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2.4829205358400945E-14</v>
      </c>
      <c r="CV174" s="13">
        <f t="shared" si="173"/>
        <v>4.3867331143352915E-13</v>
      </c>
      <c r="CW174" s="20">
        <f t="shared" si="174"/>
        <v>8.0726688341261168E-13</v>
      </c>
      <c r="CX174" s="59">
        <f t="shared" si="122"/>
        <v>288.73516144466231</v>
      </c>
      <c r="CY174" s="59">
        <f ca="1">AVERAGE(OFFSET($CX$3,0,0,'Données projet'!$E$13+1,1))-AVERAGE(OFFSET($H$3,0,0,'Données projet'!$E$13+1,1))</f>
        <v>285.8437404763045</v>
      </c>
      <c r="CZ174" s="59">
        <f t="shared" si="150"/>
        <v>276.01618888357268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5.4406941654254259</v>
      </c>
      <c r="DG174" s="21">
        <f>EXP(-LN(2)/25)*DG173+(1-EXP(-LN(2)/25))/(LN(2)/25)*Calculateur!DB174*Calculateur!DD174*VLOOKUP('Données projet'!$B$13,Paramètres!$A$1:$I$89,3,0)*0.475*44/12</f>
        <v>2.9274921548848614</v>
      </c>
      <c r="DH174" s="21">
        <f>EXP(-LN(2)/2)*DH173+(1-EXP(-LN(2)/2))/(LN(2)/2)*DB174*DE174*VLOOKUP('Données projet'!$B$13,Paramètres!$A$1:$I$89,3,0)*0.475*44/12</f>
        <v>9.1334547576272005E-13</v>
      </c>
      <c r="DI174" s="22">
        <f t="shared" si="175"/>
        <v>8.3681863203111995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3.979039320256561E-13</v>
      </c>
      <c r="O175" s="13">
        <f>N175*VLOOKUP('Données projet'!$B$9,Paramètres!$A$1:$I$89,3,0)*VLOOKUP('Données projet'!$B$9,Paramètres!$A$1:$I$89,5,0)</f>
        <v>3.6002347769681362E-13</v>
      </c>
      <c r="P175" s="13">
        <f t="shared" si="141"/>
        <v>4.6593569189922594E-12</v>
      </c>
      <c r="Q175" s="20">
        <f t="shared" si="162"/>
        <v>8.7420875242334695E-12</v>
      </c>
      <c r="R175" s="59">
        <f t="shared" si="109"/>
        <v>288.8149294469664</v>
      </c>
      <c r="S175" s="59">
        <f ca="1">AVERAGE(OFFSET($R$3,0,0,'Données projet'!$E$9+1,1))-AVERAGE(OFFSET($H$3,0,0,'Données projet'!$E$9+1,1))</f>
        <v>737.40414421611001</v>
      </c>
      <c r="T175" s="59">
        <f t="shared" si="142"/>
        <v>245.32893490531674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134.71548129197976</v>
      </c>
      <c r="AA175" s="21">
        <f>EXP(-LN(2)/25)*AA174+(1-EXP(-LN(2)/25))/(LN(2)/25)*Calculateur!V175*Calculateur!X175*VLOOKUP('Données projet'!$B$9,Paramètres!$A$1:$I$89,3,0)*0.475*44/12</f>
        <v>21.210528249417386</v>
      </c>
      <c r="AB175" s="21">
        <f>EXP(-LN(2)/2)*AB174+(1-EXP(-LN(2)/2))/(LN(2)/2)*V175*Y175*VLOOKUP('Données projet'!$B$9,Paramètres!$A$1:$I$89,3,0)*0.475*44/12</f>
        <v>0.12575753681945623</v>
      </c>
      <c r="AC175" s="22">
        <f t="shared" si="163"/>
        <v>156.05176707821661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2.5579538487363607E-13</v>
      </c>
      <c r="AJ175" s="13">
        <f>AI175*VLOOKUP('Données projet'!$B$10,Paramètres!$A$1:$I$89,3,0)*VLOOKUP('Données projet'!$B$10,Paramètres!$A$1:$I$89,5,0)</f>
        <v>2.4341488824575211E-13</v>
      </c>
      <c r="AK175" s="13">
        <f t="shared" si="164"/>
        <v>3.2970717324875541E-12</v>
      </c>
      <c r="AL175" s="20">
        <f t="shared" si="165"/>
        <v>6.1663475311105072E-12</v>
      </c>
      <c r="AM175" s="59">
        <f t="shared" si="113"/>
        <v>288.81492944696379</v>
      </c>
      <c r="AN175" s="59">
        <f ca="1">AVERAGE(OFFSET($AM$3,0,0,'Données projet'!$E$10+1,1))-AVERAGE(OFFSET($H$3,0,0,'Données projet'!$E$10+1,1))</f>
        <v>486.36097333679697</v>
      </c>
      <c r="AO175" s="59">
        <f t="shared" si="144"/>
        <v>308.47736602748159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28.792970445818316</v>
      </c>
      <c r="AV175" s="21">
        <f>EXP(-LN(2)/25)*AV174+(1-EXP(-LN(2)/25))/(LN(2)/25)*Calculateur!AQ175*Calculateur!AS175*VLOOKUP('Données projet'!$B$10,Paramètres!$A$1:$I$89,3,0)*0.475*44/12</f>
        <v>18.788404102369515</v>
      </c>
      <c r="AW175" s="21">
        <f>EXP(-LN(2)/2)*AW174+(1-EXP(-LN(2)/2))/(LN(2)/2)*AQ175*AT175*VLOOKUP('Données projet'!$B$10,Paramètres!$A$1:$I$89,3,0)*0.475*44/12</f>
        <v>1.7095159613758901E-5</v>
      </c>
      <c r="AX175" s="21">
        <f t="shared" si="166"/>
        <v>47.581391643347445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5.4001247917767614E-13</v>
      </c>
      <c r="BE175" s="13">
        <f>BD175*VLOOKUP('Données projet'!$B$11,Paramètres!$A$1:$I$89,3,0)*VLOOKUP('Données projet'!$B$11,Paramètres!$A$1:$I$89,5,0)</f>
        <v>5.4757265388616366E-13</v>
      </c>
      <c r="BF175" s="13">
        <f t="shared" si="167"/>
        <v>6.7489963942904795E-12</v>
      </c>
      <c r="BG175" s="20">
        <f t="shared" si="168"/>
        <v>1.2708191092240986E-11</v>
      </c>
      <c r="BH175" s="59">
        <f t="shared" si="116"/>
        <v>288.81492944697038</v>
      </c>
      <c r="BI175" s="59">
        <f ca="1">AVERAGE(OFFSET($BH$3,0,0,'Données projet'!$E$11+1,1))-AVERAGE(OFFSET($H$3,0,0,'Données projet'!$E$11+1,1))</f>
        <v>586.51533082410526</v>
      </c>
      <c r="BJ175" s="59">
        <f t="shared" si="146"/>
        <v>361.74671957013652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101.30229621027713</v>
      </c>
      <c r="BQ175" s="21">
        <f>EXP(-LN(2)/25)*BQ174+(1-EXP(-LN(2)/25))/(LN(2)/25)*Calculateur!BL175*Calculateur!BN175*VLOOKUP('Données projet'!$B$11,Paramètres!$A$1:$I$89,3,0)*0.475*44/12</f>
        <v>16.452474472201331</v>
      </c>
      <c r="BR175" s="21">
        <f>EXP(-LN(2)/2)*BR174+(1-EXP(-LN(2)/2))/(LN(2)/2)*BL175*BO175*VLOOKUP('Données projet'!$B$11,Paramètres!$A$1:$I$89,3,0)*0.475*44/12</f>
        <v>0.16937560136100227</v>
      </c>
      <c r="BS175" s="22">
        <f t="shared" si="169"/>
        <v>117.92414628383946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1.7053025658242404E-13</v>
      </c>
      <c r="BZ175" s="13">
        <f>BY175*VLOOKUP('Données projet'!$B$12,Paramètres!$A$1:$I$89,3,0)*VLOOKUP('Données projet'!$B$12,Paramètres!$A$1:$I$89,5,0)</f>
        <v>7.9808160080574461E-14</v>
      </c>
      <c r="CA175" s="13">
        <f t="shared" si="170"/>
        <v>1.2308384591775343E-12</v>
      </c>
      <c r="CB175" s="20">
        <f t="shared" si="171"/>
        <v>2.282709528541206E-12</v>
      </c>
      <c r="CC175" s="59">
        <f t="shared" si="119"/>
        <v>288.81492944695992</v>
      </c>
      <c r="CD175" s="59">
        <f ca="1">AVERAGE(OFFSET($CC$3,0,0,'Données projet'!$E$12+1,1))-AVERAGE(OFFSET($H$3,0,0,'Données projet'!$E$12+1,1))</f>
        <v>374.38106339726073</v>
      </c>
      <c r="CE175" s="59">
        <f t="shared" si="148"/>
        <v>296.53283288925957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64.577873798029742</v>
      </c>
      <c r="CL175" s="21">
        <f>EXP(-LN(2)/25)*CL174+(1-EXP(-LN(2)/25))/(LN(2)/25)*Calculateur!CG175*Calculateur!CI175*VLOOKUP('Données projet'!$B$12,Paramètres!$A$1:$I$89,3,0)*0.475*44/12</f>
        <v>14.410658288878556</v>
      </c>
      <c r="CM175" s="21">
        <f>EXP(-LN(2)/2)*CM174+(1-EXP(-LN(2)/2))/(LN(2)/2)*CG175*CJ175*VLOOKUP('Données projet'!$B$12,Paramètres!$A$1:$I$89,3,0)*0.475*44/12</f>
        <v>2.1854761869832041E-5</v>
      </c>
      <c r="CN175" s="22">
        <f t="shared" si="172"/>
        <v>78.988553941670162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2.4829205358400945E-14</v>
      </c>
      <c r="CV175" s="13">
        <f t="shared" si="173"/>
        <v>4.3867331143352915E-13</v>
      </c>
      <c r="CW175" s="20">
        <f t="shared" si="174"/>
        <v>8.0726688341261168E-13</v>
      </c>
      <c r="CX175" s="59">
        <f t="shared" si="122"/>
        <v>288.81492944695844</v>
      </c>
      <c r="CY175" s="59">
        <f ca="1">AVERAGE(OFFSET($CX$3,0,0,'Données projet'!$E$13+1,1))-AVERAGE(OFFSET($H$3,0,0,'Données projet'!$E$13+1,1))</f>
        <v>285.8437404763045</v>
      </c>
      <c r="CZ175" s="59">
        <f t="shared" si="150"/>
        <v>276.01618888357268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5.3340054713371998</v>
      </c>
      <c r="DG175" s="21">
        <f>EXP(-LN(2)/25)*DG174+(1-EXP(-LN(2)/25))/(LN(2)/25)*Calculateur!DB175*Calculateur!DD175*VLOOKUP('Données projet'!$B$13,Paramètres!$A$1:$I$89,3,0)*0.475*44/12</f>
        <v>2.8474397279594132</v>
      </c>
      <c r="DH175" s="21">
        <f>EXP(-LN(2)/2)*DH174+(1-EXP(-LN(2)/2))/(LN(2)/2)*DB175*DE175*VLOOKUP('Données projet'!$B$13,Paramètres!$A$1:$I$89,3,0)*0.475*44/12</f>
        <v>6.4583277947787285E-13</v>
      </c>
      <c r="DI175" s="22">
        <f t="shared" si="175"/>
        <v>8.1814451992972597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3.979039320256561E-13</v>
      </c>
      <c r="O176" s="13">
        <f>N176*VLOOKUP('Données projet'!$B$9,Paramètres!$A$1:$I$89,3,0)*VLOOKUP('Données projet'!$B$9,Paramètres!$A$1:$I$89,5,0)</f>
        <v>3.6002347769681362E-13</v>
      </c>
      <c r="P176" s="13">
        <f t="shared" si="141"/>
        <v>4.6593569189922594E-12</v>
      </c>
      <c r="Q176" s="20">
        <f t="shared" si="162"/>
        <v>8.7420875242334695E-12</v>
      </c>
      <c r="R176" s="59">
        <f t="shared" si="109"/>
        <v>288.89331365275723</v>
      </c>
      <c r="S176" s="59">
        <f ca="1">AVERAGE(OFFSET($R$3,0,0,'Données projet'!$E$9+1,1))-AVERAGE(OFFSET($H$3,0,0,'Données projet'!$E$9+1,1))</f>
        <v>737.40414421611001</v>
      </c>
      <c r="T176" s="59">
        <f t="shared" si="142"/>
        <v>245.32893490531674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132.07379287217418</v>
      </c>
      <c r="AA176" s="21">
        <f>EXP(-LN(2)/25)*AA175+(1-EXP(-LN(2)/25))/(LN(2)/25)*Calculateur!V176*Calculateur!X176*VLOOKUP('Données projet'!$B$9,Paramètres!$A$1:$I$89,3,0)*0.475*44/12</f>
        <v>20.630525239023864</v>
      </c>
      <c r="AB176" s="21">
        <f>EXP(-LN(2)/2)*AB175+(1-EXP(-LN(2)/2))/(LN(2)/2)*V176*Y176*VLOOKUP('Données projet'!$B$9,Paramètres!$A$1:$I$89,3,0)*0.475*44/12</f>
        <v>8.892400707035443E-2</v>
      </c>
      <c r="AC176" s="22">
        <f t="shared" si="163"/>
        <v>152.79324211826838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2.5579538487363607E-13</v>
      </c>
      <c r="AJ176" s="13">
        <f>AI176*VLOOKUP('Données projet'!$B$10,Paramètres!$A$1:$I$89,3,0)*VLOOKUP('Données projet'!$B$10,Paramètres!$A$1:$I$89,5,0)</f>
        <v>2.4341488824575211E-13</v>
      </c>
      <c r="AK176" s="13">
        <f t="shared" si="164"/>
        <v>3.2970717324875541E-12</v>
      </c>
      <c r="AL176" s="20">
        <f t="shared" si="165"/>
        <v>6.1663475311105072E-12</v>
      </c>
      <c r="AM176" s="59">
        <f t="shared" si="113"/>
        <v>288.89331365275461</v>
      </c>
      <c r="AN176" s="59">
        <f ca="1">AVERAGE(OFFSET($AM$3,0,0,'Données projet'!$E$10+1,1))-AVERAGE(OFFSET($H$3,0,0,'Données projet'!$E$10+1,1))</f>
        <v>486.36097333679697</v>
      </c>
      <c r="AO176" s="59">
        <f t="shared" si="144"/>
        <v>308.47736602748159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28.228357857353689</v>
      </c>
      <c r="AV176" s="21">
        <f>EXP(-LN(2)/25)*AV175+(1-EXP(-LN(2)/25))/(LN(2)/25)*Calculateur!AQ176*Calculateur!AS176*VLOOKUP('Données projet'!$B$10,Paramètres!$A$1:$I$89,3,0)*0.475*44/12</f>
        <v>18.274634204150992</v>
      </c>
      <c r="AW176" s="21">
        <f>EXP(-LN(2)/2)*AW175+(1-EXP(-LN(2)/2))/(LN(2)/2)*AQ176*AT176*VLOOKUP('Données projet'!$B$10,Paramètres!$A$1:$I$89,3,0)*0.475*44/12</f>
        <v>1.208810328835532E-5</v>
      </c>
      <c r="AX176" s="21">
        <f t="shared" si="166"/>
        <v>46.503004149607975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5.4001247917767614E-13</v>
      </c>
      <c r="BE176" s="13">
        <f>BD176*VLOOKUP('Données projet'!$B$11,Paramètres!$A$1:$I$89,3,0)*VLOOKUP('Données projet'!$B$11,Paramètres!$A$1:$I$89,5,0)</f>
        <v>5.4757265388616366E-13</v>
      </c>
      <c r="BF176" s="13">
        <f t="shared" si="167"/>
        <v>6.7489963942904795E-12</v>
      </c>
      <c r="BG176" s="20">
        <f t="shared" si="168"/>
        <v>1.2708191092240986E-11</v>
      </c>
      <c r="BH176" s="59">
        <f t="shared" si="116"/>
        <v>288.89331365276121</v>
      </c>
      <c r="BI176" s="59">
        <f ca="1">AVERAGE(OFFSET($BH$3,0,0,'Données projet'!$E$11+1,1))-AVERAGE(OFFSET($H$3,0,0,'Données projet'!$E$11+1,1))</f>
        <v>586.51533082410526</v>
      </c>
      <c r="BJ176" s="59">
        <f t="shared" si="146"/>
        <v>361.74671957013652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99.315819969893198</v>
      </c>
      <c r="BQ176" s="21">
        <f>EXP(-LN(2)/25)*BQ175+(1-EXP(-LN(2)/25))/(LN(2)/25)*Calculateur!BL176*Calculateur!BN176*VLOOKUP('Données projet'!$B$11,Paramètres!$A$1:$I$89,3,0)*0.475*44/12</f>
        <v>16.002580692560954</v>
      </c>
      <c r="BR176" s="21">
        <f>EXP(-LN(2)/2)*BR175+(1-EXP(-LN(2)/2))/(LN(2)/2)*BL176*BO176*VLOOKUP('Données projet'!$B$11,Paramètres!$A$1:$I$89,3,0)*0.475*44/12</f>
        <v>0.11976663628991414</v>
      </c>
      <c r="BS176" s="22">
        <f t="shared" si="169"/>
        <v>115.43816729874406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1.7053025658242404E-13</v>
      </c>
      <c r="BZ176" s="13">
        <f>BY176*VLOOKUP('Données projet'!$B$12,Paramètres!$A$1:$I$89,3,0)*VLOOKUP('Données projet'!$B$12,Paramètres!$A$1:$I$89,5,0)</f>
        <v>7.9808160080574461E-14</v>
      </c>
      <c r="CA176" s="13">
        <f t="shared" si="170"/>
        <v>1.2308384591775343E-12</v>
      </c>
      <c r="CB176" s="20">
        <f t="shared" si="171"/>
        <v>2.282709528541206E-12</v>
      </c>
      <c r="CC176" s="59">
        <f t="shared" si="119"/>
        <v>288.89331365275075</v>
      </c>
      <c r="CD176" s="59">
        <f ca="1">AVERAGE(OFFSET($CC$3,0,0,'Données projet'!$E$12+1,1))-AVERAGE(OFFSET($H$3,0,0,'Données projet'!$E$12+1,1))</f>
        <v>374.38106339726073</v>
      </c>
      <c r="CE176" s="59">
        <f t="shared" si="148"/>
        <v>296.53283288925957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63.311541081464092</v>
      </c>
      <c r="CL176" s="21">
        <f>EXP(-LN(2)/25)*CL175+(1-EXP(-LN(2)/25))/(LN(2)/25)*Calculateur!CG176*Calculateur!CI176*VLOOKUP('Données projet'!$B$12,Paramètres!$A$1:$I$89,3,0)*0.475*44/12</f>
        <v>14.016598080145588</v>
      </c>
      <c r="CM176" s="21">
        <f>EXP(-LN(2)/2)*CM175+(1-EXP(-LN(2)/2))/(LN(2)/2)*CG176*CJ176*VLOOKUP('Données projet'!$B$12,Paramètres!$A$1:$I$89,3,0)*0.475*44/12</f>
        <v>1.5453650319375427E-5</v>
      </c>
      <c r="CN176" s="22">
        <f t="shared" si="172"/>
        <v>77.328154615260004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2.4829205358400945E-14</v>
      </c>
      <c r="CV176" s="13">
        <f t="shared" si="173"/>
        <v>4.3867331143352915E-13</v>
      </c>
      <c r="CW176" s="20">
        <f t="shared" si="174"/>
        <v>8.0726688341261168E-13</v>
      </c>
      <c r="CX176" s="59">
        <f t="shared" si="122"/>
        <v>288.89331365274927</v>
      </c>
      <c r="CY176" s="59">
        <f ca="1">AVERAGE(OFFSET($CX$3,0,0,'Données projet'!$E$13+1,1))-AVERAGE(OFFSET($H$3,0,0,'Données projet'!$E$13+1,1))</f>
        <v>285.8437404763045</v>
      </c>
      <c r="CZ176" s="59">
        <f t="shared" si="150"/>
        <v>276.01618888357268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5.2294088774663665</v>
      </c>
      <c r="DG176" s="21">
        <f>EXP(-LN(2)/25)*DG175+(1-EXP(-LN(2)/25))/(LN(2)/25)*Calculateur!DB176*Calculateur!DD176*VLOOKUP('Données projet'!$B$13,Paramètres!$A$1:$I$89,3,0)*0.475*44/12</f>
        <v>2.7695763388580157</v>
      </c>
      <c r="DH176" s="21">
        <f>EXP(-LN(2)/2)*DH175+(1-EXP(-LN(2)/2))/(LN(2)/2)*DB176*DE176*VLOOKUP('Données projet'!$B$13,Paramètres!$A$1:$I$89,3,0)*0.475*44/12</f>
        <v>4.5667273788136003E-13</v>
      </c>
      <c r="DI176" s="22">
        <f t="shared" si="175"/>
        <v>7.9989852163248383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3.979039320256561E-13</v>
      </c>
      <c r="O177" s="13">
        <f>N177*VLOOKUP('Données projet'!$B$9,Paramètres!$A$1:$I$89,3,0)*VLOOKUP('Données projet'!$B$9,Paramètres!$A$1:$I$89,5,0)</f>
        <v>3.6002347769681362E-13</v>
      </c>
      <c r="P177" s="13">
        <f t="shared" si="141"/>
        <v>4.6593569189922594E-12</v>
      </c>
      <c r="Q177" s="20">
        <f t="shared" si="162"/>
        <v>8.7420875242334695E-12</v>
      </c>
      <c r="R177" s="59">
        <f t="shared" si="109"/>
        <v>288.97033806781849</v>
      </c>
      <c r="S177" s="59">
        <f ca="1">AVERAGE(OFFSET($R$3,0,0,'Données projet'!$E$9+1,1))-AVERAGE(OFFSET($H$3,0,0,'Données projet'!$E$9+1,1))</f>
        <v>737.40414421611001</v>
      </c>
      <c r="T177" s="59">
        <f t="shared" si="142"/>
        <v>245.32893490531674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129.48390635101015</v>
      </c>
      <c r="AA177" s="21">
        <f>EXP(-LN(2)/25)*AA176+(1-EXP(-LN(2)/25))/(LN(2)/25)*Calculateur!V177*Calculateur!X177*VLOOKUP('Données projet'!$B$9,Paramètres!$A$1:$I$89,3,0)*0.475*44/12</f>
        <v>20.066382441450585</v>
      </c>
      <c r="AB177" s="21">
        <f>EXP(-LN(2)/2)*AB176+(1-EXP(-LN(2)/2))/(LN(2)/2)*V177*Y177*VLOOKUP('Données projet'!$B$9,Paramètres!$A$1:$I$89,3,0)*0.475*44/12</f>
        <v>6.2878768409728114E-2</v>
      </c>
      <c r="AC177" s="22">
        <f t="shared" si="163"/>
        <v>149.61316756087044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2.5579538487363607E-13</v>
      </c>
      <c r="AJ177" s="13">
        <f>AI177*VLOOKUP('Données projet'!$B$10,Paramètres!$A$1:$I$89,3,0)*VLOOKUP('Données projet'!$B$10,Paramètres!$A$1:$I$89,5,0)</f>
        <v>2.4341488824575211E-13</v>
      </c>
      <c r="AK177" s="13">
        <f t="shared" si="164"/>
        <v>3.2970717324875541E-12</v>
      </c>
      <c r="AL177" s="20">
        <f t="shared" si="165"/>
        <v>6.1663475311105072E-12</v>
      </c>
      <c r="AM177" s="59">
        <f t="shared" si="113"/>
        <v>288.97033806781587</v>
      </c>
      <c r="AN177" s="59">
        <f ca="1">AVERAGE(OFFSET($AM$3,0,0,'Données projet'!$E$10+1,1))-AVERAGE(OFFSET($H$3,0,0,'Données projet'!$E$10+1,1))</f>
        <v>486.36097333679697</v>
      </c>
      <c r="AO177" s="59">
        <f t="shared" si="144"/>
        <v>308.47736602748159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27.674816977369179</v>
      </c>
      <c r="AV177" s="21">
        <f>EXP(-LN(2)/25)*AV176+(1-EXP(-LN(2)/25))/(LN(2)/25)*Calculateur!AQ177*Calculateur!AS177*VLOOKUP('Données projet'!$B$10,Paramètres!$A$1:$I$89,3,0)*0.475*44/12</f>
        <v>17.774913370817238</v>
      </c>
      <c r="AW177" s="21">
        <f>EXP(-LN(2)/2)*AW176+(1-EXP(-LN(2)/2))/(LN(2)/2)*AQ177*AT177*VLOOKUP('Données projet'!$B$10,Paramètres!$A$1:$I$89,3,0)*0.475*44/12</f>
        <v>8.5475798068794505E-6</v>
      </c>
      <c r="AX177" s="21">
        <f t="shared" si="166"/>
        <v>45.449738895766231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5.4001247917767614E-13</v>
      </c>
      <c r="BE177" s="13">
        <f>BD177*VLOOKUP('Données projet'!$B$11,Paramètres!$A$1:$I$89,3,0)*VLOOKUP('Données projet'!$B$11,Paramètres!$A$1:$I$89,5,0)</f>
        <v>5.4757265388616366E-13</v>
      </c>
      <c r="BF177" s="13">
        <f t="shared" si="167"/>
        <v>6.7489963942904795E-12</v>
      </c>
      <c r="BG177" s="20">
        <f t="shared" si="168"/>
        <v>1.2708191092240986E-11</v>
      </c>
      <c r="BH177" s="59">
        <f t="shared" si="116"/>
        <v>288.97033806782247</v>
      </c>
      <c r="BI177" s="59">
        <f ca="1">AVERAGE(OFFSET($BH$3,0,0,'Données projet'!$E$11+1,1))-AVERAGE(OFFSET($H$3,0,0,'Données projet'!$E$11+1,1))</f>
        <v>586.51533082410526</v>
      </c>
      <c r="BJ177" s="59">
        <f t="shared" si="146"/>
        <v>361.74671957013652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97.368297316952322</v>
      </c>
      <c r="BQ177" s="21">
        <f>EXP(-LN(2)/25)*BQ176+(1-EXP(-LN(2)/25))/(LN(2)/25)*Calculateur!BL177*Calculateur!BN177*VLOOKUP('Données projet'!$B$11,Paramètres!$A$1:$I$89,3,0)*0.475*44/12</f>
        <v>15.564989281983731</v>
      </c>
      <c r="BR177" s="21">
        <f>EXP(-LN(2)/2)*BR176+(1-EXP(-LN(2)/2))/(LN(2)/2)*BL177*BO177*VLOOKUP('Données projet'!$B$11,Paramètres!$A$1:$I$89,3,0)*0.475*44/12</f>
        <v>8.4687800680501149E-2</v>
      </c>
      <c r="BS177" s="22">
        <f t="shared" si="169"/>
        <v>113.01797439961655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1.7053025658242404E-13</v>
      </c>
      <c r="BZ177" s="13">
        <f>BY177*VLOOKUP('Données projet'!$B$12,Paramètres!$A$1:$I$89,3,0)*VLOOKUP('Données projet'!$B$12,Paramètres!$A$1:$I$89,5,0)</f>
        <v>7.9808160080574461E-14</v>
      </c>
      <c r="CA177" s="13">
        <f t="shared" si="170"/>
        <v>1.2308384591775343E-12</v>
      </c>
      <c r="CB177" s="20">
        <f t="shared" si="171"/>
        <v>2.282709528541206E-12</v>
      </c>
      <c r="CC177" s="59">
        <f t="shared" si="119"/>
        <v>288.97033806781201</v>
      </c>
      <c r="CD177" s="59">
        <f ca="1">AVERAGE(OFFSET($CC$3,0,0,'Données projet'!$E$12+1,1))-AVERAGE(OFFSET($H$3,0,0,'Données projet'!$E$12+1,1))</f>
        <v>374.38106339726073</v>
      </c>
      <c r="CE177" s="59">
        <f t="shared" si="148"/>
        <v>296.53283288925957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62.070040377083608</v>
      </c>
      <c r="CL177" s="21">
        <f>EXP(-LN(2)/25)*CL176+(1-EXP(-LN(2)/25))/(LN(2)/25)*Calculateur!CG177*Calculateur!CI177*VLOOKUP('Données projet'!$B$12,Paramètres!$A$1:$I$89,3,0)*0.475*44/12</f>
        <v>13.633313468543149</v>
      </c>
      <c r="CM177" s="21">
        <f>EXP(-LN(2)/2)*CM176+(1-EXP(-LN(2)/2))/(LN(2)/2)*CG177*CJ177*VLOOKUP('Données projet'!$B$12,Paramètres!$A$1:$I$89,3,0)*0.475*44/12</f>
        <v>1.0927380934916021E-5</v>
      </c>
      <c r="CN177" s="22">
        <f t="shared" si="172"/>
        <v>75.703364773007692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2.4829205358400945E-14</v>
      </c>
      <c r="CV177" s="13">
        <f t="shared" si="173"/>
        <v>4.3867331143352915E-13</v>
      </c>
      <c r="CW177" s="20">
        <f t="shared" si="174"/>
        <v>8.0726688341261168E-13</v>
      </c>
      <c r="CX177" s="59">
        <f t="shared" si="122"/>
        <v>288.97033806781053</v>
      </c>
      <c r="CY177" s="59">
        <f ca="1">AVERAGE(OFFSET($CX$3,0,0,'Données projet'!$E$13+1,1))-AVERAGE(OFFSET($H$3,0,0,'Données projet'!$E$13+1,1))</f>
        <v>285.8437404763045</v>
      </c>
      <c r="CZ177" s="59">
        <f t="shared" si="150"/>
        <v>276.01618888357268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5.1268633590037167</v>
      </c>
      <c r="DG177" s="21">
        <f>EXP(-LN(2)/25)*DG176+(1-EXP(-LN(2)/25))/(LN(2)/25)*Calculateur!DB177*Calculateur!DD177*VLOOKUP('Données projet'!$B$13,Paramètres!$A$1:$I$89,3,0)*0.475*44/12</f>
        <v>2.6938421282262537</v>
      </c>
      <c r="DH177" s="21">
        <f>EXP(-LN(2)/2)*DH176+(1-EXP(-LN(2)/2))/(LN(2)/2)*DB177*DE177*VLOOKUP('Données projet'!$B$13,Paramètres!$A$1:$I$89,3,0)*0.475*44/12</f>
        <v>3.2291638973893642E-13</v>
      </c>
      <c r="DI177" s="22">
        <f t="shared" si="175"/>
        <v>7.8207054872302937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3.979039320256561E-13</v>
      </c>
      <c r="O178" s="13">
        <f>N178*VLOOKUP('Données projet'!$B$9,Paramètres!$A$1:$I$89,3,0)*VLOOKUP('Données projet'!$B$9,Paramètres!$A$1:$I$89,5,0)</f>
        <v>3.6002347769681362E-13</v>
      </c>
      <c r="P178" s="13">
        <f t="shared" si="141"/>
        <v>4.6593569189922594E-12</v>
      </c>
      <c r="Q178" s="20">
        <f t="shared" si="162"/>
        <v>8.7420875242334695E-12</v>
      </c>
      <c r="R178" s="59">
        <f t="shared" si="109"/>
        <v>289.04602628147916</v>
      </c>
      <c r="S178" s="59">
        <f ca="1">AVERAGE(OFFSET($R$3,0,0,'Données projet'!$E$9+1,1))-AVERAGE(OFFSET($H$3,0,0,'Données projet'!$E$9+1,1))</f>
        <v>737.40414421611001</v>
      </c>
      <c r="T178" s="59">
        <f t="shared" si="142"/>
        <v>245.32893490531674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126.94480592485134</v>
      </c>
      <c r="AA178" s="21">
        <f>EXP(-LN(2)/25)*AA177+(1-EXP(-LN(2)/25))/(LN(2)/25)*Calculateur!V178*Calculateur!X178*VLOOKUP('Données projet'!$B$9,Paramètres!$A$1:$I$89,3,0)*0.475*44/12</f>
        <v>19.517666158343928</v>
      </c>
      <c r="AB178" s="21">
        <f>EXP(-LN(2)/2)*AB177+(1-EXP(-LN(2)/2))/(LN(2)/2)*V178*Y178*VLOOKUP('Données projet'!$B$9,Paramètres!$A$1:$I$89,3,0)*0.475*44/12</f>
        <v>4.4462003535177215E-2</v>
      </c>
      <c r="AC178" s="22">
        <f t="shared" si="163"/>
        <v>146.50693408673047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2.5579538487363607E-13</v>
      </c>
      <c r="AJ178" s="13">
        <f>AI178*VLOOKUP('Données projet'!$B$10,Paramètres!$A$1:$I$89,3,0)*VLOOKUP('Données projet'!$B$10,Paramètres!$A$1:$I$89,5,0)</f>
        <v>2.4341488824575211E-13</v>
      </c>
      <c r="AK178" s="13">
        <f t="shared" si="164"/>
        <v>3.2970717324875541E-12</v>
      </c>
      <c r="AL178" s="20">
        <f t="shared" si="165"/>
        <v>6.1663475311105072E-12</v>
      </c>
      <c r="AM178" s="59">
        <f t="shared" si="113"/>
        <v>289.04602628147654</v>
      </c>
      <c r="AN178" s="59">
        <f ca="1">AVERAGE(OFFSET($AM$3,0,0,'Données projet'!$E$10+1,1))-AVERAGE(OFFSET($H$3,0,0,'Données projet'!$E$10+1,1))</f>
        <v>486.36097333679697</v>
      </c>
      <c r="AO178" s="59">
        <f t="shared" si="144"/>
        <v>308.47736602748159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27.132130696414567</v>
      </c>
      <c r="AV178" s="21">
        <f>EXP(-LN(2)/25)*AV177+(1-EXP(-LN(2)/25))/(LN(2)/25)*Calculateur!AQ178*Calculateur!AS178*VLOOKUP('Données projet'!$B$10,Paramètres!$A$1:$I$89,3,0)*0.475*44/12</f>
        <v>17.28885742995017</v>
      </c>
      <c r="AW178" s="21">
        <f>EXP(-LN(2)/2)*AW177+(1-EXP(-LN(2)/2))/(LN(2)/2)*AQ178*AT178*VLOOKUP('Données projet'!$B$10,Paramètres!$A$1:$I$89,3,0)*0.475*44/12</f>
        <v>6.0440516441776599E-6</v>
      </c>
      <c r="AX178" s="21">
        <f t="shared" si="166"/>
        <v>44.420994170416378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5.4001247917767614E-13</v>
      </c>
      <c r="BE178" s="13">
        <f>BD178*VLOOKUP('Données projet'!$B$11,Paramètres!$A$1:$I$89,3,0)*VLOOKUP('Données projet'!$B$11,Paramètres!$A$1:$I$89,5,0)</f>
        <v>5.4757265388616366E-13</v>
      </c>
      <c r="BF178" s="13">
        <f t="shared" si="167"/>
        <v>6.7489963942904795E-12</v>
      </c>
      <c r="BG178" s="20">
        <f t="shared" si="168"/>
        <v>1.2708191092240986E-11</v>
      </c>
      <c r="BH178" s="59">
        <f t="shared" si="116"/>
        <v>289.04602628148314</v>
      </c>
      <c r="BI178" s="59">
        <f ca="1">AVERAGE(OFFSET($BH$3,0,0,'Données projet'!$E$11+1,1))-AVERAGE(OFFSET($H$3,0,0,'Données projet'!$E$11+1,1))</f>
        <v>586.51533082410526</v>
      </c>
      <c r="BJ178" s="59">
        <f t="shared" si="146"/>
        <v>361.74671957013652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95.458964395364092</v>
      </c>
      <c r="BQ178" s="21">
        <f>EXP(-LN(2)/25)*BQ177+(1-EXP(-LN(2)/25))/(LN(2)/25)*Calculateur!BL178*Calculateur!BN178*VLOOKUP('Données projet'!$B$11,Paramètres!$A$1:$I$89,3,0)*0.475*44/12</f>
        <v>15.139363831540674</v>
      </c>
      <c r="BR178" s="21">
        <f>EXP(-LN(2)/2)*BR177+(1-EXP(-LN(2)/2))/(LN(2)/2)*BL178*BO178*VLOOKUP('Données projet'!$B$11,Paramètres!$A$1:$I$89,3,0)*0.475*44/12</f>
        <v>5.9883318144957079E-2</v>
      </c>
      <c r="BS178" s="22">
        <f t="shared" si="169"/>
        <v>110.65821154504972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1.7053025658242404E-13</v>
      </c>
      <c r="BZ178" s="13">
        <f>BY178*VLOOKUP('Données projet'!$B$12,Paramètres!$A$1:$I$89,3,0)*VLOOKUP('Données projet'!$B$12,Paramètres!$A$1:$I$89,5,0)</f>
        <v>7.9808160080574461E-14</v>
      </c>
      <c r="CA178" s="13">
        <f t="shared" si="170"/>
        <v>1.2308384591775343E-12</v>
      </c>
      <c r="CB178" s="20">
        <f t="shared" si="171"/>
        <v>2.282709528541206E-12</v>
      </c>
      <c r="CC178" s="59">
        <f t="shared" si="119"/>
        <v>289.04602628147268</v>
      </c>
      <c r="CD178" s="59">
        <f ca="1">AVERAGE(OFFSET($CC$3,0,0,'Données projet'!$E$12+1,1))-AVERAGE(OFFSET($H$3,0,0,'Données projet'!$E$12+1,1))</f>
        <v>374.38106339726073</v>
      </c>
      <c r="CE178" s="59">
        <f t="shared" si="148"/>
        <v>296.53283288925957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60.852884744275364</v>
      </c>
      <c r="CL178" s="21">
        <f>EXP(-LN(2)/25)*CL177+(1-EXP(-LN(2)/25))/(LN(2)/25)*Calculateur!CG178*Calculateur!CI178*VLOOKUP('Données projet'!$B$12,Paramètres!$A$1:$I$89,3,0)*0.475*44/12</f>
        <v>13.26050979480104</v>
      </c>
      <c r="CM178" s="21">
        <f>EXP(-LN(2)/2)*CM177+(1-EXP(-LN(2)/2))/(LN(2)/2)*CG178*CJ178*VLOOKUP('Données projet'!$B$12,Paramètres!$A$1:$I$89,3,0)*0.475*44/12</f>
        <v>7.7268251596877134E-6</v>
      </c>
      <c r="CN178" s="22">
        <f t="shared" si="172"/>
        <v>74.11340226590157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2.4829205358400945E-14</v>
      </c>
      <c r="CV178" s="13">
        <f t="shared" si="173"/>
        <v>4.3867331143352915E-13</v>
      </c>
      <c r="CW178" s="20">
        <f t="shared" si="174"/>
        <v>8.0726688341261168E-13</v>
      </c>
      <c r="CX178" s="59">
        <f t="shared" si="122"/>
        <v>289.0460262814712</v>
      </c>
      <c r="CY178" s="59">
        <f ca="1">AVERAGE(OFFSET($CX$3,0,0,'Données projet'!$E$13+1,1))-AVERAGE(OFFSET($H$3,0,0,'Données projet'!$E$13+1,1))</f>
        <v>285.8437404763045</v>
      </c>
      <c r="CZ178" s="59">
        <f t="shared" si="150"/>
        <v>276.01618888357268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5.0263286956115296</v>
      </c>
      <c r="DG178" s="21">
        <f>EXP(-LN(2)/25)*DG177+(1-EXP(-LN(2)/25))/(LN(2)/25)*Calculateur!DB178*Calculateur!DD178*VLOOKUP('Données projet'!$B$13,Paramètres!$A$1:$I$89,3,0)*0.475*44/12</f>
        <v>2.620178873566906</v>
      </c>
      <c r="DH178" s="21">
        <f>EXP(-LN(2)/2)*DH177+(1-EXP(-LN(2)/2))/(LN(2)/2)*DB178*DE178*VLOOKUP('Données projet'!$B$13,Paramètres!$A$1:$I$89,3,0)*0.475*44/12</f>
        <v>2.2833636894068001E-13</v>
      </c>
      <c r="DI178" s="22">
        <f t="shared" si="175"/>
        <v>7.6465075691786639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3.979039320256561E-13</v>
      </c>
      <c r="O179" s="13">
        <f>N179*VLOOKUP('Données projet'!$B$9,Paramètres!$A$1:$I$89,3,0)*VLOOKUP('Données projet'!$B$9,Paramètres!$A$1:$I$89,5,0)</f>
        <v>3.6002347769681362E-13</v>
      </c>
      <c r="P179" s="13">
        <f t="shared" si="141"/>
        <v>4.6593569189922594E-12</v>
      </c>
      <c r="Q179" s="20">
        <f t="shared" si="162"/>
        <v>8.7420875242334695E-12</v>
      </c>
      <c r="R179" s="59">
        <f t="shared" si="109"/>
        <v>289.12040147384636</v>
      </c>
      <c r="S179" s="59">
        <f ca="1">AVERAGE(OFFSET($R$3,0,0,'Données projet'!$E$9+1,1))-AVERAGE(OFFSET($H$3,0,0,'Données projet'!$E$9+1,1))</f>
        <v>737.40414421611001</v>
      </c>
      <c r="T179" s="59">
        <f t="shared" si="142"/>
        <v>245.32893490531674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124.45549570935117</v>
      </c>
      <c r="AA179" s="21">
        <f>EXP(-LN(2)/25)*AA178+(1-EXP(-LN(2)/25))/(LN(2)/25)*Calculateur!V179*Calculateur!X179*VLOOKUP('Données projet'!$B$9,Paramètres!$A$1:$I$89,3,0)*0.475*44/12</f>
        <v>18.983954550854559</v>
      </c>
      <c r="AB179" s="21">
        <f>EXP(-LN(2)/2)*AB178+(1-EXP(-LN(2)/2))/(LN(2)/2)*V179*Y179*VLOOKUP('Données projet'!$B$9,Paramètres!$A$1:$I$89,3,0)*0.475*44/12</f>
        <v>3.1439384204864057E-2</v>
      </c>
      <c r="AC179" s="22">
        <f t="shared" si="163"/>
        <v>143.47088964441059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2.5579538487363607E-13</v>
      </c>
      <c r="AJ179" s="13">
        <f>AI179*VLOOKUP('Données projet'!$B$10,Paramètres!$A$1:$I$89,3,0)*VLOOKUP('Données projet'!$B$10,Paramètres!$A$1:$I$89,5,0)</f>
        <v>2.4341488824575211E-13</v>
      </c>
      <c r="AK179" s="13">
        <f t="shared" si="164"/>
        <v>3.2970717324875541E-12</v>
      </c>
      <c r="AL179" s="20">
        <f t="shared" si="165"/>
        <v>6.1663475311105072E-12</v>
      </c>
      <c r="AM179" s="59">
        <f t="shared" si="113"/>
        <v>289.12040147384374</v>
      </c>
      <c r="AN179" s="59">
        <f ca="1">AVERAGE(OFFSET($AM$3,0,0,'Données projet'!$E$10+1,1))-AVERAGE(OFFSET($H$3,0,0,'Données projet'!$E$10+1,1))</f>
        <v>486.36097333679697</v>
      </c>
      <c r="AO179" s="59">
        <f t="shared" si="144"/>
        <v>308.47736602748159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26.600086162423526</v>
      </c>
      <c r="AV179" s="21">
        <f>EXP(-LN(2)/25)*AV178+(1-EXP(-LN(2)/25))/(LN(2)/25)*Calculateur!AQ179*Calculateur!AS179*VLOOKUP('Données projet'!$B$10,Paramètres!$A$1:$I$89,3,0)*0.475*44/12</f>
        <v>16.816092714346684</v>
      </c>
      <c r="AW179" s="21">
        <f>EXP(-LN(2)/2)*AW178+(1-EXP(-LN(2)/2))/(LN(2)/2)*AQ179*AT179*VLOOKUP('Données projet'!$B$10,Paramètres!$A$1:$I$89,3,0)*0.475*44/12</f>
        <v>4.2737899034397253E-6</v>
      </c>
      <c r="AX179" s="21">
        <f t="shared" si="166"/>
        <v>43.416183150560116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5.4001247917767614E-13</v>
      </c>
      <c r="BE179" s="13">
        <f>BD179*VLOOKUP('Données projet'!$B$11,Paramètres!$A$1:$I$89,3,0)*VLOOKUP('Données projet'!$B$11,Paramètres!$A$1:$I$89,5,0)</f>
        <v>5.4757265388616366E-13</v>
      </c>
      <c r="BF179" s="13">
        <f t="shared" si="167"/>
        <v>6.7489963942904795E-12</v>
      </c>
      <c r="BG179" s="20">
        <f t="shared" si="168"/>
        <v>1.2708191092240986E-11</v>
      </c>
      <c r="BH179" s="59">
        <f t="shared" si="116"/>
        <v>289.12040147385034</v>
      </c>
      <c r="BI179" s="59">
        <f ca="1">AVERAGE(OFFSET($BH$3,0,0,'Données projet'!$E$11+1,1))-AVERAGE(OFFSET($H$3,0,0,'Données projet'!$E$11+1,1))</f>
        <v>586.51533082410526</v>
      </c>
      <c r="BJ179" s="59">
        <f t="shared" si="146"/>
        <v>361.74671957013652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93.587072327790125</v>
      </c>
      <c r="BQ179" s="21">
        <f>EXP(-LN(2)/25)*BQ178+(1-EXP(-LN(2)/25))/(LN(2)/25)*Calculateur!BL179*Calculateur!BN179*VLOOKUP('Données projet'!$B$11,Paramètres!$A$1:$I$89,3,0)*0.475*44/12</f>
        <v>14.725377131422652</v>
      </c>
      <c r="BR179" s="21">
        <f>EXP(-LN(2)/2)*BR178+(1-EXP(-LN(2)/2))/(LN(2)/2)*BL179*BO179*VLOOKUP('Données projet'!$B$11,Paramètres!$A$1:$I$89,3,0)*0.475*44/12</f>
        <v>4.2343900340250581E-2</v>
      </c>
      <c r="BS179" s="22">
        <f t="shared" si="169"/>
        <v>108.35479335955303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1.7053025658242404E-13</v>
      </c>
      <c r="BZ179" s="13">
        <f>BY179*VLOOKUP('Données projet'!$B$12,Paramètres!$A$1:$I$89,3,0)*VLOOKUP('Données projet'!$B$12,Paramètres!$A$1:$I$89,5,0)</f>
        <v>7.9808160080574461E-14</v>
      </c>
      <c r="CA179" s="13">
        <f t="shared" si="170"/>
        <v>1.2308384591775343E-12</v>
      </c>
      <c r="CB179" s="20">
        <f t="shared" si="171"/>
        <v>2.282709528541206E-12</v>
      </c>
      <c r="CC179" s="59">
        <f t="shared" si="119"/>
        <v>289.12040147383988</v>
      </c>
      <c r="CD179" s="59">
        <f ca="1">AVERAGE(OFFSET($CC$3,0,0,'Données projet'!$E$12+1,1))-AVERAGE(OFFSET($H$3,0,0,'Données projet'!$E$12+1,1))</f>
        <v>374.38106339726073</v>
      </c>
      <c r="CE179" s="59">
        <f t="shared" si="148"/>
        <v>296.53283288925957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59.659596791034858</v>
      </c>
      <c r="CL179" s="21">
        <f>EXP(-LN(2)/25)*CL178+(1-EXP(-LN(2)/25))/(LN(2)/25)*Calculateur!CG179*Calculateur!CI179*VLOOKUP('Données projet'!$B$12,Paramètres!$A$1:$I$89,3,0)*0.475*44/12</f>
        <v>12.897900457122303</v>
      </c>
      <c r="CM179" s="21">
        <f>EXP(-LN(2)/2)*CM178+(1-EXP(-LN(2)/2))/(LN(2)/2)*CG179*CJ179*VLOOKUP('Données projet'!$B$12,Paramètres!$A$1:$I$89,3,0)*0.475*44/12</f>
        <v>5.4636904674580103E-6</v>
      </c>
      <c r="CN179" s="22">
        <f t="shared" si="172"/>
        <v>72.557502711847633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2.4829205358400945E-14</v>
      </c>
      <c r="CV179" s="13">
        <f t="shared" si="173"/>
        <v>4.3867331143352915E-13</v>
      </c>
      <c r="CW179" s="20">
        <f t="shared" si="174"/>
        <v>8.0726688341261168E-13</v>
      </c>
      <c r="CX179" s="59">
        <f t="shared" si="122"/>
        <v>289.1204014738384</v>
      </c>
      <c r="CY179" s="59">
        <f ca="1">AVERAGE(OFFSET($CX$3,0,0,'Données projet'!$E$13+1,1))-AVERAGE(OFFSET($H$3,0,0,'Données projet'!$E$13+1,1))</f>
        <v>285.8437404763045</v>
      </c>
      <c r="CZ179" s="59">
        <f t="shared" si="150"/>
        <v>276.01618888357268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4.9277654556483732</v>
      </c>
      <c r="DG179" s="21">
        <f>EXP(-LN(2)/25)*DG178+(1-EXP(-LN(2)/25))/(LN(2)/25)*Calculateur!DB179*Calculateur!DD179*VLOOKUP('Données projet'!$B$13,Paramètres!$A$1:$I$89,3,0)*0.475*44/12</f>
        <v>2.5485299444800007</v>
      </c>
      <c r="DH179" s="21">
        <f>EXP(-LN(2)/2)*DH178+(1-EXP(-LN(2)/2))/(LN(2)/2)*DB179*DE179*VLOOKUP('Données projet'!$B$13,Paramètres!$A$1:$I$89,3,0)*0.475*44/12</f>
        <v>1.6145819486946821E-13</v>
      </c>
      <c r="DI179" s="22">
        <f t="shared" si="175"/>
        <v>7.4762954001285351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3.979039320256561E-13</v>
      </c>
      <c r="O180" s="13">
        <f>N180*VLOOKUP('Données projet'!$B$9,Paramètres!$A$1:$I$89,3,0)*VLOOKUP('Données projet'!$B$9,Paramètres!$A$1:$I$89,5,0)</f>
        <v>3.6002347769681362E-13</v>
      </c>
      <c r="P180" s="13">
        <f t="shared" si="141"/>
        <v>4.6593569189922594E-12</v>
      </c>
      <c r="Q180" s="20">
        <f t="shared" si="162"/>
        <v>8.7420875242334695E-12</v>
      </c>
      <c r="R180" s="59">
        <f t="shared" si="109"/>
        <v>289.19348642290402</v>
      </c>
      <c r="S180" s="59">
        <f ca="1">AVERAGE(OFFSET($R$3,0,0,'Données projet'!$E$9+1,1))-AVERAGE(OFFSET($H$3,0,0,'Données projet'!$E$9+1,1))</f>
        <v>737.40414421611001</v>
      </c>
      <c r="T180" s="59">
        <f t="shared" si="142"/>
        <v>245.32893490531674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122.01499934884765</v>
      </c>
      <c r="AA180" s="21">
        <f>EXP(-LN(2)/25)*AA179+(1-EXP(-LN(2)/25))/(LN(2)/25)*Calculateur!V180*Calculateur!X180*VLOOKUP('Données projet'!$B$9,Paramètres!$A$1:$I$89,3,0)*0.475*44/12</f>
        <v>18.464837315338659</v>
      </c>
      <c r="AB180" s="21">
        <f>EXP(-LN(2)/2)*AB179+(1-EXP(-LN(2)/2))/(LN(2)/2)*V180*Y180*VLOOKUP('Données projet'!$B$9,Paramètres!$A$1:$I$89,3,0)*0.475*44/12</f>
        <v>2.2231001767588607E-2</v>
      </c>
      <c r="AC180" s="22">
        <f t="shared" si="163"/>
        <v>140.50206766595389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2.5579538487363607E-13</v>
      </c>
      <c r="AJ180" s="13">
        <f>AI180*VLOOKUP('Données projet'!$B$10,Paramètres!$A$1:$I$89,3,0)*VLOOKUP('Données projet'!$B$10,Paramètres!$A$1:$I$89,5,0)</f>
        <v>2.4341488824575211E-13</v>
      </c>
      <c r="AK180" s="13">
        <f t="shared" si="164"/>
        <v>3.2970717324875541E-12</v>
      </c>
      <c r="AL180" s="20">
        <f t="shared" si="165"/>
        <v>6.1663475311105072E-12</v>
      </c>
      <c r="AM180" s="59">
        <f t="shared" si="113"/>
        <v>289.1934864229014</v>
      </c>
      <c r="AN180" s="59">
        <f ca="1">AVERAGE(OFFSET($AM$3,0,0,'Données projet'!$E$10+1,1))-AVERAGE(OFFSET($H$3,0,0,'Données projet'!$E$10+1,1))</f>
        <v>486.36097333679697</v>
      </c>
      <c r="AO180" s="59">
        <f t="shared" si="144"/>
        <v>308.47736602748159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26.078474697228927</v>
      </c>
      <c r="AV180" s="21">
        <f>EXP(-LN(2)/25)*AV179+(1-EXP(-LN(2)/25))/(LN(2)/25)*Calculateur!AQ180*Calculateur!AS180*VLOOKUP('Données projet'!$B$10,Paramètres!$A$1:$I$89,3,0)*0.475*44/12</f>
        <v>16.356255774752992</v>
      </c>
      <c r="AW180" s="21">
        <f>EXP(-LN(2)/2)*AW179+(1-EXP(-LN(2)/2))/(LN(2)/2)*AQ180*AT180*VLOOKUP('Données projet'!$B$10,Paramètres!$A$1:$I$89,3,0)*0.475*44/12</f>
        <v>3.0220258220888299E-6</v>
      </c>
      <c r="AX180" s="21">
        <f t="shared" si="166"/>
        <v>42.434733494007745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5.4001247917767614E-13</v>
      </c>
      <c r="BE180" s="13">
        <f>BD180*VLOOKUP('Données projet'!$B$11,Paramètres!$A$1:$I$89,3,0)*VLOOKUP('Données projet'!$B$11,Paramètres!$A$1:$I$89,5,0)</f>
        <v>5.4757265388616366E-13</v>
      </c>
      <c r="BF180" s="13">
        <f t="shared" si="167"/>
        <v>6.7489963942904795E-12</v>
      </c>
      <c r="BG180" s="20">
        <f t="shared" si="168"/>
        <v>1.2708191092240986E-11</v>
      </c>
      <c r="BH180" s="59">
        <f t="shared" si="116"/>
        <v>289.19348642290799</v>
      </c>
      <c r="BI180" s="59">
        <f ca="1">AVERAGE(OFFSET($BH$3,0,0,'Données projet'!$E$11+1,1))-AVERAGE(OFFSET($H$3,0,0,'Données projet'!$E$11+1,1))</f>
        <v>586.51533082410526</v>
      </c>
      <c r="BJ180" s="59">
        <f t="shared" si="146"/>
        <v>361.74671957013652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91.751886921919848</v>
      </c>
      <c r="BQ180" s="21">
        <f>EXP(-LN(2)/25)*BQ179+(1-EXP(-LN(2)/25))/(LN(2)/25)*Calculateur!BL180*Calculateur!BN180*VLOOKUP('Données projet'!$B$11,Paramètres!$A$1:$I$89,3,0)*0.475*44/12</f>
        <v>14.322710919389971</v>
      </c>
      <c r="BR180" s="21">
        <f>EXP(-LN(2)/2)*BR179+(1-EXP(-LN(2)/2))/(LN(2)/2)*BL180*BO180*VLOOKUP('Données projet'!$B$11,Paramètres!$A$1:$I$89,3,0)*0.475*44/12</f>
        <v>2.9941659072478546E-2</v>
      </c>
      <c r="BS180" s="22">
        <f t="shared" si="169"/>
        <v>106.1045395003823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1.7053025658242404E-13</v>
      </c>
      <c r="BZ180" s="13">
        <f>BY180*VLOOKUP('Données projet'!$B$12,Paramètres!$A$1:$I$89,3,0)*VLOOKUP('Données projet'!$B$12,Paramètres!$A$1:$I$89,5,0)</f>
        <v>7.9808160080574461E-14</v>
      </c>
      <c r="CA180" s="13">
        <f t="shared" si="170"/>
        <v>1.2308384591775343E-12</v>
      </c>
      <c r="CB180" s="20">
        <f t="shared" si="171"/>
        <v>2.282709528541206E-12</v>
      </c>
      <c r="CC180" s="59">
        <f t="shared" si="119"/>
        <v>289.19348642289754</v>
      </c>
      <c r="CD180" s="59">
        <f ca="1">AVERAGE(OFFSET($CC$3,0,0,'Données projet'!$E$12+1,1))-AVERAGE(OFFSET($H$3,0,0,'Données projet'!$E$12+1,1))</f>
        <v>374.38106339726073</v>
      </c>
      <c r="CE180" s="59">
        <f t="shared" si="148"/>
        <v>296.53283288925957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58.489708486723615</v>
      </c>
      <c r="CL180" s="21">
        <f>EXP(-LN(2)/25)*CL179+(1-EXP(-LN(2)/25))/(LN(2)/25)*Calculateur!CG180*Calculateur!CI180*VLOOKUP('Données projet'!$B$12,Paramètres!$A$1:$I$89,3,0)*0.475*44/12</f>
        <v>12.545206690851186</v>
      </c>
      <c r="CM180" s="21">
        <f>EXP(-LN(2)/2)*CM179+(1-EXP(-LN(2)/2))/(LN(2)/2)*CG180*CJ180*VLOOKUP('Données projet'!$B$12,Paramètres!$A$1:$I$89,3,0)*0.475*44/12</f>
        <v>3.8634125798438567E-6</v>
      </c>
      <c r="CN180" s="22">
        <f t="shared" si="172"/>
        <v>71.034919040987376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2.4829205358400945E-14</v>
      </c>
      <c r="CV180" s="13">
        <f t="shared" si="173"/>
        <v>4.3867331143352915E-13</v>
      </c>
      <c r="CW180" s="20">
        <f t="shared" si="174"/>
        <v>8.0726688341261168E-13</v>
      </c>
      <c r="CX180" s="59">
        <f t="shared" si="122"/>
        <v>289.19348642289606</v>
      </c>
      <c r="CY180" s="59">
        <f ca="1">AVERAGE(OFFSET($CX$3,0,0,'Données projet'!$E$13+1,1))-AVERAGE(OFFSET($H$3,0,0,'Données projet'!$E$13+1,1))</f>
        <v>285.8437404763045</v>
      </c>
      <c r="CZ180" s="59">
        <f t="shared" si="150"/>
        <v>276.01618888357268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4.8311349807032542</v>
      </c>
      <c r="DG180" s="21">
        <f>EXP(-LN(2)/25)*DG179+(1-EXP(-LN(2)/25))/(LN(2)/25)*Calculateur!DB180*Calculateur!DD180*VLOOKUP('Données projet'!$B$13,Paramètres!$A$1:$I$89,3,0)*0.475*44/12</f>
        <v>2.4788402591268301</v>
      </c>
      <c r="DH180" s="21">
        <f>EXP(-LN(2)/2)*DH179+(1-EXP(-LN(2)/2))/(LN(2)/2)*DB180*DE180*VLOOKUP('Données projet'!$B$13,Paramètres!$A$1:$I$89,3,0)*0.475*44/12</f>
        <v>1.1416818447034001E-13</v>
      </c>
      <c r="DI180" s="22">
        <f t="shared" si="175"/>
        <v>7.3099752398301989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3.979039320256561E-13</v>
      </c>
      <c r="O181" s="13">
        <f>N181*VLOOKUP('Données projet'!$B$9,Paramètres!$A$1:$I$89,3,0)*VLOOKUP('Données projet'!$B$9,Paramètres!$A$1:$I$89,5,0)</f>
        <v>3.6002347769681362E-13</v>
      </c>
      <c r="P181" s="13">
        <f t="shared" si="141"/>
        <v>4.6593569189922594E-12</v>
      </c>
      <c r="Q181" s="20">
        <f t="shared" si="162"/>
        <v>8.7420875242334695E-12</v>
      </c>
      <c r="R181" s="59">
        <f t="shared" si="109"/>
        <v>289.26530351148892</v>
      </c>
      <c r="S181" s="59">
        <f ca="1">AVERAGE(OFFSET($R$3,0,0,'Données projet'!$E$9+1,1))-AVERAGE(OFFSET($H$3,0,0,'Données projet'!$E$9+1,1))</f>
        <v>737.40414421611001</v>
      </c>
      <c r="T181" s="59">
        <f t="shared" si="142"/>
        <v>245.32893490531674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119.62235963341782</v>
      </c>
      <c r="AA181" s="21">
        <f>EXP(-LN(2)/25)*AA180+(1-EXP(-LN(2)/25))/(LN(2)/25)*Calculateur!V181*Calculateur!X181*VLOOKUP('Données projet'!$B$9,Paramètres!$A$1:$I$89,3,0)*0.475*44/12</f>
        <v>17.959915367927131</v>
      </c>
      <c r="AB181" s="21">
        <f>EXP(-LN(2)/2)*AB180+(1-EXP(-LN(2)/2))/(LN(2)/2)*V181*Y181*VLOOKUP('Données projet'!$B$9,Paramètres!$A$1:$I$89,3,0)*0.475*44/12</f>
        <v>1.5719692102432029E-2</v>
      </c>
      <c r="AC181" s="22">
        <f t="shared" si="163"/>
        <v>137.59799469344739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2.5579538487363607E-13</v>
      </c>
      <c r="AJ181" s="13">
        <f>AI181*VLOOKUP('Données projet'!$B$10,Paramètres!$A$1:$I$89,3,0)*VLOOKUP('Données projet'!$B$10,Paramètres!$A$1:$I$89,5,0)</f>
        <v>2.4341488824575211E-13</v>
      </c>
      <c r="AK181" s="13">
        <f t="shared" si="164"/>
        <v>3.2970717324875541E-12</v>
      </c>
      <c r="AL181" s="20">
        <f t="shared" si="165"/>
        <v>6.1663475311105072E-12</v>
      </c>
      <c r="AM181" s="59">
        <f t="shared" si="113"/>
        <v>289.26530351148631</v>
      </c>
      <c r="AN181" s="59">
        <f ca="1">AVERAGE(OFFSET($AM$3,0,0,'Données projet'!$E$10+1,1))-AVERAGE(OFFSET($H$3,0,0,'Données projet'!$E$10+1,1))</f>
        <v>486.36097333679697</v>
      </c>
      <c r="AO181" s="59">
        <f t="shared" si="144"/>
        <v>308.47736602748159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25.567091714715218</v>
      </c>
      <c r="AV181" s="21">
        <f>EXP(-LN(2)/25)*AV180+(1-EXP(-LN(2)/25))/(LN(2)/25)*Calculateur!AQ181*Calculateur!AS181*VLOOKUP('Données projet'!$B$10,Paramètres!$A$1:$I$89,3,0)*0.475*44/12</f>
        <v>15.908993100454262</v>
      </c>
      <c r="AW181" s="21">
        <f>EXP(-LN(2)/2)*AW180+(1-EXP(-LN(2)/2))/(LN(2)/2)*AQ181*AT181*VLOOKUP('Données projet'!$B$10,Paramètres!$A$1:$I$89,3,0)*0.475*44/12</f>
        <v>2.1368949517198626E-6</v>
      </c>
      <c r="AX181" s="21">
        <f t="shared" si="166"/>
        <v>41.476086952064428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5.4001247917767614E-13</v>
      </c>
      <c r="BE181" s="13">
        <f>BD181*VLOOKUP('Données projet'!$B$11,Paramètres!$A$1:$I$89,3,0)*VLOOKUP('Données projet'!$B$11,Paramètres!$A$1:$I$89,5,0)</f>
        <v>5.4757265388616366E-13</v>
      </c>
      <c r="BF181" s="13">
        <f t="shared" si="167"/>
        <v>6.7489963942904795E-12</v>
      </c>
      <c r="BG181" s="20">
        <f t="shared" si="168"/>
        <v>1.2708191092240986E-11</v>
      </c>
      <c r="BH181" s="59">
        <f t="shared" si="116"/>
        <v>289.2653035114929</v>
      </c>
      <c r="BI181" s="59">
        <f ca="1">AVERAGE(OFFSET($BH$3,0,0,'Données projet'!$E$11+1,1))-AVERAGE(OFFSET($H$3,0,0,'Données projet'!$E$11+1,1))</f>
        <v>586.51533082410526</v>
      </c>
      <c r="BJ181" s="59">
        <f t="shared" si="146"/>
        <v>361.74671957013652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89.952688382506125</v>
      </c>
      <c r="BQ181" s="21">
        <f>EXP(-LN(2)/25)*BQ180+(1-EXP(-LN(2)/25))/(LN(2)/25)*Calculateur!BL181*Calculateur!BN181*VLOOKUP('Données projet'!$B$11,Paramètres!$A$1:$I$89,3,0)*0.475*44/12</f>
        <v>13.93105563610062</v>
      </c>
      <c r="BR181" s="21">
        <f>EXP(-LN(2)/2)*BR180+(1-EXP(-LN(2)/2))/(LN(2)/2)*BL181*BO181*VLOOKUP('Données projet'!$B$11,Paramètres!$A$1:$I$89,3,0)*0.475*44/12</f>
        <v>2.1171950170125294E-2</v>
      </c>
      <c r="BS181" s="22">
        <f t="shared" si="169"/>
        <v>103.90491596877688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1.7053025658242404E-13</v>
      </c>
      <c r="BZ181" s="13">
        <f>BY181*VLOOKUP('Données projet'!$B$12,Paramètres!$A$1:$I$89,3,0)*VLOOKUP('Données projet'!$B$12,Paramètres!$A$1:$I$89,5,0)</f>
        <v>7.9808160080574461E-14</v>
      </c>
      <c r="CA181" s="13">
        <f t="shared" si="170"/>
        <v>1.2308384591775343E-12</v>
      </c>
      <c r="CB181" s="20">
        <f t="shared" si="171"/>
        <v>2.282709528541206E-12</v>
      </c>
      <c r="CC181" s="59">
        <f t="shared" si="119"/>
        <v>289.26530351148244</v>
      </c>
      <c r="CD181" s="59">
        <f ca="1">AVERAGE(OFFSET($CC$3,0,0,'Données projet'!$E$12+1,1))-AVERAGE(OFFSET($H$3,0,0,'Données projet'!$E$12+1,1))</f>
        <v>374.38106339726073</v>
      </c>
      <c r="CE181" s="59">
        <f t="shared" si="148"/>
        <v>296.53283288925957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57.342760978498511</v>
      </c>
      <c r="CL181" s="21">
        <f>EXP(-LN(2)/25)*CL180+(1-EXP(-LN(2)/25))/(LN(2)/25)*Calculateur!CG181*Calculateur!CI181*VLOOKUP('Données projet'!$B$12,Paramètres!$A$1:$I$89,3,0)*0.475*44/12</f>
        <v>12.202157354166113</v>
      </c>
      <c r="CM181" s="21">
        <f>EXP(-LN(2)/2)*CM180+(1-EXP(-LN(2)/2))/(LN(2)/2)*CG181*CJ181*VLOOKUP('Données projet'!$B$12,Paramètres!$A$1:$I$89,3,0)*0.475*44/12</f>
        <v>2.7318452337290052E-6</v>
      </c>
      <c r="CN181" s="22">
        <f t="shared" si="172"/>
        <v>69.54492106450985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2.4829205358400945E-14</v>
      </c>
      <c r="CV181" s="13">
        <f t="shared" si="173"/>
        <v>4.3867331143352915E-13</v>
      </c>
      <c r="CW181" s="20">
        <f t="shared" si="174"/>
        <v>8.0726688341261168E-13</v>
      </c>
      <c r="CX181" s="59">
        <f t="shared" si="122"/>
        <v>289.26530351148097</v>
      </c>
      <c r="CY181" s="59">
        <f ca="1">AVERAGE(OFFSET($CX$3,0,0,'Données projet'!$E$13+1,1))-AVERAGE(OFFSET($H$3,0,0,'Données projet'!$E$13+1,1))</f>
        <v>285.8437404763045</v>
      </c>
      <c r="CZ181" s="59">
        <f t="shared" si="150"/>
        <v>276.01618888357268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4.7363993704330394</v>
      </c>
      <c r="DG181" s="21">
        <f>EXP(-LN(2)/25)*DG180+(1-EXP(-LN(2)/25))/(LN(2)/25)*Calculateur!DB181*Calculateur!DD181*VLOOKUP('Données projet'!$B$13,Paramètres!$A$1:$I$89,3,0)*0.475*44/12</f>
        <v>2.4110562418844634</v>
      </c>
      <c r="DH181" s="21">
        <f>EXP(-LN(2)/2)*DH180+(1-EXP(-LN(2)/2))/(LN(2)/2)*DB181*DE181*VLOOKUP('Données projet'!$B$13,Paramètres!$A$1:$I$89,3,0)*0.475*44/12</f>
        <v>8.0729097434734106E-14</v>
      </c>
      <c r="DI181" s="22">
        <f t="shared" si="175"/>
        <v>7.1474556123175832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3.979039320256561E-13</v>
      </c>
      <c r="O182" s="13">
        <f>N182*VLOOKUP('Données projet'!$B$9,Paramètres!$A$1:$I$89,3,0)*VLOOKUP('Données projet'!$B$9,Paramètres!$A$1:$I$89,5,0)</f>
        <v>3.6002347769681362E-13</v>
      </c>
      <c r="P182" s="13">
        <f t="shared" si="141"/>
        <v>4.6593569189922594E-12</v>
      </c>
      <c r="Q182" s="20">
        <f t="shared" si="162"/>
        <v>8.7420875242334695E-12</v>
      </c>
      <c r="R182" s="59">
        <f t="shared" si="109"/>
        <v>289.33587473414588</v>
      </c>
      <c r="S182" s="59">
        <f ca="1">AVERAGE(OFFSET($R$3,0,0,'Données projet'!$E$9+1,1))-AVERAGE(OFFSET($H$3,0,0,'Données projet'!$E$9+1,1))</f>
        <v>737.40414421611001</v>
      </c>
      <c r="T182" s="59">
        <f t="shared" si="142"/>
        <v>245.32893490531674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117.27663812344143</v>
      </c>
      <c r="AA182" s="21">
        <f>EXP(-LN(2)/25)*AA181+(1-EXP(-LN(2)/25))/(LN(2)/25)*Calculateur!V182*Calculateur!X182*VLOOKUP('Données projet'!$B$9,Paramètres!$A$1:$I$89,3,0)*0.475*44/12</f>
        <v>17.468800537720263</v>
      </c>
      <c r="AB182" s="21">
        <f>EXP(-LN(2)/2)*AB181+(1-EXP(-LN(2)/2))/(LN(2)/2)*V182*Y182*VLOOKUP('Données projet'!$B$9,Paramètres!$A$1:$I$89,3,0)*0.475*44/12</f>
        <v>1.1115500883794304E-2</v>
      </c>
      <c r="AC182" s="22">
        <f t="shared" si="163"/>
        <v>134.75655416204549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2.5579538487363607E-13</v>
      </c>
      <c r="AJ182" s="13">
        <f>AI182*VLOOKUP('Données projet'!$B$10,Paramètres!$A$1:$I$89,3,0)*VLOOKUP('Données projet'!$B$10,Paramètres!$A$1:$I$89,5,0)</f>
        <v>2.4341488824575211E-13</v>
      </c>
      <c r="AK182" s="13">
        <f t="shared" si="164"/>
        <v>3.2970717324875541E-12</v>
      </c>
      <c r="AL182" s="20">
        <f t="shared" si="165"/>
        <v>6.1663475311105072E-12</v>
      </c>
      <c r="AM182" s="59">
        <f t="shared" si="113"/>
        <v>289.33587473414326</v>
      </c>
      <c r="AN182" s="59">
        <f ca="1">AVERAGE(OFFSET($AM$3,0,0,'Données projet'!$E$10+1,1))-AVERAGE(OFFSET($H$3,0,0,'Données projet'!$E$10+1,1))</f>
        <v>486.36097333679697</v>
      </c>
      <c r="AO182" s="59">
        <f t="shared" si="144"/>
        <v>308.47736602748159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25.065736640575782</v>
      </c>
      <c r="AV182" s="21">
        <f>EXP(-LN(2)/25)*AV181+(1-EXP(-LN(2)/25))/(LN(2)/25)*Calculateur!AQ182*Calculateur!AS182*VLOOKUP('Données projet'!$B$10,Paramètres!$A$1:$I$89,3,0)*0.475*44/12</f>
        <v>15.473960847504754</v>
      </c>
      <c r="AW182" s="21">
        <f>EXP(-LN(2)/2)*AW181+(1-EXP(-LN(2)/2))/(LN(2)/2)*AQ182*AT182*VLOOKUP('Données projet'!$B$10,Paramètres!$A$1:$I$89,3,0)*0.475*44/12</f>
        <v>1.511012911044415E-6</v>
      </c>
      <c r="AX182" s="21">
        <f t="shared" si="166"/>
        <v>40.539698999093446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5.4001247917767614E-13</v>
      </c>
      <c r="BE182" s="13">
        <f>BD182*VLOOKUP('Données projet'!$B$11,Paramètres!$A$1:$I$89,3,0)*VLOOKUP('Données projet'!$B$11,Paramètres!$A$1:$I$89,5,0)</f>
        <v>5.4757265388616366E-13</v>
      </c>
      <c r="BF182" s="13">
        <f t="shared" si="167"/>
        <v>6.7489963942904795E-12</v>
      </c>
      <c r="BG182" s="20">
        <f t="shared" si="168"/>
        <v>1.2708191092240986E-11</v>
      </c>
      <c r="BH182" s="59">
        <f t="shared" si="116"/>
        <v>289.33587473414985</v>
      </c>
      <c r="BI182" s="59">
        <f ca="1">AVERAGE(OFFSET($BH$3,0,0,'Données projet'!$E$11+1,1))-AVERAGE(OFFSET($H$3,0,0,'Données projet'!$E$11+1,1))</f>
        <v>586.51533082410526</v>
      </c>
      <c r="BJ182" s="59">
        <f t="shared" si="146"/>
        <v>361.74671957013652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88.188771029047558</v>
      </c>
      <c r="BQ182" s="21">
        <f>EXP(-LN(2)/25)*BQ181+(1-EXP(-LN(2)/25))/(LN(2)/25)*Calculateur!BL182*Calculateur!BN182*VLOOKUP('Données projet'!$B$11,Paramètres!$A$1:$I$89,3,0)*0.475*44/12</f>
        <v>13.550110187129073</v>
      </c>
      <c r="BR182" s="21">
        <f>EXP(-LN(2)/2)*BR181+(1-EXP(-LN(2)/2))/(LN(2)/2)*BL182*BO182*VLOOKUP('Données projet'!$B$11,Paramètres!$A$1:$I$89,3,0)*0.475*44/12</f>
        <v>1.4970829536239275E-2</v>
      </c>
      <c r="BS182" s="22">
        <f t="shared" si="169"/>
        <v>101.75385204571288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1.7053025658242404E-13</v>
      </c>
      <c r="BZ182" s="13">
        <f>BY182*VLOOKUP('Données projet'!$B$12,Paramètres!$A$1:$I$89,3,0)*VLOOKUP('Données projet'!$B$12,Paramètres!$A$1:$I$89,5,0)</f>
        <v>7.9808160080574461E-14</v>
      </c>
      <c r="CA182" s="13">
        <f t="shared" si="170"/>
        <v>1.2308384591775343E-12</v>
      </c>
      <c r="CB182" s="20">
        <f t="shared" si="171"/>
        <v>2.282709528541206E-12</v>
      </c>
      <c r="CC182" s="59">
        <f t="shared" si="119"/>
        <v>289.3358747341394</v>
      </c>
      <c r="CD182" s="59">
        <f ca="1">AVERAGE(OFFSET($CC$3,0,0,'Données projet'!$E$12+1,1))-AVERAGE(OFFSET($H$3,0,0,'Données projet'!$E$12+1,1))</f>
        <v>374.38106339726073</v>
      </c>
      <c r="CE182" s="59">
        <f t="shared" si="148"/>
        <v>296.53283288925957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56.218304411340796</v>
      </c>
      <c r="CL182" s="21">
        <f>EXP(-LN(2)/25)*CL181+(1-EXP(-LN(2)/25))/(LN(2)/25)*Calculateur!CG182*Calculateur!CI182*VLOOKUP('Données projet'!$B$12,Paramètres!$A$1:$I$89,3,0)*0.475*44/12</f>
        <v>11.868488719632873</v>
      </c>
      <c r="CM182" s="21">
        <f>EXP(-LN(2)/2)*CM181+(1-EXP(-LN(2)/2))/(LN(2)/2)*CG182*CJ182*VLOOKUP('Données projet'!$B$12,Paramètres!$A$1:$I$89,3,0)*0.475*44/12</f>
        <v>1.9317062899219284E-6</v>
      </c>
      <c r="CN182" s="22">
        <f t="shared" si="172"/>
        <v>68.086795062679968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2.4829205358400945E-14</v>
      </c>
      <c r="CV182" s="13">
        <f t="shared" si="173"/>
        <v>4.3867331143352915E-13</v>
      </c>
      <c r="CW182" s="20">
        <f t="shared" si="174"/>
        <v>8.0726688341261168E-13</v>
      </c>
      <c r="CX182" s="59">
        <f t="shared" si="122"/>
        <v>289.33587473413792</v>
      </c>
      <c r="CY182" s="59">
        <f ca="1">AVERAGE(OFFSET($CX$3,0,0,'Données projet'!$E$13+1,1))-AVERAGE(OFFSET($H$3,0,0,'Données projet'!$E$13+1,1))</f>
        <v>285.8437404763045</v>
      </c>
      <c r="CZ182" s="59">
        <f t="shared" si="150"/>
        <v>276.01618888357268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4.6435214676972061</v>
      </c>
      <c r="DG182" s="21">
        <f>EXP(-LN(2)/25)*DG181+(1-EXP(-LN(2)/25))/(LN(2)/25)*Calculateur!DB182*Calculateur!DD182*VLOOKUP('Données projet'!$B$13,Paramètres!$A$1:$I$89,3,0)*0.475*44/12</f>
        <v>2.3451257821581954</v>
      </c>
      <c r="DH182" s="21">
        <f>EXP(-LN(2)/2)*DH181+(1-EXP(-LN(2)/2))/(LN(2)/2)*DB182*DE182*VLOOKUP('Données projet'!$B$13,Paramètres!$A$1:$I$89,3,0)*0.475*44/12</f>
        <v>5.7084092235170003E-14</v>
      </c>
      <c r="DI182" s="22">
        <f t="shared" si="175"/>
        <v>6.9886472498554584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3.979039320256561E-13</v>
      </c>
      <c r="O183" s="13">
        <f>N183*VLOOKUP('Données projet'!$B$9,Paramètres!$A$1:$I$89,3,0)*VLOOKUP('Données projet'!$B$9,Paramètres!$A$1:$I$89,5,0)</f>
        <v>3.6002347769681362E-13</v>
      </c>
      <c r="P183" s="13">
        <f t="shared" si="141"/>
        <v>4.6593569189922594E-12</v>
      </c>
      <c r="Q183" s="20">
        <f t="shared" si="162"/>
        <v>8.7420875242334695E-12</v>
      </c>
      <c r="R183" s="59">
        <f t="shared" si="109"/>
        <v>289.40522170386339</v>
      </c>
      <c r="S183" s="59">
        <f ca="1">AVERAGE(OFFSET($R$3,0,0,'Données projet'!$E$9+1,1))-AVERAGE(OFFSET($H$3,0,0,'Données projet'!$E$9+1,1))</f>
        <v>737.40414421611001</v>
      </c>
      <c r="T183" s="59">
        <f t="shared" si="142"/>
        <v>245.32893490531674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114.97691478152683</v>
      </c>
      <c r="AA183" s="21">
        <f>EXP(-LN(2)/25)*AA182+(1-EXP(-LN(2)/25))/(LN(2)/25)*Calculateur!V183*Calculateur!X183*VLOOKUP('Données projet'!$B$9,Paramètres!$A$1:$I$89,3,0)*0.475*44/12</f>
        <v>16.991115268372006</v>
      </c>
      <c r="AB183" s="21">
        <f>EXP(-LN(2)/2)*AB182+(1-EXP(-LN(2)/2))/(LN(2)/2)*V183*Y183*VLOOKUP('Données projet'!$B$9,Paramètres!$A$1:$I$89,3,0)*0.475*44/12</f>
        <v>7.8598460512160143E-3</v>
      </c>
      <c r="AC183" s="22">
        <f t="shared" si="163"/>
        <v>131.97588989595005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2.5579538487363607E-13</v>
      </c>
      <c r="AJ183" s="13">
        <f>AI183*VLOOKUP('Données projet'!$B$10,Paramètres!$A$1:$I$89,3,0)*VLOOKUP('Données projet'!$B$10,Paramètres!$A$1:$I$89,5,0)</f>
        <v>2.4341488824575211E-13</v>
      </c>
      <c r="AK183" s="13">
        <f t="shared" si="164"/>
        <v>3.2970717324875541E-12</v>
      </c>
      <c r="AL183" s="20">
        <f t="shared" si="165"/>
        <v>6.1663475311105072E-12</v>
      </c>
      <c r="AM183" s="59">
        <f t="shared" si="113"/>
        <v>289.40522170386078</v>
      </c>
      <c r="AN183" s="59">
        <f ca="1">AVERAGE(OFFSET($AM$3,0,0,'Données projet'!$E$10+1,1))-AVERAGE(OFFSET($H$3,0,0,'Données projet'!$E$10+1,1))</f>
        <v>486.36097333679697</v>
      </c>
      <c r="AO183" s="59">
        <f t="shared" si="144"/>
        <v>308.47736602748159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24.57421283364382</v>
      </c>
      <c r="AV183" s="21">
        <f>EXP(-LN(2)/25)*AV182+(1-EXP(-LN(2)/25))/(LN(2)/25)*Calculateur!AQ183*Calculateur!AS183*VLOOKUP('Données projet'!$B$10,Paramètres!$A$1:$I$89,3,0)*0.475*44/12</f>
        <v>15.050824574389502</v>
      </c>
      <c r="AW183" s="21">
        <f>EXP(-LN(2)/2)*AW182+(1-EXP(-LN(2)/2))/(LN(2)/2)*AQ183*AT183*VLOOKUP('Données projet'!$B$10,Paramètres!$A$1:$I$89,3,0)*0.475*44/12</f>
        <v>1.0684474758599313E-6</v>
      </c>
      <c r="AX183" s="21">
        <f t="shared" si="166"/>
        <v>39.625038476480796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5.4001247917767614E-13</v>
      </c>
      <c r="BE183" s="13">
        <f>BD183*VLOOKUP('Données projet'!$B$11,Paramètres!$A$1:$I$89,3,0)*VLOOKUP('Données projet'!$B$11,Paramètres!$A$1:$I$89,5,0)</f>
        <v>5.4757265388616366E-13</v>
      </c>
      <c r="BF183" s="13">
        <f t="shared" si="167"/>
        <v>6.7489963942904795E-12</v>
      </c>
      <c r="BG183" s="20">
        <f t="shared" si="168"/>
        <v>1.2708191092240986E-11</v>
      </c>
      <c r="BH183" s="59">
        <f t="shared" si="116"/>
        <v>289.40522170386737</v>
      </c>
      <c r="BI183" s="59">
        <f ca="1">AVERAGE(OFFSET($BH$3,0,0,'Données projet'!$E$11+1,1))-AVERAGE(OFFSET($H$3,0,0,'Données projet'!$E$11+1,1))</f>
        <v>586.51533082410526</v>
      </c>
      <c r="BJ183" s="59">
        <f t="shared" si="146"/>
        <v>361.74671957013652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86.459443019006955</v>
      </c>
      <c r="BQ183" s="21">
        <f>EXP(-LN(2)/25)*BQ182+(1-EXP(-LN(2)/25))/(LN(2)/25)*Calculateur!BL183*Calculateur!BN183*VLOOKUP('Données projet'!$B$11,Paramètres!$A$1:$I$89,3,0)*0.475*44/12</f>
        <v>13.179581711492704</v>
      </c>
      <c r="BR183" s="21">
        <f>EXP(-LN(2)/2)*BR182+(1-EXP(-LN(2)/2))/(LN(2)/2)*BL183*BO183*VLOOKUP('Données projet'!$B$11,Paramètres!$A$1:$I$89,3,0)*0.475*44/12</f>
        <v>1.0585975085062649E-2</v>
      </c>
      <c r="BS183" s="22">
        <f t="shared" si="169"/>
        <v>99.64961070558472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1.7053025658242404E-13</v>
      </c>
      <c r="BZ183" s="13">
        <f>BY183*VLOOKUP('Données projet'!$B$12,Paramètres!$A$1:$I$89,3,0)*VLOOKUP('Données projet'!$B$12,Paramètres!$A$1:$I$89,5,0)</f>
        <v>7.9808160080574461E-14</v>
      </c>
      <c r="CA183" s="13">
        <f t="shared" si="170"/>
        <v>1.2308384591775343E-12</v>
      </c>
      <c r="CB183" s="20">
        <f t="shared" si="171"/>
        <v>2.282709528541206E-12</v>
      </c>
      <c r="CC183" s="59">
        <f t="shared" si="119"/>
        <v>289.40522170385691</v>
      </c>
      <c r="CD183" s="59">
        <f ca="1">AVERAGE(OFFSET($CC$3,0,0,'Données projet'!$E$12+1,1))-AVERAGE(OFFSET($H$3,0,0,'Données projet'!$E$12+1,1))</f>
        <v>374.38106339726073</v>
      </c>
      <c r="CE183" s="59">
        <f t="shared" si="148"/>
        <v>296.53283288925957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55.115897751614263</v>
      </c>
      <c r="CL183" s="21">
        <f>EXP(-LN(2)/25)*CL182+(1-EXP(-LN(2)/25))/(LN(2)/25)*Calculateur!CG183*Calculateur!CI183*VLOOKUP('Données projet'!$B$12,Paramètres!$A$1:$I$89,3,0)*0.475*44/12</f>
        <v>11.543944271457816</v>
      </c>
      <c r="CM183" s="21">
        <f>EXP(-LN(2)/2)*CM182+(1-EXP(-LN(2)/2))/(LN(2)/2)*CG183*CJ183*VLOOKUP('Données projet'!$B$12,Paramètres!$A$1:$I$89,3,0)*0.475*44/12</f>
        <v>1.3659226168645026E-6</v>
      </c>
      <c r="CN183" s="22">
        <f t="shared" si="172"/>
        <v>66.659843388994688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2.4829205358400945E-14</v>
      </c>
      <c r="CV183" s="13">
        <f t="shared" si="173"/>
        <v>4.3867331143352915E-13</v>
      </c>
      <c r="CW183" s="20">
        <f t="shared" si="174"/>
        <v>8.0726688341261168E-13</v>
      </c>
      <c r="CX183" s="59">
        <f t="shared" si="122"/>
        <v>289.40522170385543</v>
      </c>
      <c r="CY183" s="59">
        <f ca="1">AVERAGE(OFFSET($CX$3,0,0,'Données projet'!$E$13+1,1))-AVERAGE(OFFSET($H$3,0,0,'Données projet'!$E$13+1,1))</f>
        <v>285.8437404763045</v>
      </c>
      <c r="CZ183" s="59">
        <f t="shared" si="150"/>
        <v>276.01618888357268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4.5524648439840956</v>
      </c>
      <c r="DG183" s="21">
        <f>EXP(-LN(2)/25)*DG182+(1-EXP(-LN(2)/25))/(LN(2)/25)*Calculateur!DB183*Calculateur!DD183*VLOOKUP('Données projet'!$B$13,Paramètres!$A$1:$I$89,3,0)*0.475*44/12</f>
        <v>2.2809981943202744</v>
      </c>
      <c r="DH183" s="21">
        <f>EXP(-LN(2)/2)*DH182+(1-EXP(-LN(2)/2))/(LN(2)/2)*DB183*DE183*VLOOKUP('Données projet'!$B$13,Paramètres!$A$1:$I$89,3,0)*0.475*44/12</f>
        <v>4.0364548717367053E-14</v>
      </c>
      <c r="DI183" s="22">
        <f t="shared" si="175"/>
        <v>6.8334630383044095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3.979039320256561E-13</v>
      </c>
      <c r="O184" s="13">
        <f>N184*VLOOKUP('Données projet'!$B$9,Paramètres!$A$1:$I$89,3,0)*VLOOKUP('Données projet'!$B$9,Paramètres!$A$1:$I$89,5,0)</f>
        <v>3.6002347769681362E-13</v>
      </c>
      <c r="P184" s="13">
        <f t="shared" si="141"/>
        <v>4.6593569189922594E-12</v>
      </c>
      <c r="Q184" s="20">
        <f t="shared" si="162"/>
        <v>8.7420875242334695E-12</v>
      </c>
      <c r="R184" s="59">
        <f t="shared" si="109"/>
        <v>289.47336565869284</v>
      </c>
      <c r="S184" s="59">
        <f ca="1">AVERAGE(OFFSET($R$3,0,0,'Données projet'!$E$9+1,1))-AVERAGE(OFFSET($H$3,0,0,'Données projet'!$E$9+1,1))</f>
        <v>737.40414421611001</v>
      </c>
      <c r="T184" s="59">
        <f t="shared" si="142"/>
        <v>245.32893490531674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112.72228761165444</v>
      </c>
      <c r="AA184" s="21">
        <f>EXP(-LN(2)/25)*AA183+(1-EXP(-LN(2)/25))/(LN(2)/25)*Calculateur!V184*Calculateur!X184*VLOOKUP('Données projet'!$B$9,Paramètres!$A$1:$I$89,3,0)*0.475*44/12</f>
        <v>16.526492327834454</v>
      </c>
      <c r="AB184" s="21">
        <f>EXP(-LN(2)/2)*AB183+(1-EXP(-LN(2)/2))/(LN(2)/2)*V184*Y184*VLOOKUP('Données projet'!$B$9,Paramètres!$A$1:$I$89,3,0)*0.475*44/12</f>
        <v>5.5577504418971519E-3</v>
      </c>
      <c r="AC184" s="22">
        <f t="shared" si="163"/>
        <v>129.25433768993079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2.5579538487363607E-13</v>
      </c>
      <c r="AJ184" s="13">
        <f>AI184*VLOOKUP('Données projet'!$B$10,Paramètres!$A$1:$I$89,3,0)*VLOOKUP('Données projet'!$B$10,Paramètres!$A$1:$I$89,5,0)</f>
        <v>2.4341488824575211E-13</v>
      </c>
      <c r="AK184" s="13">
        <f t="shared" si="164"/>
        <v>3.2970717324875541E-12</v>
      </c>
      <c r="AL184" s="20">
        <f t="shared" si="165"/>
        <v>6.1663475311105072E-12</v>
      </c>
      <c r="AM184" s="59">
        <f t="shared" si="113"/>
        <v>289.47336565869023</v>
      </c>
      <c r="AN184" s="59">
        <f ca="1">AVERAGE(OFFSET($AM$3,0,0,'Données projet'!$E$10+1,1))-AVERAGE(OFFSET($H$3,0,0,'Données projet'!$E$10+1,1))</f>
        <v>486.36097333679697</v>
      </c>
      <c r="AO184" s="59">
        <f t="shared" si="144"/>
        <v>308.47736602748159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24.092327508765873</v>
      </c>
      <c r="AV184" s="21">
        <f>EXP(-LN(2)/25)*AV183+(1-EXP(-LN(2)/25))/(LN(2)/25)*Calculateur!AQ184*Calculateur!AS184*VLOOKUP('Données projet'!$B$10,Paramètres!$A$1:$I$89,3,0)*0.475*44/12</f>
        <v>14.639258984914356</v>
      </c>
      <c r="AW184" s="21">
        <f>EXP(-LN(2)/2)*AW183+(1-EXP(-LN(2)/2))/(LN(2)/2)*AQ184*AT184*VLOOKUP('Données projet'!$B$10,Paramètres!$A$1:$I$89,3,0)*0.475*44/12</f>
        <v>7.5550645552220748E-7</v>
      </c>
      <c r="AX184" s="21">
        <f t="shared" si="166"/>
        <v>38.731587249186681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5.4001247917767614E-13</v>
      </c>
      <c r="BE184" s="13">
        <f>BD184*VLOOKUP('Données projet'!$B$11,Paramètres!$A$1:$I$89,3,0)*VLOOKUP('Données projet'!$B$11,Paramètres!$A$1:$I$89,5,0)</f>
        <v>5.4757265388616366E-13</v>
      </c>
      <c r="BF184" s="13">
        <f t="shared" si="167"/>
        <v>6.7489963942904795E-12</v>
      </c>
      <c r="BG184" s="20">
        <f t="shared" si="168"/>
        <v>1.2708191092240986E-11</v>
      </c>
      <c r="BH184" s="59">
        <f t="shared" si="116"/>
        <v>289.47336565869682</v>
      </c>
      <c r="BI184" s="59">
        <f ca="1">AVERAGE(OFFSET($BH$3,0,0,'Données projet'!$E$11+1,1))-AVERAGE(OFFSET($H$3,0,0,'Données projet'!$E$11+1,1))</f>
        <v>586.51533082410526</v>
      </c>
      <c r="BJ184" s="59">
        <f t="shared" si="146"/>
        <v>361.74671957013652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84.764026076457313</v>
      </c>
      <c r="BQ184" s="21">
        <f>EXP(-LN(2)/25)*BQ183+(1-EXP(-LN(2)/25))/(LN(2)/25)*Calculateur!BL184*Calculateur!BN184*VLOOKUP('Données projet'!$B$11,Paramètres!$A$1:$I$89,3,0)*0.475*44/12</f>
        <v>12.819185356507855</v>
      </c>
      <c r="BR184" s="21">
        <f>EXP(-LN(2)/2)*BR183+(1-EXP(-LN(2)/2))/(LN(2)/2)*BL184*BO184*VLOOKUP('Données projet'!$B$11,Paramètres!$A$1:$I$89,3,0)*0.475*44/12</f>
        <v>7.4854147681196383E-3</v>
      </c>
      <c r="BS184" s="22">
        <f t="shared" si="169"/>
        <v>97.590696847733298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1.7053025658242404E-13</v>
      </c>
      <c r="BZ184" s="13">
        <f>BY184*VLOOKUP('Données projet'!$B$12,Paramètres!$A$1:$I$89,3,0)*VLOOKUP('Données projet'!$B$12,Paramètres!$A$1:$I$89,5,0)</f>
        <v>7.9808160080574461E-14</v>
      </c>
      <c r="CA184" s="13">
        <f t="shared" si="170"/>
        <v>1.2308384591775343E-12</v>
      </c>
      <c r="CB184" s="20">
        <f t="shared" si="171"/>
        <v>2.282709528541206E-12</v>
      </c>
      <c r="CC184" s="59">
        <f t="shared" si="119"/>
        <v>289.47336565868636</v>
      </c>
      <c r="CD184" s="59">
        <f ca="1">AVERAGE(OFFSET($CC$3,0,0,'Données projet'!$E$12+1,1))-AVERAGE(OFFSET($H$3,0,0,'Données projet'!$E$12+1,1))</f>
        <v>374.38106339726073</v>
      </c>
      <c r="CE184" s="59">
        <f t="shared" si="148"/>
        <v>296.53283288925957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54.035108614083292</v>
      </c>
      <c r="CL184" s="21">
        <f>EXP(-LN(2)/25)*CL183+(1-EXP(-LN(2)/25))/(LN(2)/25)*Calculateur!CG184*Calculateur!CI184*VLOOKUP('Données projet'!$B$12,Paramètres!$A$1:$I$89,3,0)*0.475*44/12</f>
        <v>11.228274508285157</v>
      </c>
      <c r="CM184" s="21">
        <f>EXP(-LN(2)/2)*CM183+(1-EXP(-LN(2)/2))/(LN(2)/2)*CG184*CJ184*VLOOKUP('Données projet'!$B$12,Paramètres!$A$1:$I$89,3,0)*0.475*44/12</f>
        <v>9.6585314496096418E-7</v>
      </c>
      <c r="CN184" s="22">
        <f t="shared" si="172"/>
        <v>65.263384088221599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2.4829205358400945E-14</v>
      </c>
      <c r="CV184" s="13">
        <f t="shared" si="173"/>
        <v>4.3867331143352915E-13</v>
      </c>
      <c r="CW184" s="20">
        <f t="shared" si="174"/>
        <v>8.0726688341261168E-13</v>
      </c>
      <c r="CX184" s="59">
        <f t="shared" si="122"/>
        <v>289.47336565868488</v>
      </c>
      <c r="CY184" s="59">
        <f ca="1">AVERAGE(OFFSET($CX$3,0,0,'Données projet'!$E$13+1,1))-AVERAGE(OFFSET($H$3,0,0,'Données projet'!$E$13+1,1))</f>
        <v>285.8437404763045</v>
      </c>
      <c r="CZ184" s="59">
        <f t="shared" si="150"/>
        <v>276.01618888357268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4.4631937851229431</v>
      </c>
      <c r="DG184" s="21">
        <f>EXP(-LN(2)/25)*DG183+(1-EXP(-LN(2)/25))/(LN(2)/25)*Calculateur!DB184*Calculateur!DD184*VLOOKUP('Données projet'!$B$13,Paramètres!$A$1:$I$89,3,0)*0.475*44/12</f>
        <v>2.2186241787441046</v>
      </c>
      <c r="DH184" s="21">
        <f>EXP(-LN(2)/2)*DH183+(1-EXP(-LN(2)/2))/(LN(2)/2)*DB184*DE184*VLOOKUP('Données projet'!$B$13,Paramètres!$A$1:$I$89,3,0)*0.475*44/12</f>
        <v>2.8542046117585002E-14</v>
      </c>
      <c r="DI184" s="22">
        <f t="shared" si="175"/>
        <v>6.6818179638670756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3.979039320256561E-13</v>
      </c>
      <c r="O185" s="13">
        <f>N185*VLOOKUP('Données projet'!$B$9,Paramètres!$A$1:$I$89,3,0)*VLOOKUP('Données projet'!$B$9,Paramètres!$A$1:$I$89,5,0)</f>
        <v>3.6002347769681362E-13</v>
      </c>
      <c r="P185" s="13">
        <f t="shared" si="141"/>
        <v>4.6593569189922594E-12</v>
      </c>
      <c r="Q185" s="20">
        <f t="shared" si="162"/>
        <v>8.7420875242334695E-12</v>
      </c>
      <c r="R185" s="59">
        <f t="shared" si="109"/>
        <v>289.54032746825317</v>
      </c>
      <c r="S185" s="59">
        <f ca="1">AVERAGE(OFFSET($R$3,0,0,'Données projet'!$E$9+1,1))-AVERAGE(OFFSET($H$3,0,0,'Données projet'!$E$9+1,1))</f>
        <v>737.40414421611001</v>
      </c>
      <c r="T185" s="59">
        <f t="shared" si="142"/>
        <v>245.32893490531674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110.51187230539647</v>
      </c>
      <c r="AA185" s="21">
        <f>EXP(-LN(2)/25)*AA184+(1-EXP(-LN(2)/25))/(LN(2)/25)*Calculateur!V185*Calculateur!X185*VLOOKUP('Données projet'!$B$9,Paramètres!$A$1:$I$89,3,0)*0.475*44/12</f>
        <v>16.07457452603936</v>
      </c>
      <c r="AB185" s="21">
        <f>EXP(-LN(2)/2)*AB184+(1-EXP(-LN(2)/2))/(LN(2)/2)*V185*Y185*VLOOKUP('Données projet'!$B$9,Paramètres!$A$1:$I$89,3,0)*0.475*44/12</f>
        <v>3.9299230256080071E-3</v>
      </c>
      <c r="AC185" s="22">
        <f t="shared" si="163"/>
        <v>126.59037675446143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2.5579538487363607E-13</v>
      </c>
      <c r="AJ185" s="13">
        <f>AI185*VLOOKUP('Données projet'!$B$10,Paramètres!$A$1:$I$89,3,0)*VLOOKUP('Données projet'!$B$10,Paramètres!$A$1:$I$89,5,0)</f>
        <v>2.4341488824575211E-13</v>
      </c>
      <c r="AK185" s="13">
        <f t="shared" si="164"/>
        <v>3.2970717324875541E-12</v>
      </c>
      <c r="AL185" s="20">
        <f t="shared" si="165"/>
        <v>6.1663475311105072E-12</v>
      </c>
      <c r="AM185" s="59">
        <f t="shared" si="113"/>
        <v>289.54032746825055</v>
      </c>
      <c r="AN185" s="59">
        <f ca="1">AVERAGE(OFFSET($AM$3,0,0,'Données projet'!$E$10+1,1))-AVERAGE(OFFSET($H$3,0,0,'Données projet'!$E$10+1,1))</f>
        <v>486.36097333679697</v>
      </c>
      <c r="AO185" s="59">
        <f t="shared" si="144"/>
        <v>308.47736602748159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23.619891661187758</v>
      </c>
      <c r="AV185" s="21">
        <f>EXP(-LN(2)/25)*AV184+(1-EXP(-LN(2)/25))/(LN(2)/25)*Calculateur!AQ185*Calculateur!AS185*VLOOKUP('Données projet'!$B$10,Paramètres!$A$1:$I$89,3,0)*0.475*44/12</f>
        <v>14.238947678126701</v>
      </c>
      <c r="AW185" s="21">
        <f>EXP(-LN(2)/2)*AW184+(1-EXP(-LN(2)/2))/(LN(2)/2)*AQ185*AT185*VLOOKUP('Données projet'!$B$10,Paramètres!$A$1:$I$89,3,0)*0.475*44/12</f>
        <v>5.3422373792996566E-7</v>
      </c>
      <c r="AX185" s="21">
        <f t="shared" si="166"/>
        <v>37.858839873538194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5.4001247917767614E-13</v>
      </c>
      <c r="BE185" s="13">
        <f>BD185*VLOOKUP('Données projet'!$B$11,Paramètres!$A$1:$I$89,3,0)*VLOOKUP('Données projet'!$B$11,Paramètres!$A$1:$I$89,5,0)</f>
        <v>5.4757265388616366E-13</v>
      </c>
      <c r="BF185" s="13">
        <f t="shared" si="167"/>
        <v>6.7489963942904795E-12</v>
      </c>
      <c r="BG185" s="20">
        <f t="shared" si="168"/>
        <v>1.2708191092240986E-11</v>
      </c>
      <c r="BH185" s="59">
        <f t="shared" si="116"/>
        <v>289.54032746825715</v>
      </c>
      <c r="BI185" s="59">
        <f ca="1">AVERAGE(OFFSET($BH$3,0,0,'Données projet'!$E$11+1,1))-AVERAGE(OFFSET($H$3,0,0,'Données projet'!$E$11+1,1))</f>
        <v>586.51533082410526</v>
      </c>
      <c r="BJ185" s="59">
        <f t="shared" si="146"/>
        <v>361.74671957013652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83.101855226048841</v>
      </c>
      <c r="BQ185" s="21">
        <f>EXP(-LN(2)/25)*BQ184+(1-EXP(-LN(2)/25))/(LN(2)/25)*Calculateur!BL185*Calculateur!BN185*VLOOKUP('Données projet'!$B$11,Paramètres!$A$1:$I$89,3,0)*0.475*44/12</f>
        <v>12.468644058802489</v>
      </c>
      <c r="BR185" s="21">
        <f>EXP(-LN(2)/2)*BR184+(1-EXP(-LN(2)/2))/(LN(2)/2)*BL185*BO185*VLOOKUP('Données projet'!$B$11,Paramètres!$A$1:$I$89,3,0)*0.475*44/12</f>
        <v>5.2929875425313244E-3</v>
      </c>
      <c r="BS185" s="22">
        <f t="shared" si="169"/>
        <v>95.575792272393869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1.7053025658242404E-13</v>
      </c>
      <c r="BZ185" s="13">
        <f>BY185*VLOOKUP('Données projet'!$B$12,Paramètres!$A$1:$I$89,3,0)*VLOOKUP('Données projet'!$B$12,Paramètres!$A$1:$I$89,5,0)</f>
        <v>7.9808160080574461E-14</v>
      </c>
      <c r="CA185" s="13">
        <f t="shared" si="170"/>
        <v>1.2308384591775343E-12</v>
      </c>
      <c r="CB185" s="20">
        <f t="shared" si="171"/>
        <v>2.282709528541206E-12</v>
      </c>
      <c r="CC185" s="59">
        <f t="shared" si="119"/>
        <v>289.54032746824669</v>
      </c>
      <c r="CD185" s="59">
        <f ca="1">AVERAGE(OFFSET($CC$3,0,0,'Données projet'!$E$12+1,1))-AVERAGE(OFFSET($H$3,0,0,'Données projet'!$E$12+1,1))</f>
        <v>374.38106339726073</v>
      </c>
      <c r="CE185" s="59">
        <f t="shared" si="148"/>
        <v>296.53283288925957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52.975513092323027</v>
      </c>
      <c r="CL185" s="21">
        <f>EXP(-LN(2)/25)*CL184+(1-EXP(-LN(2)/25))/(LN(2)/25)*Calculateur!CG185*Calculateur!CI185*VLOOKUP('Données projet'!$B$12,Paramètres!$A$1:$I$89,3,0)*0.475*44/12</f>
        <v>10.921236751386806</v>
      </c>
      <c r="CM185" s="21">
        <f>EXP(-LN(2)/2)*CM184+(1-EXP(-LN(2)/2))/(LN(2)/2)*CG185*CJ185*VLOOKUP('Données projet'!$B$12,Paramètres!$A$1:$I$89,3,0)*0.475*44/12</f>
        <v>6.8296130843225129E-7</v>
      </c>
      <c r="CN185" s="22">
        <f t="shared" si="172"/>
        <v>63.896750526671141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2.4829205358400945E-14</v>
      </c>
      <c r="CV185" s="13">
        <f t="shared" si="173"/>
        <v>4.3867331143352915E-13</v>
      </c>
      <c r="CW185" s="20">
        <f t="shared" si="174"/>
        <v>8.0726688341261168E-13</v>
      </c>
      <c r="CX185" s="59">
        <f t="shared" si="122"/>
        <v>289.54032746824521</v>
      </c>
      <c r="CY185" s="59">
        <f ca="1">AVERAGE(OFFSET($CX$3,0,0,'Données projet'!$E$13+1,1))-AVERAGE(OFFSET($H$3,0,0,'Données projet'!$E$13+1,1))</f>
        <v>285.8437404763045</v>
      </c>
      <c r="CZ185" s="59">
        <f t="shared" si="150"/>
        <v>276.01618888357268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4.3756732772760882</v>
      </c>
      <c r="DG185" s="21">
        <f>EXP(-LN(2)/25)*DG184+(1-EXP(-LN(2)/25))/(LN(2)/25)*Calculateur!DB185*Calculateur!DD185*VLOOKUP('Données projet'!$B$13,Paramètres!$A$1:$I$89,3,0)*0.475*44/12</f>
        <v>2.1579557839039722</v>
      </c>
      <c r="DH185" s="21">
        <f>EXP(-LN(2)/2)*DH184+(1-EXP(-LN(2)/2))/(LN(2)/2)*DB185*DE185*VLOOKUP('Données projet'!$B$13,Paramètres!$A$1:$I$89,3,0)*0.475*44/12</f>
        <v>2.0182274358683527E-14</v>
      </c>
      <c r="DI185" s="22">
        <f t="shared" si="175"/>
        <v>6.5336290611800809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3.979039320256561E-13</v>
      </c>
      <c r="O186" s="13">
        <f>N186*VLOOKUP('Données projet'!$B$9,Paramètres!$A$1:$I$89,3,0)*VLOOKUP('Données projet'!$B$9,Paramètres!$A$1:$I$89,5,0)</f>
        <v>3.6002347769681362E-13</v>
      </c>
      <c r="P186" s="13">
        <f t="shared" si="141"/>
        <v>4.6593569189922594E-12</v>
      </c>
      <c r="Q186" s="20">
        <f t="shared" si="162"/>
        <v>8.7420875242334695E-12</v>
      </c>
      <c r="R186" s="59">
        <f t="shared" si="109"/>
        <v>289.60612764012171</v>
      </c>
      <c r="S186" s="59">
        <f ca="1">AVERAGE(OFFSET($R$3,0,0,'Données projet'!$E$9+1,1))-AVERAGE(OFFSET($H$3,0,0,'Données projet'!$E$9+1,1))</f>
        <v>737.40414421611001</v>
      </c>
      <c r="T186" s="59">
        <f t="shared" si="142"/>
        <v>245.32893490531674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108.344801895074</v>
      </c>
      <c r="AA186" s="21">
        <f>EXP(-LN(2)/25)*AA185+(1-EXP(-LN(2)/25))/(LN(2)/25)*Calculateur!V186*Calculateur!X186*VLOOKUP('Données projet'!$B$9,Paramètres!$A$1:$I$89,3,0)*0.475*44/12</f>
        <v>15.635014440299678</v>
      </c>
      <c r="AB186" s="21">
        <f>EXP(-LN(2)/2)*AB185+(1-EXP(-LN(2)/2))/(LN(2)/2)*V186*Y186*VLOOKUP('Données projet'!$B$9,Paramètres!$A$1:$I$89,3,0)*0.475*44/12</f>
        <v>2.7788752209485759E-3</v>
      </c>
      <c r="AC186" s="22">
        <f t="shared" si="163"/>
        <v>123.98259521059462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2.5579538487363607E-13</v>
      </c>
      <c r="AJ186" s="13">
        <f>AI186*VLOOKUP('Données projet'!$B$10,Paramètres!$A$1:$I$89,3,0)*VLOOKUP('Données projet'!$B$10,Paramètres!$A$1:$I$89,5,0)</f>
        <v>2.4341488824575211E-13</v>
      </c>
      <c r="AK186" s="13">
        <f t="shared" si="164"/>
        <v>3.2970717324875541E-12</v>
      </c>
      <c r="AL186" s="20">
        <f t="shared" si="165"/>
        <v>6.1663475311105072E-12</v>
      </c>
      <c r="AM186" s="59">
        <f t="shared" si="113"/>
        <v>289.6061276401191</v>
      </c>
      <c r="AN186" s="59">
        <f ca="1">AVERAGE(OFFSET($AM$3,0,0,'Données projet'!$E$10+1,1))-AVERAGE(OFFSET($H$3,0,0,'Données projet'!$E$10+1,1))</f>
        <v>486.36097333679697</v>
      </c>
      <c r="AO186" s="59">
        <f t="shared" si="144"/>
        <v>308.47736602748159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23.156719992423234</v>
      </c>
      <c r="AV186" s="21">
        <f>EXP(-LN(2)/25)*AV185+(1-EXP(-LN(2)/25))/(LN(2)/25)*Calculateur!AQ186*Calculateur!AS186*VLOOKUP('Données projet'!$B$10,Paramètres!$A$1:$I$89,3,0)*0.475*44/12</f>
        <v>13.849582905074612</v>
      </c>
      <c r="AW186" s="21">
        <f>EXP(-LN(2)/2)*AW185+(1-EXP(-LN(2)/2))/(LN(2)/2)*AQ186*AT186*VLOOKUP('Données projet'!$B$10,Paramètres!$A$1:$I$89,3,0)*0.475*44/12</f>
        <v>3.7775322776110374E-7</v>
      </c>
      <c r="AX186" s="21">
        <f t="shared" si="166"/>
        <v>37.006303275251071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5.4001247917767614E-13</v>
      </c>
      <c r="BE186" s="13">
        <f>BD186*VLOOKUP('Données projet'!$B$11,Paramètres!$A$1:$I$89,3,0)*VLOOKUP('Données projet'!$B$11,Paramètres!$A$1:$I$89,5,0)</f>
        <v>5.4757265388616366E-13</v>
      </c>
      <c r="BF186" s="13">
        <f t="shared" si="167"/>
        <v>6.7489963942904795E-12</v>
      </c>
      <c r="BG186" s="20">
        <f t="shared" si="168"/>
        <v>1.2708191092240986E-11</v>
      </c>
      <c r="BH186" s="59">
        <f t="shared" si="116"/>
        <v>289.60612764012569</v>
      </c>
      <c r="BI186" s="59">
        <f ca="1">AVERAGE(OFFSET($BH$3,0,0,'Données projet'!$E$11+1,1))-AVERAGE(OFFSET($H$3,0,0,'Données projet'!$E$11+1,1))</f>
        <v>586.51533082410526</v>
      </c>
      <c r="BJ186" s="59">
        <f t="shared" si="146"/>
        <v>361.74671957013652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81.472278532192774</v>
      </c>
      <c r="BQ186" s="21">
        <f>EXP(-LN(2)/25)*BQ185+(1-EXP(-LN(2)/25))/(LN(2)/25)*Calculateur!BL186*Calculateur!BN186*VLOOKUP('Données projet'!$B$11,Paramètres!$A$1:$I$89,3,0)*0.475*44/12</f>
        <v>12.127688331317042</v>
      </c>
      <c r="BR186" s="21">
        <f>EXP(-LN(2)/2)*BR185+(1-EXP(-LN(2)/2))/(LN(2)/2)*BL186*BO186*VLOOKUP('Données projet'!$B$11,Paramètres!$A$1:$I$89,3,0)*0.475*44/12</f>
        <v>3.7427073840598192E-3</v>
      </c>
      <c r="BS186" s="22">
        <f t="shared" si="169"/>
        <v>93.603709570893884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1.7053025658242404E-13</v>
      </c>
      <c r="BZ186" s="13">
        <f>BY186*VLOOKUP('Données projet'!$B$12,Paramètres!$A$1:$I$89,3,0)*VLOOKUP('Données projet'!$B$12,Paramètres!$A$1:$I$89,5,0)</f>
        <v>7.9808160080574461E-14</v>
      </c>
      <c r="CA186" s="13">
        <f t="shared" si="170"/>
        <v>1.2308384591775343E-12</v>
      </c>
      <c r="CB186" s="20">
        <f t="shared" si="171"/>
        <v>2.282709528541206E-12</v>
      </c>
      <c r="CC186" s="59">
        <f t="shared" si="119"/>
        <v>289.60612764011523</v>
      </c>
      <c r="CD186" s="59">
        <f ca="1">AVERAGE(OFFSET($CC$3,0,0,'Données projet'!$E$12+1,1))-AVERAGE(OFFSET($H$3,0,0,'Données projet'!$E$12+1,1))</f>
        <v>374.38106339726073</v>
      </c>
      <c r="CE186" s="59">
        <f t="shared" si="148"/>
        <v>296.53283288925957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51.936695592455024</v>
      </c>
      <c r="CL186" s="21">
        <f>EXP(-LN(2)/25)*CL185+(1-EXP(-LN(2)/25))/(LN(2)/25)*Calculateur!CG186*Calculateur!CI186*VLOOKUP('Données projet'!$B$12,Paramètres!$A$1:$I$89,3,0)*0.475*44/12</f>
        <v>10.622594958097254</v>
      </c>
      <c r="CM186" s="21">
        <f>EXP(-LN(2)/2)*CM185+(1-EXP(-LN(2)/2))/(LN(2)/2)*CG186*CJ186*VLOOKUP('Données projet'!$B$12,Paramètres!$A$1:$I$89,3,0)*0.475*44/12</f>
        <v>4.8292657248048209E-7</v>
      </c>
      <c r="CN186" s="22">
        <f t="shared" si="172"/>
        <v>62.55929103347885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2.4829205358400945E-14</v>
      </c>
      <c r="CV186" s="13">
        <f t="shared" si="173"/>
        <v>4.3867331143352915E-13</v>
      </c>
      <c r="CW186" s="20">
        <f t="shared" si="174"/>
        <v>8.0726688341261168E-13</v>
      </c>
      <c r="CX186" s="59">
        <f t="shared" si="122"/>
        <v>289.60612764011375</v>
      </c>
      <c r="CY186" s="59">
        <f ca="1">AVERAGE(OFFSET($CX$3,0,0,'Données projet'!$E$13+1,1))-AVERAGE(OFFSET($H$3,0,0,'Données projet'!$E$13+1,1))</f>
        <v>285.8437404763045</v>
      </c>
      <c r="CZ186" s="59">
        <f t="shared" si="150"/>
        <v>276.01618888357268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4.2898689932058716</v>
      </c>
      <c r="DG186" s="21">
        <f>EXP(-LN(2)/25)*DG185+(1-EXP(-LN(2)/25))/(LN(2)/25)*Calculateur!DB186*Calculateur!DD186*VLOOKUP('Données projet'!$B$13,Paramètres!$A$1:$I$89,3,0)*0.475*44/12</f>
        <v>2.0989463695111557</v>
      </c>
      <c r="DH186" s="21">
        <f>EXP(-LN(2)/2)*DH185+(1-EXP(-LN(2)/2))/(LN(2)/2)*DB186*DE186*VLOOKUP('Données projet'!$B$13,Paramètres!$A$1:$I$89,3,0)*0.475*44/12</f>
        <v>1.4271023058792501E-14</v>
      </c>
      <c r="DI186" s="22">
        <f t="shared" si="175"/>
        <v>6.3888153627170414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3.979039320256561E-13</v>
      </c>
      <c r="O187" s="13">
        <f>N187*VLOOKUP('Données projet'!$B$9,Paramètres!$A$1:$I$89,3,0)*VLOOKUP('Données projet'!$B$9,Paramètres!$A$1:$I$89,5,0)</f>
        <v>3.6002347769681362E-13</v>
      </c>
      <c r="P187" s="13">
        <f t="shared" si="141"/>
        <v>4.6593569189922594E-12</v>
      </c>
      <c r="Q187" s="20">
        <f t="shared" si="162"/>
        <v>8.7420875242334695E-12</v>
      </c>
      <c r="R187" s="59">
        <f t="shared" si="109"/>
        <v>289.67078632611549</v>
      </c>
      <c r="S187" s="59">
        <f ca="1">AVERAGE(OFFSET($R$3,0,0,'Données projet'!$E$9+1,1))-AVERAGE(OFFSET($H$3,0,0,'Données projet'!$E$9+1,1))</f>
        <v>737.40414421611001</v>
      </c>
      <c r="T187" s="59">
        <f t="shared" si="142"/>
        <v>245.32893490531674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106.22022641371552</v>
      </c>
      <c r="AA187" s="21">
        <f>EXP(-LN(2)/25)*AA186+(1-EXP(-LN(2)/25))/(LN(2)/25)*Calculateur!V187*Calculateur!X187*VLOOKUP('Données projet'!$B$9,Paramètres!$A$1:$I$89,3,0)*0.475*44/12</f>
        <v>15.207474148220008</v>
      </c>
      <c r="AB187" s="21">
        <f>EXP(-LN(2)/2)*AB186+(1-EXP(-LN(2)/2))/(LN(2)/2)*V187*Y187*VLOOKUP('Données projet'!$B$9,Paramètres!$A$1:$I$89,3,0)*0.475*44/12</f>
        <v>1.9649615128040036E-3</v>
      </c>
      <c r="AC187" s="22">
        <f t="shared" si="163"/>
        <v>121.42966552344832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2.5579538487363607E-13</v>
      </c>
      <c r="AJ187" s="13">
        <f>AI187*VLOOKUP('Données projet'!$B$10,Paramètres!$A$1:$I$89,3,0)*VLOOKUP('Données projet'!$B$10,Paramètres!$A$1:$I$89,5,0)</f>
        <v>2.4341488824575211E-13</v>
      </c>
      <c r="AK187" s="13">
        <f t="shared" si="164"/>
        <v>3.2970717324875541E-12</v>
      </c>
      <c r="AL187" s="20">
        <f t="shared" si="165"/>
        <v>6.1663475311105072E-12</v>
      </c>
      <c r="AM187" s="59">
        <f t="shared" si="113"/>
        <v>289.67078632611288</v>
      </c>
      <c r="AN187" s="59">
        <f ca="1">AVERAGE(OFFSET($AM$3,0,0,'Données projet'!$E$10+1,1))-AVERAGE(OFFSET($H$3,0,0,'Données projet'!$E$10+1,1))</f>
        <v>486.36097333679697</v>
      </c>
      <c r="AO187" s="59">
        <f t="shared" si="144"/>
        <v>308.47736602748159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22.702630837576361</v>
      </c>
      <c r="AV187" s="21">
        <f>EXP(-LN(2)/25)*AV186+(1-EXP(-LN(2)/25))/(LN(2)/25)*Calculateur!AQ187*Calculateur!AS187*VLOOKUP('Données projet'!$B$10,Paramètres!$A$1:$I$89,3,0)*0.475*44/12</f>
        <v>13.470865332217436</v>
      </c>
      <c r="AW187" s="21">
        <f>EXP(-LN(2)/2)*AW186+(1-EXP(-LN(2)/2))/(LN(2)/2)*AQ187*AT187*VLOOKUP('Données projet'!$B$10,Paramètres!$A$1:$I$89,3,0)*0.475*44/12</f>
        <v>2.6711186896498283E-7</v>
      </c>
      <c r="AX187" s="21">
        <f t="shared" si="166"/>
        <v>36.173496436905666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5.4001247917767614E-13</v>
      </c>
      <c r="BE187" s="13">
        <f>BD187*VLOOKUP('Données projet'!$B$11,Paramètres!$A$1:$I$89,3,0)*VLOOKUP('Données projet'!$B$11,Paramètres!$A$1:$I$89,5,0)</f>
        <v>5.4757265388616366E-13</v>
      </c>
      <c r="BF187" s="13">
        <f t="shared" si="167"/>
        <v>6.7489963942904795E-12</v>
      </c>
      <c r="BG187" s="20">
        <f t="shared" si="168"/>
        <v>1.2708191092240986E-11</v>
      </c>
      <c r="BH187" s="59">
        <f t="shared" si="116"/>
        <v>289.67078632611947</v>
      </c>
      <c r="BI187" s="59">
        <f ca="1">AVERAGE(OFFSET($BH$3,0,0,'Données projet'!$E$11+1,1))-AVERAGE(OFFSET($H$3,0,0,'Données projet'!$E$11+1,1))</f>
        <v>586.51533082410526</v>
      </c>
      <c r="BJ187" s="59">
        <f t="shared" si="146"/>
        <v>361.74671957013652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79.874656843359588</v>
      </c>
      <c r="BQ187" s="21">
        <f>EXP(-LN(2)/25)*BQ186+(1-EXP(-LN(2)/25))/(LN(2)/25)*Calculateur!BL187*Calculateur!BN187*VLOOKUP('Données projet'!$B$11,Paramètres!$A$1:$I$89,3,0)*0.475*44/12</f>
        <v>11.796056056129766</v>
      </c>
      <c r="BR187" s="21">
        <f>EXP(-LN(2)/2)*BR186+(1-EXP(-LN(2)/2))/(LN(2)/2)*BL187*BO187*VLOOKUP('Données projet'!$B$11,Paramètres!$A$1:$I$89,3,0)*0.475*44/12</f>
        <v>2.6464937712656622E-3</v>
      </c>
      <c r="BS187" s="22">
        <f t="shared" si="169"/>
        <v>91.673359393260625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1.7053025658242404E-13</v>
      </c>
      <c r="BZ187" s="13">
        <f>BY187*VLOOKUP('Données projet'!$B$12,Paramètres!$A$1:$I$89,3,0)*VLOOKUP('Données projet'!$B$12,Paramètres!$A$1:$I$89,5,0)</f>
        <v>7.9808160080574461E-14</v>
      </c>
      <c r="CA187" s="13">
        <f t="shared" si="170"/>
        <v>1.2308384591775343E-12</v>
      </c>
      <c r="CB187" s="20">
        <f t="shared" si="171"/>
        <v>2.282709528541206E-12</v>
      </c>
      <c r="CC187" s="59">
        <f t="shared" si="119"/>
        <v>289.67078632610901</v>
      </c>
      <c r="CD187" s="59">
        <f ca="1">AVERAGE(OFFSET($CC$3,0,0,'Données projet'!$E$12+1,1))-AVERAGE(OFFSET($H$3,0,0,'Données projet'!$E$12+1,1))</f>
        <v>374.38106339726073</v>
      </c>
      <c r="CE187" s="59">
        <f t="shared" si="148"/>
        <v>296.53283288925957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50.918248670143328</v>
      </c>
      <c r="CL187" s="21">
        <f>EXP(-LN(2)/25)*CL186+(1-EXP(-LN(2)/25))/(LN(2)/25)*Calculateur!CG187*Calculateur!CI187*VLOOKUP('Données projet'!$B$12,Paramètres!$A$1:$I$89,3,0)*0.475*44/12</f>
        <v>10.332119540350094</v>
      </c>
      <c r="CM187" s="21">
        <f>EXP(-LN(2)/2)*CM186+(1-EXP(-LN(2)/2))/(LN(2)/2)*CG187*CJ187*VLOOKUP('Données projet'!$B$12,Paramètres!$A$1:$I$89,3,0)*0.475*44/12</f>
        <v>3.4148065421612565E-7</v>
      </c>
      <c r="CN187" s="22">
        <f t="shared" si="172"/>
        <v>61.250368551974077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2.4829205358400945E-14</v>
      </c>
      <c r="CV187" s="13">
        <f t="shared" si="173"/>
        <v>4.3867331143352915E-13</v>
      </c>
      <c r="CW187" s="20">
        <f t="shared" si="174"/>
        <v>8.0726688341261168E-13</v>
      </c>
      <c r="CX187" s="59">
        <f t="shared" si="122"/>
        <v>289.67078632610753</v>
      </c>
      <c r="CY187" s="59">
        <f ca="1">AVERAGE(OFFSET($CX$3,0,0,'Données projet'!$E$13+1,1))-AVERAGE(OFFSET($H$3,0,0,'Données projet'!$E$13+1,1))</f>
        <v>285.8437404763045</v>
      </c>
      <c r="CZ187" s="59">
        <f t="shared" si="150"/>
        <v>276.01618888357268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4.2057472788108266</v>
      </c>
      <c r="DG187" s="21">
        <f>EXP(-LN(2)/25)*DG186+(1-EXP(-LN(2)/25))/(LN(2)/25)*Calculateur!DB187*Calculateur!DD187*VLOOKUP('Données projet'!$B$13,Paramètres!$A$1:$I$89,3,0)*0.475*44/12</f>
        <v>2.0415505706580808</v>
      </c>
      <c r="DH187" s="21">
        <f>EXP(-LN(2)/2)*DH186+(1-EXP(-LN(2)/2))/(LN(2)/2)*DB187*DE187*VLOOKUP('Données projet'!$B$13,Paramètres!$A$1:$I$89,3,0)*0.475*44/12</f>
        <v>1.0091137179341763E-14</v>
      </c>
      <c r="DI187" s="22">
        <f t="shared" si="175"/>
        <v>6.2472978494689171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3.979039320256561E-13</v>
      </c>
      <c r="O188" s="13">
        <f>N188*VLOOKUP('Données projet'!$B$9,Paramètres!$A$1:$I$89,3,0)*VLOOKUP('Données projet'!$B$9,Paramètres!$A$1:$I$89,5,0)</f>
        <v>3.6002347769681362E-13</v>
      </c>
      <c r="P188" s="13">
        <f t="shared" si="141"/>
        <v>4.6593569189922594E-12</v>
      </c>
      <c r="Q188" s="20">
        <f t="shared" si="162"/>
        <v>8.7420875242334695E-12</v>
      </c>
      <c r="R188" s="59">
        <f t="shared" si="109"/>
        <v>289.73432332846249</v>
      </c>
      <c r="S188" s="59">
        <f ca="1">AVERAGE(OFFSET($R$3,0,0,'Données projet'!$E$9+1,1))-AVERAGE(OFFSET($H$3,0,0,'Données projet'!$E$9+1,1))</f>
        <v>737.40414421611001</v>
      </c>
      <c r="T188" s="59">
        <f t="shared" si="142"/>
        <v>245.32893490531674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104.1373125616834</v>
      </c>
      <c r="AA188" s="21">
        <f>EXP(-LN(2)/25)*AA187+(1-EXP(-LN(2)/25))/(LN(2)/25)*Calculateur!V188*Calculateur!X188*VLOOKUP('Données projet'!$B$9,Paramètres!$A$1:$I$89,3,0)*0.475*44/12</f>
        <v>14.791624967910623</v>
      </c>
      <c r="AB188" s="21">
        <f>EXP(-LN(2)/2)*AB187+(1-EXP(-LN(2)/2))/(LN(2)/2)*V188*Y188*VLOOKUP('Données projet'!$B$9,Paramètres!$A$1:$I$89,3,0)*0.475*44/12</f>
        <v>1.389437610474288E-3</v>
      </c>
      <c r="AC188" s="22">
        <f t="shared" si="163"/>
        <v>118.93032696720449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2.5579538487363607E-13</v>
      </c>
      <c r="AJ188" s="13">
        <f>AI188*VLOOKUP('Données projet'!$B$10,Paramètres!$A$1:$I$89,3,0)*VLOOKUP('Données projet'!$B$10,Paramètres!$A$1:$I$89,5,0)</f>
        <v>2.4341488824575211E-13</v>
      </c>
      <c r="AK188" s="13">
        <f t="shared" si="164"/>
        <v>3.2970717324875541E-12</v>
      </c>
      <c r="AL188" s="20">
        <f t="shared" si="165"/>
        <v>6.1663475311105072E-12</v>
      </c>
      <c r="AM188" s="59">
        <f t="shared" si="113"/>
        <v>289.73432332845988</v>
      </c>
      <c r="AN188" s="59">
        <f ca="1">AVERAGE(OFFSET($AM$3,0,0,'Données projet'!$E$10+1,1))-AVERAGE(OFFSET($H$3,0,0,'Données projet'!$E$10+1,1))</f>
        <v>486.36097333679697</v>
      </c>
      <c r="AO188" s="59">
        <f t="shared" si="144"/>
        <v>308.47736602748159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22.257446094088998</v>
      </c>
      <c r="AV188" s="21">
        <f>EXP(-LN(2)/25)*AV187+(1-EXP(-LN(2)/25))/(LN(2)/25)*Calculateur!AQ188*Calculateur!AS188*VLOOKUP('Données projet'!$B$10,Paramètres!$A$1:$I$89,3,0)*0.475*44/12</f>
        <v>13.10250381130593</v>
      </c>
      <c r="AW188" s="21">
        <f>EXP(-LN(2)/2)*AW187+(1-EXP(-LN(2)/2))/(LN(2)/2)*AQ188*AT188*VLOOKUP('Données projet'!$B$10,Paramètres!$A$1:$I$89,3,0)*0.475*44/12</f>
        <v>1.8887661388055187E-7</v>
      </c>
      <c r="AX188" s="21">
        <f t="shared" si="166"/>
        <v>35.359950094271539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5.4001247917767614E-13</v>
      </c>
      <c r="BE188" s="13">
        <f>BD188*VLOOKUP('Données projet'!$B$11,Paramètres!$A$1:$I$89,3,0)*VLOOKUP('Données projet'!$B$11,Paramètres!$A$1:$I$89,5,0)</f>
        <v>5.4757265388616366E-13</v>
      </c>
      <c r="BF188" s="13">
        <f t="shared" si="167"/>
        <v>6.7489963942904795E-12</v>
      </c>
      <c r="BG188" s="20">
        <f t="shared" si="168"/>
        <v>1.2708191092240986E-11</v>
      </c>
      <c r="BH188" s="59">
        <f t="shared" si="116"/>
        <v>289.73432332846647</v>
      </c>
      <c r="BI188" s="59">
        <f ca="1">AVERAGE(OFFSET($BH$3,0,0,'Données projet'!$E$11+1,1))-AVERAGE(OFFSET($H$3,0,0,'Données projet'!$E$11+1,1))</f>
        <v>586.51533082410526</v>
      </c>
      <c r="BJ188" s="59">
        <f t="shared" si="146"/>
        <v>361.74671957013652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78.308363541391401</v>
      </c>
      <c r="BQ188" s="21">
        <f>EXP(-LN(2)/25)*BQ187+(1-EXP(-LN(2)/25))/(LN(2)/25)*Calculateur!BL188*Calculateur!BN188*VLOOKUP('Données projet'!$B$11,Paramètres!$A$1:$I$89,3,0)*0.475*44/12</f>
        <v>11.473492282947269</v>
      </c>
      <c r="BR188" s="21">
        <f>EXP(-LN(2)/2)*BR187+(1-EXP(-LN(2)/2))/(LN(2)/2)*BL188*BO188*VLOOKUP('Données projet'!$B$11,Paramètres!$A$1:$I$89,3,0)*0.475*44/12</f>
        <v>1.8713536920299096E-3</v>
      </c>
      <c r="BS188" s="22">
        <f t="shared" si="169"/>
        <v>89.783727178030688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1.7053025658242404E-13</v>
      </c>
      <c r="BZ188" s="13">
        <f>BY188*VLOOKUP('Données projet'!$B$12,Paramètres!$A$1:$I$89,3,0)*VLOOKUP('Données projet'!$B$12,Paramètres!$A$1:$I$89,5,0)</f>
        <v>7.9808160080574461E-14</v>
      </c>
      <c r="CA188" s="13">
        <f t="shared" si="170"/>
        <v>1.2308384591775343E-12</v>
      </c>
      <c r="CB188" s="20">
        <f t="shared" si="171"/>
        <v>2.282709528541206E-12</v>
      </c>
      <c r="CC188" s="59">
        <f t="shared" si="119"/>
        <v>289.73432332845601</v>
      </c>
      <c r="CD188" s="59">
        <f ca="1">AVERAGE(OFFSET($CC$3,0,0,'Données projet'!$E$12+1,1))-AVERAGE(OFFSET($H$3,0,0,'Données projet'!$E$12+1,1))</f>
        <v>374.38106339726073</v>
      </c>
      <c r="CE188" s="59">
        <f t="shared" si="148"/>
        <v>296.53283288925957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49.919772870786872</v>
      </c>
      <c r="CL188" s="21">
        <f>EXP(-LN(2)/25)*CL187+(1-EXP(-LN(2)/25))/(LN(2)/25)*Calculateur!CG188*Calculateur!CI188*VLOOKUP('Données projet'!$B$12,Paramètres!$A$1:$I$89,3,0)*0.475*44/12</f>
        <v>10.049587188176668</v>
      </c>
      <c r="CM188" s="21">
        <f>EXP(-LN(2)/2)*CM187+(1-EXP(-LN(2)/2))/(LN(2)/2)*CG188*CJ188*VLOOKUP('Données projet'!$B$12,Paramètres!$A$1:$I$89,3,0)*0.475*44/12</f>
        <v>2.4146328624024104E-7</v>
      </c>
      <c r="CN188" s="22">
        <f t="shared" si="172"/>
        <v>59.969360300426821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2.4829205358400945E-14</v>
      </c>
      <c r="CV188" s="13">
        <f t="shared" si="173"/>
        <v>4.3867331143352915E-13</v>
      </c>
      <c r="CW188" s="20">
        <f t="shared" si="174"/>
        <v>8.0726688341261168E-13</v>
      </c>
      <c r="CX188" s="59">
        <f t="shared" si="122"/>
        <v>289.73432332845454</v>
      </c>
      <c r="CY188" s="59">
        <f ca="1">AVERAGE(OFFSET($CX$3,0,0,'Données projet'!$E$13+1,1))-AVERAGE(OFFSET($H$3,0,0,'Données projet'!$E$13+1,1))</f>
        <v>285.8437404763045</v>
      </c>
      <c r="CZ188" s="59">
        <f t="shared" si="150"/>
        <v>276.01618888357268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4.1232751399258882</v>
      </c>
      <c r="DG188" s="21">
        <f>EXP(-LN(2)/25)*DG187+(1-EXP(-LN(2)/25))/(LN(2)/25)*Calculateur!DB188*Calculateur!DD188*VLOOKUP('Données projet'!$B$13,Paramètres!$A$1:$I$89,3,0)*0.475*44/12</f>
        <v>1.985724262942957</v>
      </c>
      <c r="DH188" s="21">
        <f>EXP(-LN(2)/2)*DH187+(1-EXP(-LN(2)/2))/(LN(2)/2)*DB188*DE188*VLOOKUP('Données projet'!$B$13,Paramètres!$A$1:$I$89,3,0)*0.475*44/12</f>
        <v>7.1355115293962504E-15</v>
      </c>
      <c r="DI188" s="22">
        <f t="shared" si="175"/>
        <v>6.1089994028688519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3.979039320256561E-13</v>
      </c>
      <c r="O189" s="13">
        <f>N189*VLOOKUP('Données projet'!$B$9,Paramètres!$A$1:$I$89,3,0)*VLOOKUP('Données projet'!$B$9,Paramètres!$A$1:$I$89,5,0)</f>
        <v>3.6002347769681362E-13</v>
      </c>
      <c r="P189" s="13">
        <f t="shared" si="141"/>
        <v>4.6593569189922594E-12</v>
      </c>
      <c r="Q189" s="20">
        <f t="shared" si="162"/>
        <v>8.7420875242334695E-12</v>
      </c>
      <c r="R189" s="59">
        <f t="shared" si="109"/>
        <v>289.79675810586616</v>
      </c>
      <c r="S189" s="59">
        <f ca="1">AVERAGE(OFFSET($R$3,0,0,'Données projet'!$E$9+1,1))-AVERAGE(OFFSET($H$3,0,0,'Données projet'!$E$9+1,1))</f>
        <v>737.40414421611001</v>
      </c>
      <c r="T189" s="59">
        <f t="shared" si="142"/>
        <v>245.32893490531674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102.09524337983763</v>
      </c>
      <c r="AA189" s="21">
        <f>EXP(-LN(2)/25)*AA188+(1-EXP(-LN(2)/25))/(LN(2)/25)*Calculateur!V189*Calculateur!X189*VLOOKUP('Données projet'!$B$9,Paramètres!$A$1:$I$89,3,0)*0.475*44/12</f>
        <v>14.387147205305357</v>
      </c>
      <c r="AB189" s="21">
        <f>EXP(-LN(2)/2)*AB188+(1-EXP(-LN(2)/2))/(LN(2)/2)*V189*Y189*VLOOKUP('Données projet'!$B$9,Paramètres!$A$1:$I$89,3,0)*0.475*44/12</f>
        <v>9.8248075640200178E-4</v>
      </c>
      <c r="AC189" s="22">
        <f t="shared" si="163"/>
        <v>116.48337306589939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2.5579538487363607E-13</v>
      </c>
      <c r="AJ189" s="13">
        <f>AI189*VLOOKUP('Données projet'!$B$10,Paramètres!$A$1:$I$89,3,0)*VLOOKUP('Données projet'!$B$10,Paramètres!$A$1:$I$89,5,0)</f>
        <v>2.4341488824575211E-13</v>
      </c>
      <c r="AK189" s="13">
        <f t="shared" si="164"/>
        <v>3.2970717324875541E-12</v>
      </c>
      <c r="AL189" s="20">
        <f t="shared" si="165"/>
        <v>6.1663475311105072E-12</v>
      </c>
      <c r="AM189" s="59">
        <f t="shared" si="113"/>
        <v>289.79675810586355</v>
      </c>
      <c r="AN189" s="59">
        <f ca="1">AVERAGE(OFFSET($AM$3,0,0,'Données projet'!$E$10+1,1))-AVERAGE(OFFSET($H$3,0,0,'Données projet'!$E$10+1,1))</f>
        <v>486.36097333679697</v>
      </c>
      <c r="AO189" s="59">
        <f t="shared" si="144"/>
        <v>308.47736602748159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21.82099115188554</v>
      </c>
      <c r="AV189" s="21">
        <f>EXP(-LN(2)/25)*AV188+(1-EXP(-LN(2)/25))/(LN(2)/25)*Calculateur!AQ189*Calculateur!AS189*VLOOKUP('Données projet'!$B$10,Paramètres!$A$1:$I$89,3,0)*0.475*44/12</f>
        <v>12.74421515555504</v>
      </c>
      <c r="AW189" s="21">
        <f>EXP(-LN(2)/2)*AW188+(1-EXP(-LN(2)/2))/(LN(2)/2)*AQ189*AT189*VLOOKUP('Données projet'!$B$10,Paramètres!$A$1:$I$89,3,0)*0.475*44/12</f>
        <v>1.3355593448249141E-7</v>
      </c>
      <c r="AX189" s="21">
        <f t="shared" si="166"/>
        <v>34.565206440996512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5.4001247917767614E-13</v>
      </c>
      <c r="BE189" s="13">
        <f>BD189*VLOOKUP('Données projet'!$B$11,Paramètres!$A$1:$I$89,3,0)*VLOOKUP('Données projet'!$B$11,Paramètres!$A$1:$I$89,5,0)</f>
        <v>5.4757265388616366E-13</v>
      </c>
      <c r="BF189" s="13">
        <f t="shared" si="167"/>
        <v>6.7489963942904795E-12</v>
      </c>
      <c r="BG189" s="20">
        <f t="shared" si="168"/>
        <v>1.2708191092240986E-11</v>
      </c>
      <c r="BH189" s="59">
        <f t="shared" si="116"/>
        <v>289.79675810587014</v>
      </c>
      <c r="BI189" s="59">
        <f ca="1">AVERAGE(OFFSET($BH$3,0,0,'Données projet'!$E$11+1,1))-AVERAGE(OFFSET($H$3,0,0,'Données projet'!$E$11+1,1))</f>
        <v>586.51533082410526</v>
      </c>
      <c r="BJ189" s="59">
        <f t="shared" si="146"/>
        <v>361.74671957013652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76.772784295730233</v>
      </c>
      <c r="BQ189" s="21">
        <f>EXP(-LN(2)/25)*BQ188+(1-EXP(-LN(2)/25))/(LN(2)/25)*Calculateur!BL189*Calculateur!BN189*VLOOKUP('Données projet'!$B$11,Paramètres!$A$1:$I$89,3,0)*0.475*44/12</f>
        <v>11.15974903310534</v>
      </c>
      <c r="BR189" s="21">
        <f>EXP(-LN(2)/2)*BR188+(1-EXP(-LN(2)/2))/(LN(2)/2)*BL189*BO189*VLOOKUP('Données projet'!$B$11,Paramètres!$A$1:$I$89,3,0)*0.475*44/12</f>
        <v>1.3232468856328311E-3</v>
      </c>
      <c r="BS189" s="22">
        <f t="shared" si="169"/>
        <v>87.933856575721208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1.7053025658242404E-13</v>
      </c>
      <c r="BZ189" s="13">
        <f>BY189*VLOOKUP('Données projet'!$B$12,Paramètres!$A$1:$I$89,3,0)*VLOOKUP('Données projet'!$B$12,Paramètres!$A$1:$I$89,5,0)</f>
        <v>7.9808160080574461E-14</v>
      </c>
      <c r="CA189" s="13">
        <f t="shared" si="170"/>
        <v>1.2308384591775343E-12</v>
      </c>
      <c r="CB189" s="20">
        <f t="shared" si="171"/>
        <v>2.282709528541206E-12</v>
      </c>
      <c r="CC189" s="59">
        <f t="shared" si="119"/>
        <v>289.79675810585968</v>
      </c>
      <c r="CD189" s="59">
        <f ca="1">AVERAGE(OFFSET($CC$3,0,0,'Données projet'!$E$12+1,1))-AVERAGE(OFFSET($H$3,0,0,'Données projet'!$E$12+1,1))</f>
        <v>374.38106339726073</v>
      </c>
      <c r="CE189" s="59">
        <f t="shared" si="148"/>
        <v>296.53283288925957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48.940876572845696</v>
      </c>
      <c r="CL189" s="21">
        <f>EXP(-LN(2)/25)*CL188+(1-EXP(-LN(2)/25))/(LN(2)/25)*Calculateur!CG189*Calculateur!CI189*VLOOKUP('Données projet'!$B$12,Paramètres!$A$1:$I$89,3,0)*0.475*44/12</f>
        <v>9.7747806980311545</v>
      </c>
      <c r="CM189" s="21">
        <f>EXP(-LN(2)/2)*CM188+(1-EXP(-LN(2)/2))/(LN(2)/2)*CG189*CJ189*VLOOKUP('Données projet'!$B$12,Paramètres!$A$1:$I$89,3,0)*0.475*44/12</f>
        <v>1.7074032710806282E-7</v>
      </c>
      <c r="CN189" s="22">
        <f t="shared" si="172"/>
        <v>58.715657441617175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2.4829205358400945E-14</v>
      </c>
      <c r="CV189" s="13">
        <f t="shared" si="173"/>
        <v>4.3867331143352915E-13</v>
      </c>
      <c r="CW189" s="20">
        <f t="shared" si="174"/>
        <v>8.0726688341261168E-13</v>
      </c>
      <c r="CX189" s="59">
        <f t="shared" si="122"/>
        <v>289.7967581058582</v>
      </c>
      <c r="CY189" s="59">
        <f ca="1">AVERAGE(OFFSET($CX$3,0,0,'Données projet'!$E$13+1,1))-AVERAGE(OFFSET($H$3,0,0,'Données projet'!$E$13+1,1))</f>
        <v>285.8437404763045</v>
      </c>
      <c r="CZ189" s="59">
        <f t="shared" si="150"/>
        <v>276.01618888357268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4.0424202293814462</v>
      </c>
      <c r="DG189" s="21">
        <f>EXP(-LN(2)/25)*DG188+(1-EXP(-LN(2)/25))/(LN(2)/25)*Calculateur!DB189*Calculateur!DD189*VLOOKUP('Données projet'!$B$13,Paramètres!$A$1:$I$89,3,0)*0.475*44/12</f>
        <v>1.9314245285480813</v>
      </c>
      <c r="DH189" s="21">
        <f>EXP(-LN(2)/2)*DH188+(1-EXP(-LN(2)/2))/(LN(2)/2)*DB189*DE189*VLOOKUP('Données projet'!$B$13,Paramètres!$A$1:$I$89,3,0)*0.475*44/12</f>
        <v>5.0455685896708816E-15</v>
      </c>
      <c r="DI189" s="22">
        <f t="shared" si="175"/>
        <v>5.9738447579295331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3.979039320256561E-13</v>
      </c>
      <c r="O190" s="13">
        <f>N190*VLOOKUP('Données projet'!$B$9,Paramètres!$A$1:$I$89,3,0)*VLOOKUP('Données projet'!$B$9,Paramètres!$A$1:$I$89,5,0)</f>
        <v>3.6002347769681362E-13</v>
      </c>
      <c r="P190" s="13">
        <f t="shared" si="141"/>
        <v>4.6593569189922594E-12</v>
      </c>
      <c r="Q190" s="20">
        <f t="shared" si="162"/>
        <v>8.7420875242334695E-12</v>
      </c>
      <c r="R190" s="59">
        <f t="shared" si="109"/>
        <v>289.85810977946517</v>
      </c>
      <c r="S190" s="59">
        <f ca="1">AVERAGE(OFFSET($R$3,0,0,'Données projet'!$E$9+1,1))-AVERAGE(OFFSET($H$3,0,0,'Données projet'!$E$9+1,1))</f>
        <v>737.40414421611001</v>
      </c>
      <c r="T190" s="59">
        <f t="shared" si="142"/>
        <v>245.32893490531674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100.09321792910863</v>
      </c>
      <c r="AA190" s="21">
        <f>EXP(-LN(2)/25)*AA189+(1-EXP(-LN(2)/25))/(LN(2)/25)*Calculateur!V190*Calculateur!X190*VLOOKUP('Données projet'!$B$9,Paramètres!$A$1:$I$89,3,0)*0.475*44/12</f>
        <v>13.993729908389094</v>
      </c>
      <c r="AB190" s="21">
        <f>EXP(-LN(2)/2)*AB189+(1-EXP(-LN(2)/2))/(LN(2)/2)*V190*Y190*VLOOKUP('Données projet'!$B$9,Paramètres!$A$1:$I$89,3,0)*0.475*44/12</f>
        <v>6.9471880523714398E-4</v>
      </c>
      <c r="AC190" s="22">
        <f t="shared" si="163"/>
        <v>114.08764255630297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2.5579538487363607E-13</v>
      </c>
      <c r="AJ190" s="13">
        <f>AI190*VLOOKUP('Données projet'!$B$10,Paramètres!$A$1:$I$89,3,0)*VLOOKUP('Données projet'!$B$10,Paramètres!$A$1:$I$89,5,0)</f>
        <v>2.4341488824575211E-13</v>
      </c>
      <c r="AK190" s="13">
        <f t="shared" si="164"/>
        <v>3.2970717324875541E-12</v>
      </c>
      <c r="AL190" s="20">
        <f t="shared" si="165"/>
        <v>6.1663475311105072E-12</v>
      </c>
      <c r="AM190" s="59">
        <f t="shared" si="113"/>
        <v>289.85810977946255</v>
      </c>
      <c r="AN190" s="59">
        <f ca="1">AVERAGE(OFFSET($AM$3,0,0,'Données projet'!$E$10+1,1))-AVERAGE(OFFSET($H$3,0,0,'Données projet'!$E$10+1,1))</f>
        <v>486.36097333679697</v>
      </c>
      <c r="AO190" s="59">
        <f t="shared" si="144"/>
        <v>308.47736602748159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21.393094824887463</v>
      </c>
      <c r="AV190" s="21">
        <f>EXP(-LN(2)/25)*AV189+(1-EXP(-LN(2)/25))/(LN(2)/25)*Calculateur!AQ190*Calculateur!AS190*VLOOKUP('Données projet'!$B$10,Paramètres!$A$1:$I$89,3,0)*0.475*44/12</f>
        <v>12.39572392193724</v>
      </c>
      <c r="AW190" s="21">
        <f>EXP(-LN(2)/2)*AW189+(1-EXP(-LN(2)/2))/(LN(2)/2)*AQ190*AT190*VLOOKUP('Données projet'!$B$10,Paramètres!$A$1:$I$89,3,0)*0.475*44/12</f>
        <v>9.4438306940275935E-8</v>
      </c>
      <c r="AX190" s="21">
        <f t="shared" si="166"/>
        <v>33.788818841263009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5.4001247917767614E-13</v>
      </c>
      <c r="BE190" s="13">
        <f>BD190*VLOOKUP('Données projet'!$B$11,Paramètres!$A$1:$I$89,3,0)*VLOOKUP('Données projet'!$B$11,Paramètres!$A$1:$I$89,5,0)</f>
        <v>5.4757265388616366E-13</v>
      </c>
      <c r="BF190" s="13">
        <f t="shared" si="167"/>
        <v>6.7489963942904795E-12</v>
      </c>
      <c r="BG190" s="20">
        <f t="shared" si="168"/>
        <v>1.2708191092240986E-11</v>
      </c>
      <c r="BH190" s="59">
        <f t="shared" si="116"/>
        <v>289.85810977946915</v>
      </c>
      <c r="BI190" s="59">
        <f ca="1">AVERAGE(OFFSET($BH$3,0,0,'Données projet'!$E$11+1,1))-AVERAGE(OFFSET($H$3,0,0,'Données projet'!$E$11+1,1))</f>
        <v>586.51533082410526</v>
      </c>
      <c r="BJ190" s="59">
        <f t="shared" si="146"/>
        <v>361.74671957013652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75.267316822465617</v>
      </c>
      <c r="BQ190" s="21">
        <f>EXP(-LN(2)/25)*BQ189+(1-EXP(-LN(2)/25))/(LN(2)/25)*Calculateur!BL190*Calculateur!BN190*VLOOKUP('Données projet'!$B$11,Paramètres!$A$1:$I$89,3,0)*0.475*44/12</f>
        <v>10.854585108929379</v>
      </c>
      <c r="BR190" s="21">
        <f>EXP(-LN(2)/2)*BR189+(1-EXP(-LN(2)/2))/(LN(2)/2)*BL190*BO190*VLOOKUP('Données projet'!$B$11,Paramètres!$A$1:$I$89,3,0)*0.475*44/12</f>
        <v>9.3567684601495479E-4</v>
      </c>
      <c r="BS190" s="22">
        <f t="shared" si="169"/>
        <v>86.122837608241014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1.7053025658242404E-13</v>
      </c>
      <c r="BZ190" s="13">
        <f>BY190*VLOOKUP('Données projet'!$B$12,Paramètres!$A$1:$I$89,3,0)*VLOOKUP('Données projet'!$B$12,Paramètres!$A$1:$I$89,5,0)</f>
        <v>7.9808160080574461E-14</v>
      </c>
      <c r="CA190" s="13">
        <f t="shared" si="170"/>
        <v>1.2308384591775343E-12</v>
      </c>
      <c r="CB190" s="20">
        <f t="shared" si="171"/>
        <v>2.282709528541206E-12</v>
      </c>
      <c r="CC190" s="59">
        <f t="shared" si="119"/>
        <v>289.85810977945869</v>
      </c>
      <c r="CD190" s="59">
        <f ca="1">AVERAGE(OFFSET($CC$3,0,0,'Données projet'!$E$12+1,1))-AVERAGE(OFFSET($H$3,0,0,'Données projet'!$E$12+1,1))</f>
        <v>374.38106339726073</v>
      </c>
      <c r="CE190" s="59">
        <f t="shared" si="148"/>
        <v>296.53283288925957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47.981175834239359</v>
      </c>
      <c r="CL190" s="21">
        <f>EXP(-LN(2)/25)*CL189+(1-EXP(-LN(2)/25))/(LN(2)/25)*Calculateur!CG190*Calculateur!CI190*VLOOKUP('Données projet'!$B$12,Paramètres!$A$1:$I$89,3,0)*0.475*44/12</f>
        <v>9.5074888058101159</v>
      </c>
      <c r="CM190" s="21">
        <f>EXP(-LN(2)/2)*CM189+(1-EXP(-LN(2)/2))/(LN(2)/2)*CG190*CJ190*VLOOKUP('Données projet'!$B$12,Paramètres!$A$1:$I$89,3,0)*0.475*44/12</f>
        <v>1.2073164312012052E-7</v>
      </c>
      <c r="CN190" s="22">
        <f t="shared" si="172"/>
        <v>57.48866476078112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2.4829205358400945E-14</v>
      </c>
      <c r="CV190" s="13">
        <f t="shared" si="173"/>
        <v>4.3867331143352915E-13</v>
      </c>
      <c r="CW190" s="20">
        <f t="shared" si="174"/>
        <v>8.0726688341261168E-13</v>
      </c>
      <c r="CX190" s="59">
        <f t="shared" si="122"/>
        <v>289.85810977945721</v>
      </c>
      <c r="CY190" s="59">
        <f ca="1">AVERAGE(OFFSET($CX$3,0,0,'Données projet'!$E$13+1,1))-AVERAGE(OFFSET($H$3,0,0,'Données projet'!$E$13+1,1))</f>
        <v>285.8437404763045</v>
      </c>
      <c r="CZ190" s="59">
        <f t="shared" si="150"/>
        <v>276.01618888357268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3.963150834316155</v>
      </c>
      <c r="DG190" s="21">
        <f>EXP(-LN(2)/25)*DG189+(1-EXP(-LN(2)/25))/(LN(2)/25)*Calculateur!DB190*Calculateur!DD190*VLOOKUP('Données projet'!$B$13,Paramètres!$A$1:$I$89,3,0)*0.475*44/12</f>
        <v>1.8786096232457323</v>
      </c>
      <c r="DH190" s="21">
        <f>EXP(-LN(2)/2)*DH189+(1-EXP(-LN(2)/2))/(LN(2)/2)*DB190*DE190*VLOOKUP('Données projet'!$B$13,Paramètres!$A$1:$I$89,3,0)*0.475*44/12</f>
        <v>3.5677557646981252E-15</v>
      </c>
      <c r="DI190" s="22">
        <f t="shared" si="175"/>
        <v>5.8417604575618913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3.979039320256561E-13</v>
      </c>
      <c r="O191" s="13">
        <f>N191*VLOOKUP('Données projet'!$B$9,Paramètres!$A$1:$I$89,3,0)*VLOOKUP('Données projet'!$B$9,Paramètres!$A$1:$I$89,5,0)</f>
        <v>3.6002347769681362E-13</v>
      </c>
      <c r="P191" s="13">
        <f t="shared" si="141"/>
        <v>4.6593569189922594E-12</v>
      </c>
      <c r="Q191" s="20">
        <f t="shared" si="162"/>
        <v>8.7420875242334695E-12</v>
      </c>
      <c r="R191" s="59">
        <f t="shared" si="109"/>
        <v>289.91839713868899</v>
      </c>
      <c r="S191" s="59">
        <f ca="1">AVERAGE(OFFSET($R$3,0,0,'Données projet'!$E$9+1,1))-AVERAGE(OFFSET($H$3,0,0,'Données projet'!$E$9+1,1))</f>
        <v>737.40414421611001</v>
      </c>
      <c r="T191" s="59">
        <f t="shared" si="142"/>
        <v>245.32893490531674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98.130450976353487</v>
      </c>
      <c r="AA191" s="21">
        <f>EXP(-LN(2)/25)*AA190+(1-EXP(-LN(2)/25))/(LN(2)/25)*Calculateur!V191*Calculateur!X191*VLOOKUP('Données projet'!$B$9,Paramètres!$A$1:$I$89,3,0)*0.475*44/12</f>
        <v>13.611070628145921</v>
      </c>
      <c r="AB191" s="21">
        <f>EXP(-LN(2)/2)*AB190+(1-EXP(-LN(2)/2))/(LN(2)/2)*V191*Y191*VLOOKUP('Données projet'!$B$9,Paramètres!$A$1:$I$89,3,0)*0.475*44/12</f>
        <v>4.9124037820100089E-4</v>
      </c>
      <c r="AC191" s="22">
        <f t="shared" si="163"/>
        <v>111.74201284487761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2.5579538487363607E-13</v>
      </c>
      <c r="AJ191" s="13">
        <f>AI191*VLOOKUP('Données projet'!$B$10,Paramètres!$A$1:$I$89,3,0)*VLOOKUP('Données projet'!$B$10,Paramètres!$A$1:$I$89,5,0)</f>
        <v>2.4341488824575211E-13</v>
      </c>
      <c r="AK191" s="13">
        <f t="shared" si="164"/>
        <v>3.2970717324875541E-12</v>
      </c>
      <c r="AL191" s="20">
        <f t="shared" si="165"/>
        <v>6.1663475311105072E-12</v>
      </c>
      <c r="AM191" s="59">
        <f t="shared" si="113"/>
        <v>289.91839713868637</v>
      </c>
      <c r="AN191" s="59">
        <f ca="1">AVERAGE(OFFSET($AM$3,0,0,'Données projet'!$E$10+1,1))-AVERAGE(OFFSET($H$3,0,0,'Données projet'!$E$10+1,1))</f>
        <v>486.36097333679697</v>
      </c>
      <c r="AO191" s="59">
        <f t="shared" si="144"/>
        <v>308.47736602748159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20.97358928387083</v>
      </c>
      <c r="AV191" s="21">
        <f>EXP(-LN(2)/25)*AV190+(1-EXP(-LN(2)/25))/(LN(2)/25)*Calculateur!AQ191*Calculateur!AS191*VLOOKUP('Données projet'!$B$10,Paramètres!$A$1:$I$89,3,0)*0.475*44/12</f>
        <v>12.056762199429075</v>
      </c>
      <c r="AW191" s="21">
        <f>EXP(-LN(2)/2)*AW190+(1-EXP(-LN(2)/2))/(LN(2)/2)*AQ191*AT191*VLOOKUP('Données projet'!$B$10,Paramètres!$A$1:$I$89,3,0)*0.475*44/12</f>
        <v>6.6777967241245707E-8</v>
      </c>
      <c r="AX191" s="21">
        <f t="shared" si="166"/>
        <v>33.030351550077867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5.4001247917767614E-13</v>
      </c>
      <c r="BE191" s="13">
        <f>BD191*VLOOKUP('Données projet'!$B$11,Paramètres!$A$1:$I$89,3,0)*VLOOKUP('Données projet'!$B$11,Paramètres!$A$1:$I$89,5,0)</f>
        <v>5.4757265388616366E-13</v>
      </c>
      <c r="BF191" s="13">
        <f t="shared" si="167"/>
        <v>6.7489963942904795E-12</v>
      </c>
      <c r="BG191" s="20">
        <f t="shared" si="168"/>
        <v>1.2708191092240986E-11</v>
      </c>
      <c r="BH191" s="59">
        <f t="shared" si="116"/>
        <v>289.91839713869297</v>
      </c>
      <c r="BI191" s="59">
        <f ca="1">AVERAGE(OFFSET($BH$3,0,0,'Données projet'!$E$11+1,1))-AVERAGE(OFFSET($H$3,0,0,'Données projet'!$E$11+1,1))</f>
        <v>586.51533082410526</v>
      </c>
      <c r="BJ191" s="59">
        <f t="shared" si="146"/>
        <v>361.74671957013652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73.791370648107232</v>
      </c>
      <c r="BQ191" s="21">
        <f>EXP(-LN(2)/25)*BQ190+(1-EXP(-LN(2)/25))/(LN(2)/25)*Calculateur!BL191*Calculateur!BN191*VLOOKUP('Données projet'!$B$11,Paramètres!$A$1:$I$89,3,0)*0.475*44/12</f>
        <v>10.557765908307884</v>
      </c>
      <c r="BR191" s="21">
        <f>EXP(-LN(2)/2)*BR190+(1-EXP(-LN(2)/2))/(LN(2)/2)*BL191*BO191*VLOOKUP('Données projet'!$B$11,Paramètres!$A$1:$I$89,3,0)*0.475*44/12</f>
        <v>6.6162344281641555E-4</v>
      </c>
      <c r="BS191" s="22">
        <f t="shared" si="169"/>
        <v>84.349798179857927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1.7053025658242404E-13</v>
      </c>
      <c r="BZ191" s="13">
        <f>BY191*VLOOKUP('Données projet'!$B$12,Paramètres!$A$1:$I$89,3,0)*VLOOKUP('Données projet'!$B$12,Paramètres!$A$1:$I$89,5,0)</f>
        <v>7.9808160080574461E-14</v>
      </c>
      <c r="CA191" s="13">
        <f t="shared" si="170"/>
        <v>1.2308384591775343E-12</v>
      </c>
      <c r="CB191" s="20">
        <f t="shared" si="171"/>
        <v>2.282709528541206E-12</v>
      </c>
      <c r="CC191" s="59">
        <f t="shared" si="119"/>
        <v>289.91839713868251</v>
      </c>
      <c r="CD191" s="59">
        <f ca="1">AVERAGE(OFFSET($CC$3,0,0,'Données projet'!$E$12+1,1))-AVERAGE(OFFSET($H$3,0,0,'Données projet'!$E$12+1,1))</f>
        <v>374.38106339726073</v>
      </c>
      <c r="CE191" s="59">
        <f t="shared" si="148"/>
        <v>296.53283288925957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47.040294241757444</v>
      </c>
      <c r="CL191" s="21">
        <f>EXP(-LN(2)/25)*CL190+(1-EXP(-LN(2)/25))/(LN(2)/25)*Calculateur!CG191*Calculateur!CI191*VLOOKUP('Données projet'!$B$12,Paramètres!$A$1:$I$89,3,0)*0.475*44/12</f>
        <v>9.2475060244381311</v>
      </c>
      <c r="CM191" s="21">
        <f>EXP(-LN(2)/2)*CM190+(1-EXP(-LN(2)/2))/(LN(2)/2)*CG191*CJ191*VLOOKUP('Données projet'!$B$12,Paramètres!$A$1:$I$89,3,0)*0.475*44/12</f>
        <v>8.5370163554031411E-8</v>
      </c>
      <c r="CN191" s="22">
        <f t="shared" si="172"/>
        <v>56.287800351565735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2.4829205358400945E-14</v>
      </c>
      <c r="CV191" s="13">
        <f t="shared" si="173"/>
        <v>4.3867331143352915E-13</v>
      </c>
      <c r="CW191" s="20">
        <f t="shared" si="174"/>
        <v>8.0726688341261168E-13</v>
      </c>
      <c r="CX191" s="59">
        <f t="shared" si="122"/>
        <v>289.91839713868103</v>
      </c>
      <c r="CY191" s="59">
        <f ca="1">AVERAGE(OFFSET($CX$3,0,0,'Données projet'!$E$13+1,1))-AVERAGE(OFFSET($H$3,0,0,'Données projet'!$E$13+1,1))</f>
        <v>285.8437404763045</v>
      </c>
      <c r="CZ191" s="59">
        <f t="shared" si="150"/>
        <v>276.01618888357268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3.8854358637385373</v>
      </c>
      <c r="DG191" s="21">
        <f>EXP(-LN(2)/25)*DG190+(1-EXP(-LN(2)/25))/(LN(2)/25)*Calculateur!DB191*Calculateur!DD191*VLOOKUP('Données projet'!$B$13,Paramètres!$A$1:$I$89,3,0)*0.475*44/12</f>
        <v>1.8272389443062913</v>
      </c>
      <c r="DH191" s="21">
        <f>EXP(-LN(2)/2)*DH190+(1-EXP(-LN(2)/2))/(LN(2)/2)*DB191*DE191*VLOOKUP('Données projet'!$B$13,Paramètres!$A$1:$I$89,3,0)*0.475*44/12</f>
        <v>2.5227842948354408E-15</v>
      </c>
      <c r="DI191" s="22">
        <f t="shared" si="175"/>
        <v>5.7126748080448317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3.979039320256561E-13</v>
      </c>
      <c r="O192" s="13">
        <f>N192*VLOOKUP('Données projet'!$B$9,Paramètres!$A$1:$I$89,3,0)*VLOOKUP('Données projet'!$B$9,Paramètres!$A$1:$I$89,5,0)</f>
        <v>3.6002347769681362E-13</v>
      </c>
      <c r="P192" s="13">
        <f t="shared" si="141"/>
        <v>4.6593569189922594E-12</v>
      </c>
      <c r="Q192" s="20">
        <f t="shared" si="162"/>
        <v>8.7420875242334695E-12</v>
      </c>
      <c r="R192" s="59">
        <f t="shared" si="109"/>
        <v>289.97763864701261</v>
      </c>
      <c r="S192" s="59">
        <f ca="1">AVERAGE(OFFSET($R$3,0,0,'Données projet'!$E$9+1,1))-AVERAGE(OFFSET($H$3,0,0,'Données projet'!$E$9+1,1))</f>
        <v>737.40414421611001</v>
      </c>
      <c r="T192" s="59">
        <f t="shared" si="142"/>
        <v>245.32893490531674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96.206172686372227</v>
      </c>
      <c r="AA192" s="21">
        <f>EXP(-LN(2)/25)*AA191+(1-EXP(-LN(2)/25))/(LN(2)/25)*Calculateur!V192*Calculateur!X192*VLOOKUP('Données projet'!$B$9,Paramètres!$A$1:$I$89,3,0)*0.475*44/12</f>
        <v>13.238875186044174</v>
      </c>
      <c r="AB192" s="21">
        <f>EXP(-LN(2)/2)*AB191+(1-EXP(-LN(2)/2))/(LN(2)/2)*V192*Y192*VLOOKUP('Données projet'!$B$9,Paramètres!$A$1:$I$89,3,0)*0.475*44/12</f>
        <v>3.4735940261857199E-4</v>
      </c>
      <c r="AC192" s="22">
        <f t="shared" si="163"/>
        <v>109.44539523181902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2.5579538487363607E-13</v>
      </c>
      <c r="AJ192" s="13">
        <f>AI192*VLOOKUP('Données projet'!$B$10,Paramètres!$A$1:$I$89,3,0)*VLOOKUP('Données projet'!$B$10,Paramètres!$A$1:$I$89,5,0)</f>
        <v>2.4341488824575211E-13</v>
      </c>
      <c r="AK192" s="13">
        <f t="shared" si="164"/>
        <v>3.2970717324875541E-12</v>
      </c>
      <c r="AL192" s="20">
        <f t="shared" si="165"/>
        <v>6.1663475311105072E-12</v>
      </c>
      <c r="AM192" s="59">
        <f t="shared" si="113"/>
        <v>289.97763864701</v>
      </c>
      <c r="AN192" s="59">
        <f ca="1">AVERAGE(OFFSET($AM$3,0,0,'Données projet'!$E$10+1,1))-AVERAGE(OFFSET($H$3,0,0,'Données projet'!$E$10+1,1))</f>
        <v>486.36097333679697</v>
      </c>
      <c r="AO192" s="59">
        <f t="shared" si="144"/>
        <v>308.47736602748159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20.562309990640419</v>
      </c>
      <c r="AV192" s="21">
        <f>EXP(-LN(2)/25)*AV191+(1-EXP(-LN(2)/25))/(LN(2)/25)*Calculateur!AQ192*Calculateur!AS192*VLOOKUP('Données projet'!$B$10,Paramètres!$A$1:$I$89,3,0)*0.475*44/12</f>
        <v>11.72706940304812</v>
      </c>
      <c r="AW192" s="21">
        <f>EXP(-LN(2)/2)*AW191+(1-EXP(-LN(2)/2))/(LN(2)/2)*AQ192*AT192*VLOOKUP('Données projet'!$B$10,Paramètres!$A$1:$I$89,3,0)*0.475*44/12</f>
        <v>4.7219153470137968E-8</v>
      </c>
      <c r="AX192" s="21">
        <f t="shared" si="166"/>
        <v>32.289379440907688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5.4001247917767614E-13</v>
      </c>
      <c r="BE192" s="13">
        <f>BD192*VLOOKUP('Données projet'!$B$11,Paramètres!$A$1:$I$89,3,0)*VLOOKUP('Données projet'!$B$11,Paramètres!$A$1:$I$89,5,0)</f>
        <v>5.4757265388616366E-13</v>
      </c>
      <c r="BF192" s="13">
        <f t="shared" si="167"/>
        <v>6.7489963942904795E-12</v>
      </c>
      <c r="BG192" s="20">
        <f t="shared" si="168"/>
        <v>1.2708191092240986E-11</v>
      </c>
      <c r="BH192" s="59">
        <f t="shared" si="116"/>
        <v>289.97763864701659</v>
      </c>
      <c r="BI192" s="59">
        <f ca="1">AVERAGE(OFFSET($BH$3,0,0,'Données projet'!$E$11+1,1))-AVERAGE(OFFSET($H$3,0,0,'Données projet'!$E$11+1,1))</f>
        <v>586.51533082410526</v>
      </c>
      <c r="BJ192" s="59">
        <f t="shared" si="146"/>
        <v>361.74671957013652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72.344366877989742</v>
      </c>
      <c r="BQ192" s="21">
        <f>EXP(-LN(2)/25)*BQ191+(1-EXP(-LN(2)/25))/(LN(2)/25)*Calculateur!BL192*Calculateur!BN192*VLOOKUP('Données projet'!$B$11,Paramètres!$A$1:$I$89,3,0)*0.475*44/12</f>
        <v>10.269063244336426</v>
      </c>
      <c r="BR192" s="21">
        <f>EXP(-LN(2)/2)*BR191+(1-EXP(-LN(2)/2))/(LN(2)/2)*BL192*BO192*VLOOKUP('Données projet'!$B$11,Paramètres!$A$1:$I$89,3,0)*0.475*44/12</f>
        <v>4.678384230074774E-4</v>
      </c>
      <c r="BS192" s="22">
        <f t="shared" si="169"/>
        <v>82.613897960749171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1.7053025658242404E-13</v>
      </c>
      <c r="BZ192" s="13">
        <f>BY192*VLOOKUP('Données projet'!$B$12,Paramètres!$A$1:$I$89,3,0)*VLOOKUP('Données projet'!$B$12,Paramètres!$A$1:$I$89,5,0)</f>
        <v>7.9808160080574461E-14</v>
      </c>
      <c r="CA192" s="13">
        <f t="shared" si="170"/>
        <v>1.2308384591775343E-12</v>
      </c>
      <c r="CB192" s="20">
        <f t="shared" si="171"/>
        <v>2.282709528541206E-12</v>
      </c>
      <c r="CC192" s="59">
        <f t="shared" si="119"/>
        <v>289.97763864700613</v>
      </c>
      <c r="CD192" s="59">
        <f ca="1">AVERAGE(OFFSET($CC$3,0,0,'Données projet'!$E$12+1,1))-AVERAGE(OFFSET($H$3,0,0,'Données projet'!$E$12+1,1))</f>
        <v>374.38106339726073</v>
      </c>
      <c r="CE192" s="59">
        <f t="shared" si="148"/>
        <v>296.53283288925957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46.117862763422991</v>
      </c>
      <c r="CL192" s="21">
        <f>EXP(-LN(2)/25)*CL191+(1-EXP(-LN(2)/25))/(LN(2)/25)*Calculateur!CG192*Calculateur!CI192*VLOOKUP('Données projet'!$B$12,Paramètres!$A$1:$I$89,3,0)*0.475*44/12</f>
        <v>8.9946324858946642</v>
      </c>
      <c r="CM192" s="21">
        <f>EXP(-LN(2)/2)*CM191+(1-EXP(-LN(2)/2))/(LN(2)/2)*CG192*CJ192*VLOOKUP('Données projet'!$B$12,Paramètres!$A$1:$I$89,3,0)*0.475*44/12</f>
        <v>6.0365821560060261E-8</v>
      </c>
      <c r="CN192" s="22">
        <f t="shared" si="172"/>
        <v>55.112495309683474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2.4829205358400945E-14</v>
      </c>
      <c r="CV192" s="13">
        <f t="shared" si="173"/>
        <v>4.3867331143352915E-13</v>
      </c>
      <c r="CW192" s="20">
        <f t="shared" si="174"/>
        <v>8.0726688341261168E-13</v>
      </c>
      <c r="CX192" s="59">
        <f t="shared" si="122"/>
        <v>289.97763864700465</v>
      </c>
      <c r="CY192" s="59">
        <f ca="1">AVERAGE(OFFSET($CX$3,0,0,'Données projet'!$E$13+1,1))-AVERAGE(OFFSET($H$3,0,0,'Données projet'!$E$13+1,1))</f>
        <v>285.8437404763045</v>
      </c>
      <c r="CZ192" s="59">
        <f t="shared" si="150"/>
        <v>276.01618888357268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3.8092448363324949</v>
      </c>
      <c r="DG192" s="21">
        <f>EXP(-LN(2)/25)*DG191+(1-EXP(-LN(2)/25))/(LN(2)/25)*Calculateur!DB192*Calculateur!DD192*VLOOKUP('Données projet'!$B$13,Paramètres!$A$1:$I$89,3,0)*0.475*44/12</f>
        <v>1.7772729992839158</v>
      </c>
      <c r="DH192" s="21">
        <f>EXP(-LN(2)/2)*DH191+(1-EXP(-LN(2)/2))/(LN(2)/2)*DB192*DE192*VLOOKUP('Données projet'!$B$13,Paramètres!$A$1:$I$89,3,0)*0.475*44/12</f>
        <v>1.7838778823490626E-15</v>
      </c>
      <c r="DI192" s="22">
        <f t="shared" si="175"/>
        <v>5.5865178356164122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3.979039320256561E-13</v>
      </c>
      <c r="O193" s="13">
        <f>N193*VLOOKUP('Données projet'!$B$9,Paramètres!$A$1:$I$89,3,0)*VLOOKUP('Données projet'!$B$9,Paramètres!$A$1:$I$89,5,0)</f>
        <v>3.6002347769681362E-13</v>
      </c>
      <c r="P193" s="13">
        <f t="shared" si="141"/>
        <v>4.6593569189922594E-12</v>
      </c>
      <c r="Q193" s="20">
        <f t="shared" si="162"/>
        <v>8.7420875242334695E-12</v>
      </c>
      <c r="R193" s="59">
        <f t="shared" si="109"/>
        <v>290.03585244761103</v>
      </c>
      <c r="S193" s="59">
        <f ca="1">AVERAGE(OFFSET($R$3,0,0,'Données projet'!$E$9+1,1))-AVERAGE(OFFSET($H$3,0,0,'Données projet'!$E$9+1,1))</f>
        <v>737.40414421611001</v>
      </c>
      <c r="T193" s="59">
        <f t="shared" si="142"/>
        <v>245.32893490531674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94.319628319963641</v>
      </c>
      <c r="AA193" s="21">
        <f>EXP(-LN(2)/25)*AA192+(1-EXP(-LN(2)/25))/(LN(2)/25)*Calculateur!V193*Calculateur!X193*VLOOKUP('Données projet'!$B$9,Paramètres!$A$1:$I$89,3,0)*0.475*44/12</f>
        <v>12.876857447879608</v>
      </c>
      <c r="AB193" s="21">
        <f>EXP(-LN(2)/2)*AB192+(1-EXP(-LN(2)/2))/(LN(2)/2)*V193*Y193*VLOOKUP('Données projet'!$B$9,Paramètres!$A$1:$I$89,3,0)*0.475*44/12</f>
        <v>2.4562018910050045E-4</v>
      </c>
      <c r="AC193" s="22">
        <f t="shared" si="163"/>
        <v>107.19673138803236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2.5579538487363607E-13</v>
      </c>
      <c r="AJ193" s="13">
        <f>AI193*VLOOKUP('Données projet'!$B$10,Paramètres!$A$1:$I$89,3,0)*VLOOKUP('Données projet'!$B$10,Paramètres!$A$1:$I$89,5,0)</f>
        <v>2.4341488824575211E-13</v>
      </c>
      <c r="AK193" s="13">
        <f t="shared" si="164"/>
        <v>3.2970717324875541E-12</v>
      </c>
      <c r="AL193" s="20">
        <f t="shared" si="165"/>
        <v>6.1663475311105072E-12</v>
      </c>
      <c r="AM193" s="59">
        <f t="shared" si="113"/>
        <v>290.03585244760842</v>
      </c>
      <c r="AN193" s="59">
        <f ca="1">AVERAGE(OFFSET($AM$3,0,0,'Données projet'!$E$10+1,1))-AVERAGE(OFFSET($H$3,0,0,'Données projet'!$E$10+1,1))</f>
        <v>486.36097333679697</v>
      </c>
      <c r="AO193" s="59">
        <f t="shared" si="144"/>
        <v>308.47736602748159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20.159095633494658</v>
      </c>
      <c r="AV193" s="21">
        <f>EXP(-LN(2)/25)*AV192+(1-EXP(-LN(2)/25))/(LN(2)/25)*Calculateur!AQ193*Calculateur!AS193*VLOOKUP('Données projet'!$B$10,Paramètres!$A$1:$I$89,3,0)*0.475*44/12</f>
        <v>11.406392073521991</v>
      </c>
      <c r="AW193" s="21">
        <f>EXP(-LN(2)/2)*AW192+(1-EXP(-LN(2)/2))/(LN(2)/2)*AQ193*AT193*VLOOKUP('Données projet'!$B$10,Paramètres!$A$1:$I$89,3,0)*0.475*44/12</f>
        <v>3.3388983620622854E-8</v>
      </c>
      <c r="AX193" s="21">
        <f t="shared" si="166"/>
        <v>31.565487740405633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5.4001247917767614E-13</v>
      </c>
      <c r="BE193" s="13">
        <f>BD193*VLOOKUP('Données projet'!$B$11,Paramètres!$A$1:$I$89,3,0)*VLOOKUP('Données projet'!$B$11,Paramètres!$A$1:$I$89,5,0)</f>
        <v>5.4757265388616366E-13</v>
      </c>
      <c r="BF193" s="13">
        <f t="shared" si="167"/>
        <v>6.7489963942904795E-12</v>
      </c>
      <c r="BG193" s="20">
        <f t="shared" si="168"/>
        <v>1.2708191092240986E-11</v>
      </c>
      <c r="BH193" s="59">
        <f t="shared" si="116"/>
        <v>290.03585244761501</v>
      </c>
      <c r="BI193" s="59">
        <f ca="1">AVERAGE(OFFSET($BH$3,0,0,'Données projet'!$E$11+1,1))-AVERAGE(OFFSET($H$3,0,0,'Données projet'!$E$11+1,1))</f>
        <v>586.51533082410526</v>
      </c>
      <c r="BJ193" s="59">
        <f t="shared" si="146"/>
        <v>361.74671957013652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70.925737969219114</v>
      </c>
      <c r="BQ193" s="21">
        <f>EXP(-LN(2)/25)*BQ192+(1-EXP(-LN(2)/25))/(LN(2)/25)*Calculateur!BL193*Calculateur!BN193*VLOOKUP('Données projet'!$B$11,Paramètres!$A$1:$I$89,3,0)*0.475*44/12</f>
        <v>9.9882551698934812</v>
      </c>
      <c r="BR193" s="21">
        <f>EXP(-LN(2)/2)*BR192+(1-EXP(-LN(2)/2))/(LN(2)/2)*BL193*BO193*VLOOKUP('Données projet'!$B$11,Paramètres!$A$1:$I$89,3,0)*0.475*44/12</f>
        <v>3.3081172140820778E-4</v>
      </c>
      <c r="BS193" s="22">
        <f t="shared" si="169"/>
        <v>80.914323950834003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1.7053025658242404E-13</v>
      </c>
      <c r="BZ193" s="13">
        <f>BY193*VLOOKUP('Données projet'!$B$12,Paramètres!$A$1:$I$89,3,0)*VLOOKUP('Données projet'!$B$12,Paramètres!$A$1:$I$89,5,0)</f>
        <v>7.9808160080574461E-14</v>
      </c>
      <c r="CA193" s="13">
        <f t="shared" si="170"/>
        <v>1.2308384591775343E-12</v>
      </c>
      <c r="CB193" s="20">
        <f t="shared" si="171"/>
        <v>2.282709528541206E-12</v>
      </c>
      <c r="CC193" s="59">
        <f t="shared" si="119"/>
        <v>290.03585244760455</v>
      </c>
      <c r="CD193" s="59">
        <f ca="1">AVERAGE(OFFSET($CC$3,0,0,'Données projet'!$E$12+1,1))-AVERAGE(OFFSET($H$3,0,0,'Données projet'!$E$12+1,1))</f>
        <v>374.38106339726073</v>
      </c>
      <c r="CE193" s="59">
        <f t="shared" si="148"/>
        <v>296.53283288925957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45.213519603751031</v>
      </c>
      <c r="CL193" s="21">
        <f>EXP(-LN(2)/25)*CL192+(1-EXP(-LN(2)/25))/(LN(2)/25)*Calculateur!CG193*Calculateur!CI193*VLOOKUP('Données projet'!$B$12,Paramètres!$A$1:$I$89,3,0)*0.475*44/12</f>
        <v>8.7486737875607101</v>
      </c>
      <c r="CM193" s="21">
        <f>EXP(-LN(2)/2)*CM192+(1-EXP(-LN(2)/2))/(LN(2)/2)*CG193*CJ193*VLOOKUP('Données projet'!$B$12,Paramètres!$A$1:$I$89,3,0)*0.475*44/12</f>
        <v>4.2685081777015706E-8</v>
      </c>
      <c r="CN193" s="22">
        <f t="shared" si="172"/>
        <v>53.962193433996823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2.4829205358400945E-14</v>
      </c>
      <c r="CV193" s="13">
        <f t="shared" si="173"/>
        <v>4.3867331143352915E-13</v>
      </c>
      <c r="CW193" s="20">
        <f t="shared" si="174"/>
        <v>8.0726688341261168E-13</v>
      </c>
      <c r="CX193" s="59">
        <f t="shared" si="122"/>
        <v>290.03585244760308</v>
      </c>
      <c r="CY193" s="59">
        <f ca="1">AVERAGE(OFFSET($CX$3,0,0,'Données projet'!$E$13+1,1))-AVERAGE(OFFSET($H$3,0,0,'Données projet'!$E$13+1,1))</f>
        <v>285.8437404763045</v>
      </c>
      <c r="CZ193" s="59">
        <f t="shared" si="150"/>
        <v>276.01618888357268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3.7345478685019473</v>
      </c>
      <c r="DG193" s="21">
        <f>EXP(-LN(2)/25)*DG192+(1-EXP(-LN(2)/25))/(LN(2)/25)*Calculateur!DB193*Calculateur!DD193*VLOOKUP('Données projet'!$B$13,Paramètres!$A$1:$I$89,3,0)*0.475*44/12</f>
        <v>1.7286733756557722</v>
      </c>
      <c r="DH193" s="21">
        <f>EXP(-LN(2)/2)*DH192+(1-EXP(-LN(2)/2))/(LN(2)/2)*DB193*DE193*VLOOKUP('Données projet'!$B$13,Paramètres!$A$1:$I$89,3,0)*0.475*44/12</f>
        <v>1.2613921474177204E-15</v>
      </c>
      <c r="DI193" s="22">
        <f t="shared" si="175"/>
        <v>5.4632212441577206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3.979039320256561E-13</v>
      </c>
      <c r="O194" s="13">
        <f>N194*VLOOKUP('Données projet'!$B$9,Paramètres!$A$1:$I$89,3,0)*VLOOKUP('Données projet'!$B$9,Paramètres!$A$1:$I$89,5,0)</f>
        <v>3.6002347769681362E-13</v>
      </c>
      <c r="P194" s="13">
        <f t="shared" si="141"/>
        <v>4.6593569189922594E-12</v>
      </c>
      <c r="Q194" s="20">
        <f t="shared" si="162"/>
        <v>8.7420875242334695E-12</v>
      </c>
      <c r="R194" s="59">
        <f t="shared" si="109"/>
        <v>290.0930563689156</v>
      </c>
      <c r="S194" s="59">
        <f ca="1">AVERAGE(OFFSET($R$3,0,0,'Données projet'!$E$9+1,1))-AVERAGE(OFFSET($H$3,0,0,'Données projet'!$E$9+1,1))</f>
        <v>737.40414421611001</v>
      </c>
      <c r="T194" s="59">
        <f t="shared" si="142"/>
        <v>245.32893490531674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92.470077937901877</v>
      </c>
      <c r="AA194" s="21">
        <f>EXP(-LN(2)/25)*AA193+(1-EXP(-LN(2)/25))/(LN(2)/25)*Calculateur!V194*Calculateur!X194*VLOOKUP('Données projet'!$B$9,Paramètres!$A$1:$I$89,3,0)*0.475*44/12</f>
        <v>12.524739103802837</v>
      </c>
      <c r="AB194" s="21">
        <f>EXP(-LN(2)/2)*AB193+(1-EXP(-LN(2)/2))/(LN(2)/2)*V194*Y194*VLOOKUP('Données projet'!$B$9,Paramètres!$A$1:$I$89,3,0)*0.475*44/12</f>
        <v>1.73679701309286E-4</v>
      </c>
      <c r="AC194" s="22">
        <f t="shared" si="163"/>
        <v>104.99499072140603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2.5579538487363607E-13</v>
      </c>
      <c r="AJ194" s="13">
        <f>AI194*VLOOKUP('Données projet'!$B$10,Paramètres!$A$1:$I$89,3,0)*VLOOKUP('Données projet'!$B$10,Paramètres!$A$1:$I$89,5,0)</f>
        <v>2.4341488824575211E-13</v>
      </c>
      <c r="AK194" s="13">
        <f t="shared" si="164"/>
        <v>3.2970717324875541E-12</v>
      </c>
      <c r="AL194" s="20">
        <f t="shared" si="165"/>
        <v>6.1663475311105072E-12</v>
      </c>
      <c r="AM194" s="59">
        <f t="shared" si="113"/>
        <v>290.09305636891298</v>
      </c>
      <c r="AN194" s="59">
        <f ca="1">AVERAGE(OFFSET($AM$3,0,0,'Données projet'!$E$10+1,1))-AVERAGE(OFFSET($H$3,0,0,'Données projet'!$E$10+1,1))</f>
        <v>486.36097333679697</v>
      </c>
      <c r="AO194" s="59">
        <f t="shared" si="144"/>
        <v>308.47736602748159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19.763788063956053</v>
      </c>
      <c r="AV194" s="21">
        <f>EXP(-LN(2)/25)*AV193+(1-EXP(-LN(2)/25))/(LN(2)/25)*Calculateur!AQ194*Calculateur!AS194*VLOOKUP('Données projet'!$B$10,Paramètres!$A$1:$I$89,3,0)*0.475*44/12</f>
        <v>11.094483682435442</v>
      </c>
      <c r="AW194" s="21">
        <f>EXP(-LN(2)/2)*AW193+(1-EXP(-LN(2)/2))/(LN(2)/2)*AQ194*AT194*VLOOKUP('Données projet'!$B$10,Paramètres!$A$1:$I$89,3,0)*0.475*44/12</f>
        <v>2.3609576735068984E-8</v>
      </c>
      <c r="AX194" s="21">
        <f t="shared" si="166"/>
        <v>30.858271770001071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5.4001247917767614E-13</v>
      </c>
      <c r="BE194" s="13">
        <f>BD194*VLOOKUP('Données projet'!$B$11,Paramètres!$A$1:$I$89,3,0)*VLOOKUP('Données projet'!$B$11,Paramètres!$A$1:$I$89,5,0)</f>
        <v>5.4757265388616366E-13</v>
      </c>
      <c r="BF194" s="13">
        <f t="shared" si="167"/>
        <v>6.7489963942904795E-12</v>
      </c>
      <c r="BG194" s="20">
        <f t="shared" si="168"/>
        <v>1.2708191092240986E-11</v>
      </c>
      <c r="BH194" s="59">
        <f t="shared" si="116"/>
        <v>290.09305636891958</v>
      </c>
      <c r="BI194" s="59">
        <f ca="1">AVERAGE(OFFSET($BH$3,0,0,'Données projet'!$E$11+1,1))-AVERAGE(OFFSET($H$3,0,0,'Données projet'!$E$11+1,1))</f>
        <v>586.51533082410526</v>
      </c>
      <c r="BJ194" s="59">
        <f t="shared" si="146"/>
        <v>361.74671957013652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69.534927508071277</v>
      </c>
      <c r="BQ194" s="21">
        <f>EXP(-LN(2)/25)*BQ193+(1-EXP(-LN(2)/25))/(LN(2)/25)*Calculateur!BL194*Calculateur!BN194*VLOOKUP('Données projet'!$B$11,Paramètres!$A$1:$I$89,3,0)*0.475*44/12</f>
        <v>9.7151258070132336</v>
      </c>
      <c r="BR194" s="21">
        <f>EXP(-LN(2)/2)*BR193+(1-EXP(-LN(2)/2))/(LN(2)/2)*BL194*BO194*VLOOKUP('Données projet'!$B$11,Paramètres!$A$1:$I$89,3,0)*0.475*44/12</f>
        <v>2.339192115037387E-4</v>
      </c>
      <c r="BS194" s="22">
        <f t="shared" si="169"/>
        <v>79.250287234296025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1.7053025658242404E-13</v>
      </c>
      <c r="BZ194" s="13">
        <f>BY194*VLOOKUP('Données projet'!$B$12,Paramètres!$A$1:$I$89,3,0)*VLOOKUP('Données projet'!$B$12,Paramètres!$A$1:$I$89,5,0)</f>
        <v>7.9808160080574461E-14</v>
      </c>
      <c r="CA194" s="13">
        <f t="shared" si="170"/>
        <v>1.2308384591775343E-12</v>
      </c>
      <c r="CB194" s="20">
        <f t="shared" si="171"/>
        <v>2.282709528541206E-12</v>
      </c>
      <c r="CC194" s="59">
        <f t="shared" si="119"/>
        <v>290.09305636890912</v>
      </c>
      <c r="CD194" s="59">
        <f ca="1">AVERAGE(OFFSET($CC$3,0,0,'Données projet'!$E$12+1,1))-AVERAGE(OFFSET($H$3,0,0,'Données projet'!$E$12+1,1))</f>
        <v>374.38106339726073</v>
      </c>
      <c r="CE194" s="59">
        <f t="shared" si="148"/>
        <v>296.53283288925957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44.326910061845375</v>
      </c>
      <c r="CL194" s="21">
        <f>EXP(-LN(2)/25)*CL193+(1-EXP(-LN(2)/25))/(LN(2)/25)*Calculateur!CG194*Calculateur!CI194*VLOOKUP('Données projet'!$B$12,Paramètres!$A$1:$I$89,3,0)*0.475*44/12</f>
        <v>8.5094408427671038</v>
      </c>
      <c r="CM194" s="21">
        <f>EXP(-LN(2)/2)*CM193+(1-EXP(-LN(2)/2))/(LN(2)/2)*CG194*CJ194*VLOOKUP('Données projet'!$B$12,Paramètres!$A$1:$I$89,3,0)*0.475*44/12</f>
        <v>3.0182910780030131E-8</v>
      </c>
      <c r="CN194" s="22">
        <f t="shared" si="172"/>
        <v>52.836350934795391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2.4829205358400945E-14</v>
      </c>
      <c r="CV194" s="13">
        <f t="shared" si="173"/>
        <v>4.3867331143352915E-13</v>
      </c>
      <c r="CW194" s="20">
        <f t="shared" si="174"/>
        <v>8.0726688341261168E-13</v>
      </c>
      <c r="CX194" s="59">
        <f t="shared" si="122"/>
        <v>290.09305636890764</v>
      </c>
      <c r="CY194" s="59">
        <f ca="1">AVERAGE(OFFSET($CX$3,0,0,'Données projet'!$E$13+1,1))-AVERAGE(OFFSET($H$3,0,0,'Données projet'!$E$13+1,1))</f>
        <v>285.8437404763045</v>
      </c>
      <c r="CZ194" s="59">
        <f t="shared" si="150"/>
        <v>276.01618888357268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3.6613156626499048</v>
      </c>
      <c r="DG194" s="21">
        <f>EXP(-LN(2)/25)*DG193+(1-EXP(-LN(2)/25))/(LN(2)/25)*Calculateur!DB194*Calculateur!DD194*VLOOKUP('Données projet'!$B$13,Paramètres!$A$1:$I$89,3,0)*0.475*44/12</f>
        <v>1.6814027112914831</v>
      </c>
      <c r="DH194" s="21">
        <f>EXP(-LN(2)/2)*DH193+(1-EXP(-LN(2)/2))/(LN(2)/2)*DB194*DE194*VLOOKUP('Données projet'!$B$13,Paramètres!$A$1:$I$89,3,0)*0.475*44/12</f>
        <v>8.919389411745313E-16</v>
      </c>
      <c r="DI194" s="22">
        <f t="shared" si="175"/>
        <v>5.3427183739413886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3.979039320256561E-13</v>
      </c>
      <c r="O195" s="13">
        <f>N195*VLOOKUP('Données projet'!$B$9,Paramètres!$A$1:$I$89,3,0)*VLOOKUP('Données projet'!$B$9,Paramètres!$A$1:$I$89,5,0)</f>
        <v>3.6002347769681362E-13</v>
      </c>
      <c r="P195" s="13">
        <f t="shared" si="141"/>
        <v>4.6593569189922594E-12</v>
      </c>
      <c r="Q195" s="20">
        <f t="shared" si="162"/>
        <v>8.7420875242334695E-12</v>
      </c>
      <c r="R195" s="59">
        <f t="shared" ref="R195:R203" si="191">Q195+(I195+J195)*44/12</f>
        <v>290.14926793007442</v>
      </c>
      <c r="S195" s="59">
        <f ca="1">AVERAGE(OFFSET($R$3,0,0,'Données projet'!$E$9+1,1))-AVERAGE(OFFSET($H$3,0,0,'Données projet'!$E$9+1,1))</f>
        <v>737.40414421611001</v>
      </c>
      <c r="T195" s="59">
        <f t="shared" si="142"/>
        <v>245.32893490531674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90.656796110718005</v>
      </c>
      <c r="AA195" s="21">
        <f>EXP(-LN(2)/25)*AA194+(1-EXP(-LN(2)/25))/(LN(2)/25)*Calculateur!V195*Calculateur!X195*VLOOKUP('Données projet'!$B$9,Paramètres!$A$1:$I$89,3,0)*0.475*44/12</f>
        <v>12.182249454361944</v>
      </c>
      <c r="AB195" s="21">
        <f>EXP(-LN(2)/2)*AB194+(1-EXP(-LN(2)/2))/(LN(2)/2)*V195*Y195*VLOOKUP('Données projet'!$B$9,Paramètres!$A$1:$I$89,3,0)*0.475*44/12</f>
        <v>1.2281009455025022E-4</v>
      </c>
      <c r="AC195" s="22">
        <f t="shared" si="163"/>
        <v>102.83916837517449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2.5579538487363607E-13</v>
      </c>
      <c r="AJ195" s="13">
        <f>AI195*VLOOKUP('Données projet'!$B$10,Paramètres!$A$1:$I$89,3,0)*VLOOKUP('Données projet'!$B$10,Paramètres!$A$1:$I$89,5,0)</f>
        <v>2.4341488824575211E-13</v>
      </c>
      <c r="AK195" s="13">
        <f t="shared" si="164"/>
        <v>3.2970717324875541E-12</v>
      </c>
      <c r="AL195" s="20">
        <f t="shared" si="165"/>
        <v>6.1663475311105072E-12</v>
      </c>
      <c r="AM195" s="59">
        <f t="shared" si="113"/>
        <v>290.1492679300718</v>
      </c>
      <c r="AN195" s="59">
        <f ca="1">AVERAGE(OFFSET($AM$3,0,0,'Données projet'!$E$10+1,1))-AVERAGE(OFFSET($H$3,0,0,'Données projet'!$E$10+1,1))</f>
        <v>486.36097333679697</v>
      </c>
      <c r="AO195" s="59">
        <f t="shared" si="144"/>
        <v>308.47736602748159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19.37623223474229</v>
      </c>
      <c r="AV195" s="21">
        <f>EXP(-LN(2)/25)*AV194+(1-EXP(-LN(2)/25))/(LN(2)/25)*Calculateur!AQ195*Calculateur!AS195*VLOOKUP('Données projet'!$B$10,Paramètres!$A$1:$I$89,3,0)*0.475*44/12</f>
        <v>10.791104442705704</v>
      </c>
      <c r="AW195" s="21">
        <f>EXP(-LN(2)/2)*AW194+(1-EXP(-LN(2)/2))/(LN(2)/2)*AQ195*AT195*VLOOKUP('Données projet'!$B$10,Paramètres!$A$1:$I$89,3,0)*0.475*44/12</f>
        <v>1.6694491810311427E-8</v>
      </c>
      <c r="AX195" s="21">
        <f t="shared" si="166"/>
        <v>30.167336694142485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5.4001247917767614E-13</v>
      </c>
      <c r="BE195" s="13">
        <f>BD195*VLOOKUP('Données projet'!$B$11,Paramètres!$A$1:$I$89,3,0)*VLOOKUP('Données projet'!$B$11,Paramètres!$A$1:$I$89,5,0)</f>
        <v>5.4757265388616366E-13</v>
      </c>
      <c r="BF195" s="13">
        <f t="shared" si="167"/>
        <v>6.7489963942904795E-12</v>
      </c>
      <c r="BG195" s="20">
        <f t="shared" si="168"/>
        <v>1.2708191092240986E-11</v>
      </c>
      <c r="BH195" s="59">
        <f t="shared" si="116"/>
        <v>290.14926793007839</v>
      </c>
      <c r="BI195" s="59">
        <f ca="1">AVERAGE(OFFSET($BH$3,0,0,'Données projet'!$E$11+1,1))-AVERAGE(OFFSET($H$3,0,0,'Données projet'!$E$11+1,1))</f>
        <v>586.51533082410526</v>
      </c>
      <c r="BJ195" s="59">
        <f t="shared" si="146"/>
        <v>361.74671957013652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68.17138999175593</v>
      </c>
      <c r="BQ195" s="21">
        <f>EXP(-LN(2)/25)*BQ194+(1-EXP(-LN(2)/25))/(LN(2)/25)*Calculateur!BL195*Calculateur!BN195*VLOOKUP('Données projet'!$B$11,Paramètres!$A$1:$I$89,3,0)*0.475*44/12</f>
        <v>9.4494651809241947</v>
      </c>
      <c r="BR195" s="21">
        <f>EXP(-LN(2)/2)*BR194+(1-EXP(-LN(2)/2))/(LN(2)/2)*BL195*BO195*VLOOKUP('Données projet'!$B$11,Paramètres!$A$1:$I$89,3,0)*0.475*44/12</f>
        <v>1.6540586070410389E-4</v>
      </c>
      <c r="BS195" s="22">
        <f t="shared" si="169"/>
        <v>77.621020578540822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1.7053025658242404E-13</v>
      </c>
      <c r="BZ195" s="13">
        <f>BY195*VLOOKUP('Données projet'!$B$12,Paramètres!$A$1:$I$89,3,0)*VLOOKUP('Données projet'!$B$12,Paramètres!$A$1:$I$89,5,0)</f>
        <v>7.9808160080574461E-14</v>
      </c>
      <c r="CA195" s="13">
        <f t="shared" si="170"/>
        <v>1.2308384591775343E-12</v>
      </c>
      <c r="CB195" s="20">
        <f t="shared" si="171"/>
        <v>2.282709528541206E-12</v>
      </c>
      <c r="CC195" s="59">
        <f t="shared" si="119"/>
        <v>290.14926793006794</v>
      </c>
      <c r="CD195" s="59">
        <f ca="1">AVERAGE(OFFSET($CC$3,0,0,'Données projet'!$E$12+1,1))-AVERAGE(OFFSET($H$3,0,0,'Données projet'!$E$12+1,1))</f>
        <v>374.38106339726073</v>
      </c>
      <c r="CE195" s="59">
        <f t="shared" si="148"/>
        <v>296.53283288925957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43.45768639227807</v>
      </c>
      <c r="CL195" s="21">
        <f>EXP(-LN(2)/25)*CL194+(1-EXP(-LN(2)/25))/(LN(2)/25)*Calculateur!CG195*Calculateur!CI195*VLOOKUP('Données projet'!$B$12,Paramètres!$A$1:$I$89,3,0)*0.475*44/12</f>
        <v>8.2767497354295916</v>
      </c>
      <c r="CM195" s="21">
        <f>EXP(-LN(2)/2)*CM194+(1-EXP(-LN(2)/2))/(LN(2)/2)*CG195*CJ195*VLOOKUP('Données projet'!$B$12,Paramètres!$A$1:$I$89,3,0)*0.475*44/12</f>
        <v>2.1342540888507853E-8</v>
      </c>
      <c r="CN195" s="22">
        <f t="shared" si="172"/>
        <v>51.734436149050204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2.4829205358400945E-14</v>
      </c>
      <c r="CV195" s="13">
        <f t="shared" si="173"/>
        <v>4.3867331143352915E-13</v>
      </c>
      <c r="CW195" s="20">
        <f t="shared" si="174"/>
        <v>8.0726688341261168E-13</v>
      </c>
      <c r="CX195" s="59">
        <f t="shared" si="122"/>
        <v>290.14926793006646</v>
      </c>
      <c r="CY195" s="59">
        <f ca="1">AVERAGE(OFFSET($CX$3,0,0,'Données projet'!$E$13+1,1))-AVERAGE(OFFSET($H$3,0,0,'Données projet'!$E$13+1,1))</f>
        <v>285.8437404763045</v>
      </c>
      <c r="CZ195" s="59">
        <f t="shared" si="150"/>
        <v>276.01618888357268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3.5895194956873859</v>
      </c>
      <c r="DG195" s="21">
        <f>EXP(-LN(2)/25)*DG194+(1-EXP(-LN(2)/25))/(LN(2)/25)*Calculateur!DB195*Calculateur!DD195*VLOOKUP('Données projet'!$B$13,Paramètres!$A$1:$I$89,3,0)*0.475*44/12</f>
        <v>1.6354246657300917</v>
      </c>
      <c r="DH195" s="21">
        <f>EXP(-LN(2)/2)*DH194+(1-EXP(-LN(2)/2))/(LN(2)/2)*DB195*DE195*VLOOKUP('Données projet'!$B$13,Paramètres!$A$1:$I$89,3,0)*0.475*44/12</f>
        <v>6.306960737088602E-16</v>
      </c>
      <c r="DI195" s="22">
        <f t="shared" si="175"/>
        <v>5.2249441614174783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3.979039320256561E-13</v>
      </c>
      <c r="O196" s="13">
        <f>N196*VLOOKUP('Données projet'!$B$9,Paramètres!$A$1:$I$89,3,0)*VLOOKUP('Données projet'!$B$9,Paramètres!$A$1:$I$89,5,0)</f>
        <v>3.6002347769681362E-13</v>
      </c>
      <c r="P196" s="13">
        <f t="shared" si="141"/>
        <v>4.6593569189922594E-12</v>
      </c>
      <c r="Q196" s="20">
        <f t="shared" si="162"/>
        <v>8.7420875242334695E-12</v>
      </c>
      <c r="R196" s="59">
        <f t="shared" si="191"/>
        <v>290.20450434631726</v>
      </c>
      <c r="S196" s="59">
        <f ca="1">AVERAGE(OFFSET($R$3,0,0,'Données projet'!$E$9+1,1))-AVERAGE(OFFSET($H$3,0,0,'Données projet'!$E$9+1,1))</f>
        <v>737.40414421611001</v>
      </c>
      <c r="T196" s="59">
        <f t="shared" si="142"/>
        <v>245.32893490531674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88.879071634172504</v>
      </c>
      <c r="AA196" s="21">
        <f>EXP(-LN(2)/25)*AA195+(1-EXP(-LN(2)/25))/(LN(2)/25)*Calculateur!V196*Calculateur!X196*VLOOKUP('Données projet'!$B$9,Paramètres!$A$1:$I$89,3,0)*0.475*44/12</f>
        <v>11.849125202395761</v>
      </c>
      <c r="AB196" s="21">
        <f>EXP(-LN(2)/2)*AB195+(1-EXP(-LN(2)/2))/(LN(2)/2)*V196*Y196*VLOOKUP('Données projet'!$B$9,Paramètres!$A$1:$I$89,3,0)*0.475*44/12</f>
        <v>8.6839850654642998E-5</v>
      </c>
      <c r="AC196" s="22">
        <f t="shared" si="163"/>
        <v>100.72828367641891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2.5579538487363607E-13</v>
      </c>
      <c r="AJ196" s="13">
        <f>AI196*VLOOKUP('Données projet'!$B$10,Paramètres!$A$1:$I$89,3,0)*VLOOKUP('Données projet'!$B$10,Paramètres!$A$1:$I$89,5,0)</f>
        <v>2.4341488824575211E-13</v>
      </c>
      <c r="AK196" s="13">
        <f t="shared" si="164"/>
        <v>3.2970717324875541E-12</v>
      </c>
      <c r="AL196" s="20">
        <f t="shared" si="165"/>
        <v>6.1663475311105072E-12</v>
      </c>
      <c r="AM196" s="59">
        <f t="shared" ref="AM196:AM203" si="193">AL196+(AD196+AE196)*44/12</f>
        <v>290.20450434631465</v>
      </c>
      <c r="AN196" s="59">
        <f ca="1">AVERAGE(OFFSET($AM$3,0,0,'Données projet'!$E$10+1,1))-AVERAGE(OFFSET($H$3,0,0,'Données projet'!$E$10+1,1))</f>
        <v>486.36097333679697</v>
      </c>
      <c r="AO196" s="59">
        <f t="shared" si="144"/>
        <v>308.47736602748159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18.996276138953693</v>
      </c>
      <c r="AV196" s="21">
        <f>EXP(-LN(2)/25)*AV195+(1-EXP(-LN(2)/25))/(LN(2)/25)*Calculateur!AQ196*Calculateur!AS196*VLOOKUP('Données projet'!$B$10,Paramètres!$A$1:$I$89,3,0)*0.475*44/12</f>
        <v>10.496021124240396</v>
      </c>
      <c r="AW196" s="21">
        <f>EXP(-LN(2)/2)*AW195+(1-EXP(-LN(2)/2))/(LN(2)/2)*AQ196*AT196*VLOOKUP('Données projet'!$B$10,Paramètres!$A$1:$I$89,3,0)*0.475*44/12</f>
        <v>1.1804788367534492E-8</v>
      </c>
      <c r="AX196" s="21">
        <f t="shared" si="166"/>
        <v>29.492297274998879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5.4001247917767614E-13</v>
      </c>
      <c r="BE196" s="13">
        <f>BD196*VLOOKUP('Données projet'!$B$11,Paramètres!$A$1:$I$89,3,0)*VLOOKUP('Données projet'!$B$11,Paramètres!$A$1:$I$89,5,0)</f>
        <v>5.4757265388616366E-13</v>
      </c>
      <c r="BF196" s="13">
        <f t="shared" si="167"/>
        <v>6.7489963942904795E-12</v>
      </c>
      <c r="BG196" s="20">
        <f t="shared" si="168"/>
        <v>1.2708191092240986E-11</v>
      </c>
      <c r="BH196" s="59">
        <f t="shared" ref="BH196:BH203" si="194">BG196+(AY196+AZ196)*44/12</f>
        <v>290.20450434632124</v>
      </c>
      <c r="BI196" s="59">
        <f ca="1">AVERAGE(OFFSET($BH$3,0,0,'Données projet'!$E$11+1,1))-AVERAGE(OFFSET($H$3,0,0,'Données projet'!$E$11+1,1))</f>
        <v>586.51533082410526</v>
      </c>
      <c r="BJ196" s="59">
        <f t="shared" si="146"/>
        <v>361.74671957013652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66.834590614459771</v>
      </c>
      <c r="BQ196" s="21">
        <f>EXP(-LN(2)/25)*BQ195+(1-EXP(-LN(2)/25))/(LN(2)/25)*Calculateur!BL196*Calculateur!BN196*VLOOKUP('Données projet'!$B$11,Paramètres!$A$1:$I$89,3,0)*0.475*44/12</f>
        <v>9.1910690586260451</v>
      </c>
      <c r="BR196" s="21">
        <f>EXP(-LN(2)/2)*BR195+(1-EXP(-LN(2)/2))/(LN(2)/2)*BL196*BO196*VLOOKUP('Données projet'!$B$11,Paramètres!$A$1:$I$89,3,0)*0.475*44/12</f>
        <v>1.1695960575186935E-4</v>
      </c>
      <c r="BS196" s="22">
        <f t="shared" si="169"/>
        <v>76.02577663269156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1.7053025658242404E-13</v>
      </c>
      <c r="BZ196" s="13">
        <f>BY196*VLOOKUP('Données projet'!$B$12,Paramètres!$A$1:$I$89,3,0)*VLOOKUP('Données projet'!$B$12,Paramètres!$A$1:$I$89,5,0)</f>
        <v>7.9808160080574461E-14</v>
      </c>
      <c r="CA196" s="13">
        <f t="shared" si="170"/>
        <v>1.2308384591775343E-12</v>
      </c>
      <c r="CB196" s="20">
        <f t="shared" si="171"/>
        <v>2.282709528541206E-12</v>
      </c>
      <c r="CC196" s="59">
        <f t="shared" ref="CC196:CC203" si="195">CB196+(BT196+BU196)*44/12</f>
        <v>290.20450434631078</v>
      </c>
      <c r="CD196" s="59">
        <f ca="1">AVERAGE(OFFSET($CC$3,0,0,'Données projet'!$E$12+1,1))-AVERAGE(OFFSET($H$3,0,0,'Données projet'!$E$12+1,1))</f>
        <v>374.38106339726073</v>
      </c>
      <c r="CE196" s="59">
        <f t="shared" si="148"/>
        <v>296.53283288925957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42.605507668696887</v>
      </c>
      <c r="CL196" s="21">
        <f>EXP(-LN(2)/25)*CL195+(1-EXP(-LN(2)/25))/(LN(2)/25)*Calculateur!CG196*Calculateur!CI196*VLOOKUP('Données projet'!$B$12,Paramètres!$A$1:$I$89,3,0)*0.475*44/12</f>
        <v>8.0504215786589182</v>
      </c>
      <c r="CM196" s="21">
        <f>EXP(-LN(2)/2)*CM195+(1-EXP(-LN(2)/2))/(LN(2)/2)*CG196*CJ196*VLOOKUP('Données projet'!$B$12,Paramètres!$A$1:$I$89,3,0)*0.475*44/12</f>
        <v>1.5091455390015065E-8</v>
      </c>
      <c r="CN196" s="22">
        <f t="shared" si="172"/>
        <v>50.655929262447266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2.4829205358400945E-14</v>
      </c>
      <c r="CV196" s="13">
        <f t="shared" si="173"/>
        <v>4.3867331143352915E-13</v>
      </c>
      <c r="CW196" s="20">
        <f t="shared" si="174"/>
        <v>8.0726688341261168E-13</v>
      </c>
      <c r="CX196" s="59">
        <f t="shared" ref="CX196:CX203" si="196">CW196+(CO196+CP196)*44/12</f>
        <v>290.20450434630931</v>
      </c>
      <c r="CY196" s="59">
        <f ca="1">AVERAGE(OFFSET($CX$3,0,0,'Données projet'!$E$13+1,1))-AVERAGE(OFFSET($H$3,0,0,'Données projet'!$E$13+1,1))</f>
        <v>285.8437404763045</v>
      </c>
      <c r="CZ196" s="59">
        <f t="shared" si="150"/>
        <v>276.01618888357268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3.5191312077676642</v>
      </c>
      <c r="DG196" s="21">
        <f>EXP(-LN(2)/25)*DG195+(1-EXP(-LN(2)/25))/(LN(2)/25)*Calculateur!DB196*Calculateur!DD196*VLOOKUP('Données projet'!$B$13,Paramètres!$A$1:$I$89,3,0)*0.475*44/12</f>
        <v>1.590703892242457</v>
      </c>
      <c r="DH196" s="21">
        <f>EXP(-LN(2)/2)*DH195+(1-EXP(-LN(2)/2))/(LN(2)/2)*DB196*DE196*VLOOKUP('Données projet'!$B$13,Paramètres!$A$1:$I$89,3,0)*0.475*44/12</f>
        <v>4.4596947058726565E-16</v>
      </c>
      <c r="DI196" s="22">
        <f t="shared" si="175"/>
        <v>5.1098351000101223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3.979039320256561E-13</v>
      </c>
      <c r="O197" s="13">
        <f>N197*VLOOKUP('Données projet'!$B$9,Paramètres!$A$1:$I$89,3,0)*VLOOKUP('Données projet'!$B$9,Paramètres!$A$1:$I$89,5,0)</f>
        <v>3.6002347769681362E-13</v>
      </c>
      <c r="P197" s="13">
        <f t="shared" ref="P197:P203" si="203">EXP(-1.0587+0.8836*LN(O197)+0.284)</f>
        <v>4.6593569189922594E-12</v>
      </c>
      <c r="Q197" s="20">
        <f t="shared" si="162"/>
        <v>8.7420875242334695E-12</v>
      </c>
      <c r="R197" s="59">
        <f t="shared" si="191"/>
        <v>290.25878253422849</v>
      </c>
      <c r="S197" s="59">
        <f ca="1">AVERAGE(OFFSET($R$3,0,0,'Données projet'!$E$9+1,1))-AVERAGE(OFFSET($H$3,0,0,'Données projet'!$E$9+1,1))</f>
        <v>737.40414421611001</v>
      </c>
      <c r="T197" s="59">
        <f t="shared" ref="T197:T203" si="204">$T$3</f>
        <v>245.32893490531674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87.136207250307194</v>
      </c>
      <c r="AA197" s="21">
        <f>EXP(-LN(2)/25)*AA196+(1-EXP(-LN(2)/25))/(LN(2)/25)*Calculateur!V197*Calculateur!X197*VLOOKUP('Données projet'!$B$9,Paramètres!$A$1:$I$89,3,0)*0.475*44/12</f>
        <v>11.525110250617836</v>
      </c>
      <c r="AB197" s="21">
        <f>EXP(-LN(2)/2)*AB196+(1-EXP(-LN(2)/2))/(LN(2)/2)*V197*Y197*VLOOKUP('Données projet'!$B$9,Paramètres!$A$1:$I$89,3,0)*0.475*44/12</f>
        <v>6.1405047275125111E-5</v>
      </c>
      <c r="AC197" s="22">
        <f t="shared" si="163"/>
        <v>98.661378905972313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2.5579538487363607E-13</v>
      </c>
      <c r="AJ197" s="13">
        <f>AI197*VLOOKUP('Données projet'!$B$10,Paramètres!$A$1:$I$89,3,0)*VLOOKUP('Données projet'!$B$10,Paramètres!$A$1:$I$89,5,0)</f>
        <v>2.4341488824575211E-13</v>
      </c>
      <c r="AK197" s="13">
        <f t="shared" si="164"/>
        <v>3.2970717324875541E-12</v>
      </c>
      <c r="AL197" s="20">
        <f t="shared" si="165"/>
        <v>6.1663475311105072E-12</v>
      </c>
      <c r="AM197" s="59">
        <f t="shared" si="193"/>
        <v>290.25878253422587</v>
      </c>
      <c r="AN197" s="59">
        <f ca="1">AVERAGE(OFFSET($AM$3,0,0,'Données projet'!$E$10+1,1))-AVERAGE(OFFSET($H$3,0,0,'Données projet'!$E$10+1,1))</f>
        <v>486.36097333679697</v>
      </c>
      <c r="AO197" s="59">
        <f t="shared" ref="AO197:AO203" si="205">$AO$3</f>
        <v>308.47736602748159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18.623770750453176</v>
      </c>
      <c r="AV197" s="21">
        <f>EXP(-LN(2)/25)*AV196+(1-EXP(-LN(2)/25))/(LN(2)/25)*Calculateur!AQ197*Calculateur!AS197*VLOOKUP('Données projet'!$B$10,Paramètres!$A$1:$I$89,3,0)*0.475*44/12</f>
        <v>10.20900687463628</v>
      </c>
      <c r="AW197" s="21">
        <f>EXP(-LN(2)/2)*AW196+(1-EXP(-LN(2)/2))/(LN(2)/2)*AQ197*AT197*VLOOKUP('Données projet'!$B$10,Paramètres!$A$1:$I$89,3,0)*0.475*44/12</f>
        <v>8.3472459051557134E-9</v>
      </c>
      <c r="AX197" s="21">
        <f t="shared" si="166"/>
        <v>28.832777633436702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5.4001247917767614E-13</v>
      </c>
      <c r="BE197" s="13">
        <f>BD197*VLOOKUP('Données projet'!$B$11,Paramètres!$A$1:$I$89,3,0)*VLOOKUP('Données projet'!$B$11,Paramètres!$A$1:$I$89,5,0)</f>
        <v>5.4757265388616366E-13</v>
      </c>
      <c r="BF197" s="13">
        <f t="shared" si="167"/>
        <v>6.7489963942904795E-12</v>
      </c>
      <c r="BG197" s="20">
        <f t="shared" si="168"/>
        <v>1.2708191092240986E-11</v>
      </c>
      <c r="BH197" s="59">
        <f t="shared" si="194"/>
        <v>290.25878253423247</v>
      </c>
      <c r="BI197" s="59">
        <f ca="1">AVERAGE(OFFSET($BH$3,0,0,'Données projet'!$E$11+1,1))-AVERAGE(OFFSET($H$3,0,0,'Données projet'!$E$11+1,1))</f>
        <v>586.51533082410526</v>
      </c>
      <c r="BJ197" s="59">
        <f t="shared" ref="BJ197:BJ203" si="206">$BJ$3</f>
        <v>361.74671957013652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65.524005057585271</v>
      </c>
      <c r="BQ197" s="21">
        <f>EXP(-LN(2)/25)*BQ196+(1-EXP(-LN(2)/25))/(LN(2)/25)*Calculateur!BL197*Calculateur!BN197*VLOOKUP('Données projet'!$B$11,Paramètres!$A$1:$I$89,3,0)*0.475*44/12</f>
        <v>8.9397387918806004</v>
      </c>
      <c r="BR197" s="21">
        <f>EXP(-LN(2)/2)*BR196+(1-EXP(-LN(2)/2))/(LN(2)/2)*BL197*BO197*VLOOKUP('Données projet'!$B$11,Paramètres!$A$1:$I$89,3,0)*0.475*44/12</f>
        <v>8.2702930352051944E-5</v>
      </c>
      <c r="BS197" s="22">
        <f t="shared" si="169"/>
        <v>74.463826552396227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1.7053025658242404E-13</v>
      </c>
      <c r="BZ197" s="13">
        <f>BY197*VLOOKUP('Données projet'!$B$12,Paramètres!$A$1:$I$89,3,0)*VLOOKUP('Données projet'!$B$12,Paramètres!$A$1:$I$89,5,0)</f>
        <v>7.9808160080574461E-14</v>
      </c>
      <c r="CA197" s="13">
        <f t="shared" si="170"/>
        <v>1.2308384591775343E-12</v>
      </c>
      <c r="CB197" s="20">
        <f t="shared" si="171"/>
        <v>2.282709528541206E-12</v>
      </c>
      <c r="CC197" s="59">
        <f t="shared" si="195"/>
        <v>290.25878253422201</v>
      </c>
      <c r="CD197" s="59">
        <f ca="1">AVERAGE(OFFSET($CC$3,0,0,'Données projet'!$E$12+1,1))-AVERAGE(OFFSET($H$3,0,0,'Données projet'!$E$12+1,1))</f>
        <v>374.38106339726073</v>
      </c>
      <c r="CE197" s="59">
        <f t="shared" ref="CE197:CE203" si="207">$CE$3</f>
        <v>296.53283288925957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41.770039650107435</v>
      </c>
      <c r="CL197" s="21">
        <f>EXP(-LN(2)/25)*CL196+(1-EXP(-LN(2)/25))/(LN(2)/25)*Calculateur!CG197*Calculateur!CI197*VLOOKUP('Données projet'!$B$12,Paramètres!$A$1:$I$89,3,0)*0.475*44/12</f>
        <v>7.8302823772372188</v>
      </c>
      <c r="CM197" s="21">
        <f>EXP(-LN(2)/2)*CM196+(1-EXP(-LN(2)/2))/(LN(2)/2)*CG197*CJ197*VLOOKUP('Données projet'!$B$12,Paramètres!$A$1:$I$89,3,0)*0.475*44/12</f>
        <v>1.0671270444253926E-8</v>
      </c>
      <c r="CN197" s="22">
        <f t="shared" si="172"/>
        <v>49.600322038015925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2.4829205358400945E-14</v>
      </c>
      <c r="CV197" s="13">
        <f t="shared" si="173"/>
        <v>4.3867331143352915E-13</v>
      </c>
      <c r="CW197" s="20">
        <f t="shared" si="174"/>
        <v>8.0726688341261168E-13</v>
      </c>
      <c r="CX197" s="59">
        <f t="shared" si="196"/>
        <v>290.25878253422053</v>
      </c>
      <c r="CY197" s="59">
        <f ca="1">AVERAGE(OFFSET($CX$3,0,0,'Données projet'!$E$13+1,1))-AVERAGE(OFFSET($H$3,0,0,'Données projet'!$E$13+1,1))</f>
        <v>285.8437404763045</v>
      </c>
      <c r="CZ197" s="59">
        <f t="shared" ref="CZ197:CZ203" si="208">$CZ$3</f>
        <v>276.01618888357268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3.4501231912414321</v>
      </c>
      <c r="DG197" s="21">
        <f>EXP(-LN(2)/25)*DG196+(1-EXP(-LN(2)/25))/(LN(2)/25)*Calculateur!DB197*Calculateur!DD197*VLOOKUP('Données projet'!$B$13,Paramètres!$A$1:$I$89,3,0)*0.475*44/12</f>
        <v>1.5472060106576049</v>
      </c>
      <c r="DH197" s="21">
        <f>EXP(-LN(2)/2)*DH196+(1-EXP(-LN(2)/2))/(LN(2)/2)*DB197*DE197*VLOOKUP('Données projet'!$B$13,Paramètres!$A$1:$I$89,3,0)*0.475*44/12</f>
        <v>3.153480368544301E-16</v>
      </c>
      <c r="DI197" s="22">
        <f t="shared" si="175"/>
        <v>4.9973292018990367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3.979039320256561E-13</v>
      </c>
      <c r="O198" s="13">
        <f>N198*VLOOKUP('Données projet'!$B$9,Paramètres!$A$1:$I$89,3,0)*VLOOKUP('Données projet'!$B$9,Paramètres!$A$1:$I$89,5,0)</f>
        <v>3.6002347769681362E-13</v>
      </c>
      <c r="P198" s="13">
        <f t="shared" si="203"/>
        <v>4.6593569189922594E-12</v>
      </c>
      <c r="Q198" s="20">
        <f t="shared" si="162"/>
        <v>8.7420875242334695E-12</v>
      </c>
      <c r="R198" s="59">
        <f t="shared" si="191"/>
        <v>290.31211911692725</v>
      </c>
      <c r="S198" s="59">
        <f ca="1">AVERAGE(OFFSET($R$3,0,0,'Données projet'!$E$9+1,1))-AVERAGE(OFFSET($H$3,0,0,'Données projet'!$E$9+1,1))</f>
        <v>737.40414421611001</v>
      </c>
      <c r="T198" s="59">
        <f t="shared" si="204"/>
        <v>245.32893490531674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85.427519373967186</v>
      </c>
      <c r="AA198" s="21">
        <f>EXP(-LN(2)/25)*AA197+(1-EXP(-LN(2)/25))/(LN(2)/25)*Calculateur!V198*Calculateur!X198*VLOOKUP('Données projet'!$B$9,Paramètres!$A$1:$I$89,3,0)*0.475*44/12</f>
        <v>11.209955504735484</v>
      </c>
      <c r="AB198" s="21">
        <f>EXP(-LN(2)/2)*AB197+(1-EXP(-LN(2)/2))/(LN(2)/2)*V198*Y198*VLOOKUP('Données projet'!$B$9,Paramètres!$A$1:$I$89,3,0)*0.475*44/12</f>
        <v>4.3419925327321499E-5</v>
      </c>
      <c r="AC198" s="22">
        <f t="shared" si="163"/>
        <v>96.637518298628009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2.5579538487363607E-13</v>
      </c>
      <c r="AJ198" s="13">
        <f>AI198*VLOOKUP('Données projet'!$B$10,Paramètres!$A$1:$I$89,3,0)*VLOOKUP('Données projet'!$B$10,Paramètres!$A$1:$I$89,5,0)</f>
        <v>2.4341488824575211E-13</v>
      </c>
      <c r="AK198" s="13">
        <f t="shared" si="164"/>
        <v>3.2970717324875541E-12</v>
      </c>
      <c r="AL198" s="20">
        <f t="shared" si="165"/>
        <v>6.1663475311105072E-12</v>
      </c>
      <c r="AM198" s="59">
        <f t="shared" si="193"/>
        <v>290.31211911692463</v>
      </c>
      <c r="AN198" s="59">
        <f ca="1">AVERAGE(OFFSET($AM$3,0,0,'Données projet'!$E$10+1,1))-AVERAGE(OFFSET($H$3,0,0,'Données projet'!$E$10+1,1))</f>
        <v>486.36097333679697</v>
      </c>
      <c r="AO198" s="59">
        <f t="shared" si="205"/>
        <v>308.47736602748159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18.258569965415301</v>
      </c>
      <c r="AV198" s="21">
        <f>EXP(-LN(2)/25)*AV197+(1-EXP(-LN(2)/25))/(LN(2)/25)*Calculateur!AQ198*Calculateur!AS198*VLOOKUP('Données projet'!$B$10,Paramètres!$A$1:$I$89,3,0)*0.475*44/12</f>
        <v>9.9298410447810124</v>
      </c>
      <c r="AW198" s="21">
        <f>EXP(-LN(2)/2)*AW197+(1-EXP(-LN(2)/2))/(LN(2)/2)*AQ198*AT198*VLOOKUP('Données projet'!$B$10,Paramètres!$A$1:$I$89,3,0)*0.475*44/12</f>
        <v>5.902394183767246E-9</v>
      </c>
      <c r="AX198" s="21">
        <f t="shared" si="166"/>
        <v>28.188411016098705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5.4001247917767614E-13</v>
      </c>
      <c r="BE198" s="13">
        <f>BD198*VLOOKUP('Données projet'!$B$11,Paramètres!$A$1:$I$89,3,0)*VLOOKUP('Données projet'!$B$11,Paramètres!$A$1:$I$89,5,0)</f>
        <v>5.4757265388616366E-13</v>
      </c>
      <c r="BF198" s="13">
        <f t="shared" si="167"/>
        <v>6.7489963942904795E-12</v>
      </c>
      <c r="BG198" s="20">
        <f t="shared" si="168"/>
        <v>1.2708191092240986E-11</v>
      </c>
      <c r="BH198" s="59">
        <f t="shared" si="194"/>
        <v>290.31211911693123</v>
      </c>
      <c r="BI198" s="59">
        <f ca="1">AVERAGE(OFFSET($BH$3,0,0,'Données projet'!$E$11+1,1))-AVERAGE(OFFSET($H$3,0,0,'Données projet'!$E$11+1,1))</f>
        <v>586.51533082410526</v>
      </c>
      <c r="BJ198" s="59">
        <f t="shared" si="206"/>
        <v>361.74671957013652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64.239119284102827</v>
      </c>
      <c r="BQ198" s="21">
        <f>EXP(-LN(2)/25)*BQ197+(1-EXP(-LN(2)/25))/(LN(2)/25)*Calculateur!BL198*Calculateur!BN198*VLOOKUP('Données projet'!$B$11,Paramètres!$A$1:$I$89,3,0)*0.475*44/12</f>
        <v>8.695281164496194</v>
      </c>
      <c r="BR198" s="21">
        <f>EXP(-LN(2)/2)*BR197+(1-EXP(-LN(2)/2))/(LN(2)/2)*BL198*BO198*VLOOKUP('Données projet'!$B$11,Paramètres!$A$1:$I$89,3,0)*0.475*44/12</f>
        <v>5.8479802875934675E-5</v>
      </c>
      <c r="BS198" s="22">
        <f t="shared" si="169"/>
        <v>72.934458928401895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1.7053025658242404E-13</v>
      </c>
      <c r="BZ198" s="13">
        <f>BY198*VLOOKUP('Données projet'!$B$12,Paramètres!$A$1:$I$89,3,0)*VLOOKUP('Données projet'!$B$12,Paramètres!$A$1:$I$89,5,0)</f>
        <v>7.9808160080574461E-14</v>
      </c>
      <c r="CA198" s="13">
        <f t="shared" si="170"/>
        <v>1.2308384591775343E-12</v>
      </c>
      <c r="CB198" s="20">
        <f t="shared" si="171"/>
        <v>2.282709528541206E-12</v>
      </c>
      <c r="CC198" s="59">
        <f t="shared" si="195"/>
        <v>290.31211911692077</v>
      </c>
      <c r="CD198" s="59">
        <f ca="1">AVERAGE(OFFSET($CC$3,0,0,'Données projet'!$E$12+1,1))-AVERAGE(OFFSET($H$3,0,0,'Données projet'!$E$12+1,1))</f>
        <v>374.38106339726073</v>
      </c>
      <c r="CE198" s="59">
        <f t="shared" si="207"/>
        <v>296.53283288925957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40.950954649777351</v>
      </c>
      <c r="CL198" s="21">
        <f>EXP(-LN(2)/25)*CL197+(1-EXP(-LN(2)/25))/(LN(2)/25)*Calculateur!CG198*Calculateur!CI198*VLOOKUP('Données projet'!$B$12,Paramètres!$A$1:$I$89,3,0)*0.475*44/12</f>
        <v>7.6161628938550132</v>
      </c>
      <c r="CM198" s="21">
        <f>EXP(-LN(2)/2)*CM197+(1-EXP(-LN(2)/2))/(LN(2)/2)*CG198*CJ198*VLOOKUP('Données projet'!$B$12,Paramètres!$A$1:$I$89,3,0)*0.475*44/12</f>
        <v>7.5457276950075326E-9</v>
      </c>
      <c r="CN198" s="22">
        <f t="shared" si="172"/>
        <v>48.567117551178093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2.4829205358400945E-14</v>
      </c>
      <c r="CV198" s="13">
        <f t="shared" si="173"/>
        <v>4.3867331143352915E-13</v>
      </c>
      <c r="CW198" s="20">
        <f t="shared" si="174"/>
        <v>8.0726688341261168E-13</v>
      </c>
      <c r="CX198" s="59">
        <f t="shared" si="196"/>
        <v>290.31211911691929</v>
      </c>
      <c r="CY198" s="59">
        <f ca="1">AVERAGE(OFFSET($CX$3,0,0,'Données projet'!$E$13+1,1))-AVERAGE(OFFSET($H$3,0,0,'Données projet'!$E$13+1,1))</f>
        <v>285.8437404763045</v>
      </c>
      <c r="CZ198" s="59">
        <f t="shared" si="208"/>
        <v>276.01618888357268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3.3824683798285453</v>
      </c>
      <c r="DG198" s="21">
        <f>EXP(-LN(2)/25)*DG197+(1-EXP(-LN(2)/25))/(LN(2)/25)*Calculateur!DB198*Calculateur!DD198*VLOOKUP('Données projet'!$B$13,Paramètres!$A$1:$I$89,3,0)*0.475*44/12</f>
        <v>1.5048975809321448</v>
      </c>
      <c r="DH198" s="21">
        <f>EXP(-LN(2)/2)*DH197+(1-EXP(-LN(2)/2))/(LN(2)/2)*DB198*DE198*VLOOKUP('Données projet'!$B$13,Paramètres!$A$1:$I$89,3,0)*0.475*44/12</f>
        <v>2.2298473529363283E-16</v>
      </c>
      <c r="DI198" s="22">
        <f t="shared" si="175"/>
        <v>4.8873659607606896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3.979039320256561E-13</v>
      </c>
      <c r="O199" s="13">
        <f>N199*VLOOKUP('Données projet'!$B$9,Paramètres!$A$1:$I$89,3,0)*VLOOKUP('Données projet'!$B$9,Paramètres!$A$1:$I$89,5,0)</f>
        <v>3.6002347769681362E-13</v>
      </c>
      <c r="P199" s="13">
        <f t="shared" si="203"/>
        <v>4.6593569189922594E-12</v>
      </c>
      <c r="Q199" s="20">
        <f t="shared" si="162"/>
        <v>8.7420875242334695E-12</v>
      </c>
      <c r="R199" s="59">
        <f t="shared" si="191"/>
        <v>290.36453042915895</v>
      </c>
      <c r="S199" s="59">
        <f ca="1">AVERAGE(OFFSET($R$3,0,0,'Données projet'!$E$9+1,1))-AVERAGE(OFFSET($H$3,0,0,'Données projet'!$E$9+1,1))</f>
        <v>737.40414421611001</v>
      </c>
      <c r="T199" s="59">
        <f t="shared" si="204"/>
        <v>245.32893490531674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83.752337824685497</v>
      </c>
      <c r="AA199" s="21">
        <f>EXP(-LN(2)/25)*AA198+(1-EXP(-LN(2)/25))/(LN(2)/25)*Calculateur!V199*Calculateur!X199*VLOOKUP('Données projet'!$B$9,Paramètres!$A$1:$I$89,3,0)*0.475*44/12</f>
        <v>10.903418681952553</v>
      </c>
      <c r="AB199" s="21">
        <f>EXP(-LN(2)/2)*AB198+(1-EXP(-LN(2)/2))/(LN(2)/2)*V199*Y199*VLOOKUP('Données projet'!$B$9,Paramètres!$A$1:$I$89,3,0)*0.475*44/12</f>
        <v>3.0702523637562556E-5</v>
      </c>
      <c r="AC199" s="22">
        <f t="shared" si="163"/>
        <v>94.655787209161687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2.5579538487363607E-13</v>
      </c>
      <c r="AJ199" s="13">
        <f>AI199*VLOOKUP('Données projet'!$B$10,Paramètres!$A$1:$I$89,3,0)*VLOOKUP('Données projet'!$B$10,Paramètres!$A$1:$I$89,5,0)</f>
        <v>2.4341488824575211E-13</v>
      </c>
      <c r="AK199" s="13">
        <f t="shared" si="164"/>
        <v>3.2970717324875541E-12</v>
      </c>
      <c r="AL199" s="20">
        <f t="shared" si="165"/>
        <v>6.1663475311105072E-12</v>
      </c>
      <c r="AM199" s="59">
        <f t="shared" si="193"/>
        <v>290.36453042915633</v>
      </c>
      <c r="AN199" s="59">
        <f ca="1">AVERAGE(OFFSET($AM$3,0,0,'Données projet'!$E$10+1,1))-AVERAGE(OFFSET($H$3,0,0,'Données projet'!$E$10+1,1))</f>
        <v>486.36097333679697</v>
      </c>
      <c r="AO199" s="59">
        <f t="shared" si="205"/>
        <v>308.47736602748159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17.900530545021535</v>
      </c>
      <c r="AV199" s="21">
        <f>EXP(-LN(2)/25)*AV198+(1-EXP(-LN(2)/25))/(LN(2)/25)*Calculateur!AQ199*Calculateur!AS199*VLOOKUP('Données projet'!$B$10,Paramètres!$A$1:$I$89,3,0)*0.475*44/12</f>
        <v>9.6583090192238306</v>
      </c>
      <c r="AW199" s="21">
        <f>EXP(-LN(2)/2)*AW198+(1-EXP(-LN(2)/2))/(LN(2)/2)*AQ199*AT199*VLOOKUP('Données projet'!$B$10,Paramètres!$A$1:$I$89,3,0)*0.475*44/12</f>
        <v>4.1736229525778567E-9</v>
      </c>
      <c r="AX199" s="21">
        <f t="shared" si="166"/>
        <v>27.558839568418989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5.4001247917767614E-13</v>
      </c>
      <c r="BE199" s="13">
        <f>BD199*VLOOKUP('Données projet'!$B$11,Paramètres!$A$1:$I$89,3,0)*VLOOKUP('Données projet'!$B$11,Paramètres!$A$1:$I$89,5,0)</f>
        <v>5.4757265388616366E-13</v>
      </c>
      <c r="BF199" s="13">
        <f t="shared" si="167"/>
        <v>6.7489963942904795E-12</v>
      </c>
      <c r="BG199" s="20">
        <f t="shared" si="168"/>
        <v>1.2708191092240986E-11</v>
      </c>
      <c r="BH199" s="59">
        <f t="shared" si="194"/>
        <v>290.36453042916293</v>
      </c>
      <c r="BI199" s="59">
        <f ca="1">AVERAGE(OFFSET($BH$3,0,0,'Données projet'!$E$11+1,1))-AVERAGE(OFFSET($H$3,0,0,'Données projet'!$E$11+1,1))</f>
        <v>586.51533082410526</v>
      </c>
      <c r="BJ199" s="59">
        <f t="shared" si="206"/>
        <v>361.74671957013652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62.979429336935432</v>
      </c>
      <c r="BQ199" s="21">
        <f>EXP(-LN(2)/25)*BQ198+(1-EXP(-LN(2)/25))/(LN(2)/25)*Calculateur!BL199*Calculateur!BN199*VLOOKUP('Données projet'!$B$11,Paramètres!$A$1:$I$89,3,0)*0.475*44/12</f>
        <v>8.457508243788082</v>
      </c>
      <c r="BR199" s="21">
        <f>EXP(-LN(2)/2)*BR198+(1-EXP(-LN(2)/2))/(LN(2)/2)*BL199*BO199*VLOOKUP('Données projet'!$B$11,Paramètres!$A$1:$I$89,3,0)*0.475*44/12</f>
        <v>4.1351465176025972E-5</v>
      </c>
      <c r="BS199" s="22">
        <f t="shared" si="169"/>
        <v>71.43697893218868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1.7053025658242404E-13</v>
      </c>
      <c r="BZ199" s="13">
        <f>BY199*VLOOKUP('Données projet'!$B$12,Paramètres!$A$1:$I$89,3,0)*VLOOKUP('Données projet'!$B$12,Paramètres!$A$1:$I$89,5,0)</f>
        <v>7.9808160080574461E-14</v>
      </c>
      <c r="CA199" s="13">
        <f t="shared" si="170"/>
        <v>1.2308384591775343E-12</v>
      </c>
      <c r="CB199" s="20">
        <f t="shared" si="171"/>
        <v>2.282709528541206E-12</v>
      </c>
      <c r="CC199" s="59">
        <f t="shared" si="195"/>
        <v>290.36453042915247</v>
      </c>
      <c r="CD199" s="59">
        <f ca="1">AVERAGE(OFFSET($CC$3,0,0,'Données projet'!$E$12+1,1))-AVERAGE(OFFSET($H$3,0,0,'Données projet'!$E$12+1,1))</f>
        <v>374.38106339726073</v>
      </c>
      <c r="CE199" s="59">
        <f t="shared" si="207"/>
        <v>296.53283288925957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40.147931406711216</v>
      </c>
      <c r="CL199" s="21">
        <f>EXP(-LN(2)/25)*CL198+(1-EXP(-LN(2)/25))/(LN(2)/25)*Calculateur!CG199*Calculateur!CI199*VLOOKUP('Données projet'!$B$12,Paramètres!$A$1:$I$89,3,0)*0.475*44/12</f>
        <v>7.4078985190059479</v>
      </c>
      <c r="CM199" s="21">
        <f>EXP(-LN(2)/2)*CM198+(1-EXP(-LN(2)/2))/(LN(2)/2)*CG199*CJ199*VLOOKUP('Données projet'!$B$12,Paramètres!$A$1:$I$89,3,0)*0.475*44/12</f>
        <v>5.3356352221269632E-9</v>
      </c>
      <c r="CN199" s="22">
        <f t="shared" si="172"/>
        <v>47.555829931052799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2.4829205358400945E-14</v>
      </c>
      <c r="CV199" s="13">
        <f t="shared" si="173"/>
        <v>4.3867331143352915E-13</v>
      </c>
      <c r="CW199" s="20">
        <f t="shared" si="174"/>
        <v>8.0726688341261168E-13</v>
      </c>
      <c r="CX199" s="59">
        <f t="shared" si="196"/>
        <v>290.36453042915099</v>
      </c>
      <c r="CY199" s="59">
        <f ca="1">AVERAGE(OFFSET($CX$3,0,0,'Données projet'!$E$13+1,1))-AVERAGE(OFFSET($H$3,0,0,'Données projet'!$E$13+1,1))</f>
        <v>285.8437404763045</v>
      </c>
      <c r="CZ199" s="59">
        <f t="shared" si="208"/>
        <v>276.01618888357268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3.316140238002105</v>
      </c>
      <c r="DG199" s="21">
        <f>EXP(-LN(2)/25)*DG198+(1-EXP(-LN(2)/25))/(LN(2)/25)*Calculateur!DB199*Calculateur!DD199*VLOOKUP('Données projet'!$B$13,Paramètres!$A$1:$I$89,3,0)*0.475*44/12</f>
        <v>1.4637460774424309</v>
      </c>
      <c r="DH199" s="21">
        <f>EXP(-LN(2)/2)*DH198+(1-EXP(-LN(2)/2))/(LN(2)/2)*DB199*DE199*VLOOKUP('Données projet'!$B$13,Paramètres!$A$1:$I$89,3,0)*0.475*44/12</f>
        <v>1.5767401842721505E-16</v>
      </c>
      <c r="DI199" s="22">
        <f t="shared" si="175"/>
        <v>4.7798863154445357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3.979039320256561E-13</v>
      </c>
      <c r="O200" s="13">
        <f>N200*VLOOKUP('Données projet'!$B$9,Paramètres!$A$1:$I$89,3,0)*VLOOKUP('Données projet'!$B$9,Paramètres!$A$1:$I$89,5,0)</f>
        <v>3.6002347769681362E-13</v>
      </c>
      <c r="P200" s="13">
        <f t="shared" si="203"/>
        <v>4.6593569189922594E-12</v>
      </c>
      <c r="Q200" s="20">
        <f t="shared" si="162"/>
        <v>8.7420875242334695E-12</v>
      </c>
      <c r="R200" s="59">
        <f t="shared" si="191"/>
        <v>290.41603252229754</v>
      </c>
      <c r="S200" s="59">
        <f ca="1">AVERAGE(OFFSET($R$3,0,0,'Données projet'!$E$9+1,1))-AVERAGE(OFFSET($H$3,0,0,'Données projet'!$E$9+1,1))</f>
        <v>737.40414421611001</v>
      </c>
      <c r="T200" s="59">
        <f t="shared" si="204"/>
        <v>245.32893490531674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82.110005563825368</v>
      </c>
      <c r="AA200" s="21">
        <f>EXP(-LN(2)/25)*AA199+(1-EXP(-LN(2)/25))/(LN(2)/25)*Calculateur!V200*Calculateur!X200*VLOOKUP('Données projet'!$B$9,Paramètres!$A$1:$I$89,3,0)*0.475*44/12</f>
        <v>10.605264124708693</v>
      </c>
      <c r="AB200" s="21">
        <f>EXP(-LN(2)/2)*AB199+(1-EXP(-LN(2)/2))/(LN(2)/2)*V200*Y200*VLOOKUP('Données projet'!$B$9,Paramètres!$A$1:$I$89,3,0)*0.475*44/12</f>
        <v>2.170996266366075E-5</v>
      </c>
      <c r="AC200" s="22">
        <f t="shared" si="163"/>
        <v>92.715291398496731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2.5579538487363607E-13</v>
      </c>
      <c r="AJ200" s="13">
        <f>AI200*VLOOKUP('Données projet'!$B$10,Paramètres!$A$1:$I$89,3,0)*VLOOKUP('Données projet'!$B$10,Paramètres!$A$1:$I$89,5,0)</f>
        <v>2.4341488824575211E-13</v>
      </c>
      <c r="AK200" s="13">
        <f t="shared" si="164"/>
        <v>3.2970717324875541E-12</v>
      </c>
      <c r="AL200" s="20">
        <f t="shared" si="165"/>
        <v>6.1663475311105072E-12</v>
      </c>
      <c r="AM200" s="59">
        <f t="shared" si="193"/>
        <v>290.41603252229493</v>
      </c>
      <c r="AN200" s="59">
        <f ca="1">AVERAGE(OFFSET($AM$3,0,0,'Données projet'!$E$10+1,1))-AVERAGE(OFFSET($H$3,0,0,'Données projet'!$E$10+1,1))</f>
        <v>486.36097333679697</v>
      </c>
      <c r="AO200" s="59">
        <f t="shared" si="205"/>
        <v>308.47736602748159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17.549512059279209</v>
      </c>
      <c r="AV200" s="21">
        <f>EXP(-LN(2)/25)*AV199+(1-EXP(-LN(2)/25))/(LN(2)/25)*Calculateur!AQ200*Calculateur!AS200*VLOOKUP('Données projet'!$B$10,Paramètres!$A$1:$I$89,3,0)*0.475*44/12</f>
        <v>9.3942020511847577</v>
      </c>
      <c r="AW200" s="21">
        <f>EXP(-LN(2)/2)*AW199+(1-EXP(-LN(2)/2))/(LN(2)/2)*AQ200*AT200*VLOOKUP('Données projet'!$B$10,Paramètres!$A$1:$I$89,3,0)*0.475*44/12</f>
        <v>2.951197091883623E-9</v>
      </c>
      <c r="AX200" s="21">
        <f t="shared" si="166"/>
        <v>26.943714113415162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5.4001247917767614E-13</v>
      </c>
      <c r="BE200" s="13">
        <f>BD200*VLOOKUP('Données projet'!$B$11,Paramètres!$A$1:$I$89,3,0)*VLOOKUP('Données projet'!$B$11,Paramètres!$A$1:$I$89,5,0)</f>
        <v>5.4757265388616366E-13</v>
      </c>
      <c r="BF200" s="13">
        <f t="shared" si="167"/>
        <v>6.7489963942904795E-12</v>
      </c>
      <c r="BG200" s="20">
        <f t="shared" si="168"/>
        <v>1.2708191092240986E-11</v>
      </c>
      <c r="BH200" s="59">
        <f t="shared" si="194"/>
        <v>290.41603252230152</v>
      </c>
      <c r="BI200" s="59">
        <f ca="1">AVERAGE(OFFSET($BH$3,0,0,'Données projet'!$E$11+1,1))-AVERAGE(OFFSET($H$3,0,0,'Données projet'!$E$11+1,1))</f>
        <v>586.51533082410526</v>
      </c>
      <c r="BJ200" s="59">
        <f t="shared" si="206"/>
        <v>361.74671957013652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61.744441141296988</v>
      </c>
      <c r="BQ200" s="21">
        <f>EXP(-LN(2)/25)*BQ199+(1-EXP(-LN(2)/25))/(LN(2)/25)*Calculateur!BL200*Calculateur!BN200*VLOOKUP('Données projet'!$B$11,Paramètres!$A$1:$I$89,3,0)*0.475*44/12</f>
        <v>8.226237236100669</v>
      </c>
      <c r="BR200" s="21">
        <f>EXP(-LN(2)/2)*BR199+(1-EXP(-LN(2)/2))/(LN(2)/2)*BL200*BO200*VLOOKUP('Données projet'!$B$11,Paramètres!$A$1:$I$89,3,0)*0.475*44/12</f>
        <v>2.9239901437967337E-5</v>
      </c>
      <c r="BS200" s="22">
        <f t="shared" si="169"/>
        <v>69.970707617299098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1.7053025658242404E-13</v>
      </c>
      <c r="BZ200" s="13">
        <f>BY200*VLOOKUP('Données projet'!$B$12,Paramètres!$A$1:$I$89,3,0)*VLOOKUP('Données projet'!$B$12,Paramètres!$A$1:$I$89,5,0)</f>
        <v>7.9808160080574461E-14</v>
      </c>
      <c r="CA200" s="13">
        <f t="shared" si="170"/>
        <v>1.2308384591775343E-12</v>
      </c>
      <c r="CB200" s="20">
        <f t="shared" si="171"/>
        <v>2.282709528541206E-12</v>
      </c>
      <c r="CC200" s="59">
        <f t="shared" si="195"/>
        <v>290.41603252229106</v>
      </c>
      <c r="CD200" s="59">
        <f ca="1">AVERAGE(OFFSET($CC$3,0,0,'Données projet'!$E$12+1,1))-AVERAGE(OFFSET($H$3,0,0,'Données projet'!$E$12+1,1))</f>
        <v>374.38106339726073</v>
      </c>
      <c r="CE200" s="59">
        <f t="shared" si="207"/>
        <v>296.53283288925957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39.360654959645792</v>
      </c>
      <c r="CL200" s="21">
        <f>EXP(-LN(2)/25)*CL199+(1-EXP(-LN(2)/25))/(LN(2)/25)*Calculateur!CG200*Calculateur!CI200*VLOOKUP('Données projet'!$B$12,Paramètres!$A$1:$I$89,3,0)*0.475*44/12</f>
        <v>7.2053291444392782</v>
      </c>
      <c r="CM200" s="21">
        <f>EXP(-LN(2)/2)*CM199+(1-EXP(-LN(2)/2))/(LN(2)/2)*CG200*CJ200*VLOOKUP('Données projet'!$B$12,Paramètres!$A$1:$I$89,3,0)*0.475*44/12</f>
        <v>3.7728638475037663E-9</v>
      </c>
      <c r="CN200" s="22">
        <f t="shared" si="172"/>
        <v>46.565984107857929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2.4829205358400945E-14</v>
      </c>
      <c r="CV200" s="13">
        <f t="shared" si="173"/>
        <v>4.3867331143352915E-13</v>
      </c>
      <c r="CW200" s="20">
        <f t="shared" si="174"/>
        <v>8.0726688341261168E-13</v>
      </c>
      <c r="CX200" s="59">
        <f t="shared" si="196"/>
        <v>290.41603252228958</v>
      </c>
      <c r="CY200" s="59">
        <f ca="1">AVERAGE(OFFSET($CX$3,0,0,'Données projet'!$E$13+1,1))-AVERAGE(OFFSET($H$3,0,0,'Données projet'!$E$13+1,1))</f>
        <v>285.8437404763045</v>
      </c>
      <c r="CZ200" s="59">
        <f t="shared" si="208"/>
        <v>276.01618888357268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3.2511127505807091</v>
      </c>
      <c r="DG200" s="21">
        <f>EXP(-LN(2)/25)*DG199+(1-EXP(-LN(2)/25))/(LN(2)/25)*Calculateur!DB200*Calculateur!DD200*VLOOKUP('Données projet'!$B$13,Paramètres!$A$1:$I$89,3,0)*0.475*44/12</f>
        <v>1.4237198639797068</v>
      </c>
      <c r="DH200" s="21">
        <f>EXP(-LN(2)/2)*DH199+(1-EXP(-LN(2)/2))/(LN(2)/2)*DB200*DE200*VLOOKUP('Données projet'!$B$13,Paramètres!$A$1:$I$89,3,0)*0.475*44/12</f>
        <v>1.1149236764681641E-16</v>
      </c>
      <c r="DI200" s="22">
        <f t="shared" si="175"/>
        <v>4.6748326145604162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3.979039320256561E-13</v>
      </c>
      <c r="O201" s="13">
        <f>N201*VLOOKUP('Données projet'!$B$9,Paramètres!$A$1:$I$89,3,0)*VLOOKUP('Données projet'!$B$9,Paramètres!$A$1:$I$89,5,0)</f>
        <v>3.6002347769681362E-13</v>
      </c>
      <c r="P201" s="13">
        <f t="shared" si="203"/>
        <v>4.6593569189922594E-12</v>
      </c>
      <c r="Q201" s="20">
        <f t="shared" si="162"/>
        <v>8.7420875242334695E-12</v>
      </c>
      <c r="R201" s="59">
        <f t="shared" si="191"/>
        <v>290.46664116926166</v>
      </c>
      <c r="S201" s="59">
        <f ca="1">AVERAGE(OFFSET($R$3,0,0,'Données projet'!$E$9+1,1))-AVERAGE(OFFSET($H$3,0,0,'Données projet'!$E$9+1,1))</f>
        <v>737.40414421611001</v>
      </c>
      <c r="T201" s="59">
        <f t="shared" si="204"/>
        <v>245.32893490531674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80.499878436876941</v>
      </c>
      <c r="AA201" s="21">
        <f>EXP(-LN(2)/25)*AA200+(1-EXP(-LN(2)/25))/(LN(2)/25)*Calculateur!V201*Calculateur!X201*VLOOKUP('Données projet'!$B$9,Paramètres!$A$1:$I$89,3,0)*0.475*44/12</f>
        <v>10.315262619511932</v>
      </c>
      <c r="AB201" s="21">
        <f>EXP(-LN(2)/2)*AB200+(1-EXP(-LN(2)/2))/(LN(2)/2)*V201*Y201*VLOOKUP('Données projet'!$B$9,Paramètres!$A$1:$I$89,3,0)*0.475*44/12</f>
        <v>1.5351261818781278E-5</v>
      </c>
      <c r="AC201" s="22">
        <f t="shared" si="163"/>
        <v>90.81515640765069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2.5579538487363607E-13</v>
      </c>
      <c r="AJ201" s="13">
        <f>AI201*VLOOKUP('Données projet'!$B$10,Paramètres!$A$1:$I$89,3,0)*VLOOKUP('Données projet'!$B$10,Paramètres!$A$1:$I$89,5,0)</f>
        <v>2.4341488824575211E-13</v>
      </c>
      <c r="AK201" s="13">
        <f t="shared" si="164"/>
        <v>3.2970717324875541E-12</v>
      </c>
      <c r="AL201" s="20">
        <f t="shared" si="165"/>
        <v>6.1663475311105072E-12</v>
      </c>
      <c r="AM201" s="59">
        <f t="shared" si="193"/>
        <v>290.46664116925905</v>
      </c>
      <c r="AN201" s="59">
        <f ca="1">AVERAGE(OFFSET($AM$3,0,0,'Données projet'!$E$10+1,1))-AVERAGE(OFFSET($H$3,0,0,'Données projet'!$E$10+1,1))</f>
        <v>486.36097333679697</v>
      </c>
      <c r="AO201" s="59">
        <f t="shared" si="205"/>
        <v>308.47736602748159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17.205376831942154</v>
      </c>
      <c r="AV201" s="21">
        <f>EXP(-LN(2)/25)*AV200+(1-EXP(-LN(2)/25))/(LN(2)/25)*Calculateur!AQ201*Calculateur!AS201*VLOOKUP('Données projet'!$B$10,Paramètres!$A$1:$I$89,3,0)*0.475*44/12</f>
        <v>9.137317102075496</v>
      </c>
      <c r="AW201" s="21">
        <f>EXP(-LN(2)/2)*AW200+(1-EXP(-LN(2)/2))/(LN(2)/2)*AQ201*AT201*VLOOKUP('Données projet'!$B$10,Paramètres!$A$1:$I$89,3,0)*0.475*44/12</f>
        <v>2.0868114762889283E-9</v>
      </c>
      <c r="AX201" s="21">
        <f t="shared" si="166"/>
        <v>26.34269393610446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5.4001247917767614E-13</v>
      </c>
      <c r="BE201" s="13">
        <f>BD201*VLOOKUP('Données projet'!$B$11,Paramètres!$A$1:$I$89,3,0)*VLOOKUP('Données projet'!$B$11,Paramètres!$A$1:$I$89,5,0)</f>
        <v>5.4757265388616366E-13</v>
      </c>
      <c r="BF201" s="13">
        <f t="shared" si="167"/>
        <v>6.7489963942904795E-12</v>
      </c>
      <c r="BG201" s="20">
        <f t="shared" si="168"/>
        <v>1.2708191092240986E-11</v>
      </c>
      <c r="BH201" s="59">
        <f t="shared" si="194"/>
        <v>290.46664116926564</v>
      </c>
      <c r="BI201" s="59">
        <f ca="1">AVERAGE(OFFSET($BH$3,0,0,'Données projet'!$E$11+1,1))-AVERAGE(OFFSET($H$3,0,0,'Données projet'!$E$11+1,1))</f>
        <v>586.51533082410526</v>
      </c>
      <c r="BJ201" s="59">
        <f t="shared" si="206"/>
        <v>361.74671957013652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60.533670310906594</v>
      </c>
      <c r="BQ201" s="21">
        <f>EXP(-LN(2)/25)*BQ200+(1-EXP(-LN(2)/25))/(LN(2)/25)*Calculateur!BL201*Calculateur!BN201*VLOOKUP('Données projet'!$B$11,Paramètres!$A$1:$I$89,3,0)*0.475*44/12</f>
        <v>8.0012903462804807</v>
      </c>
      <c r="BR201" s="21">
        <f>EXP(-LN(2)/2)*BR200+(1-EXP(-LN(2)/2))/(LN(2)/2)*BL201*BO201*VLOOKUP('Données projet'!$B$11,Paramètres!$A$1:$I$89,3,0)*0.475*44/12</f>
        <v>2.0675732588012986E-5</v>
      </c>
      <c r="BS201" s="22">
        <f t="shared" si="169"/>
        <v>68.534981332919656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1.7053025658242404E-13</v>
      </c>
      <c r="BZ201" s="13">
        <f>BY201*VLOOKUP('Données projet'!$B$12,Paramètres!$A$1:$I$89,3,0)*VLOOKUP('Données projet'!$B$12,Paramètres!$A$1:$I$89,5,0)</f>
        <v>7.9808160080574461E-14</v>
      </c>
      <c r="CA201" s="13">
        <f t="shared" si="170"/>
        <v>1.2308384591775343E-12</v>
      </c>
      <c r="CB201" s="20">
        <f t="shared" si="171"/>
        <v>2.282709528541206E-12</v>
      </c>
      <c r="CC201" s="59">
        <f t="shared" si="195"/>
        <v>290.46664116925518</v>
      </c>
      <c r="CD201" s="59">
        <f ca="1">AVERAGE(OFFSET($CC$3,0,0,'Données projet'!$E$12+1,1))-AVERAGE(OFFSET($H$3,0,0,'Données projet'!$E$12+1,1))</f>
        <v>374.38106339726073</v>
      </c>
      <c r="CE201" s="59">
        <f t="shared" si="207"/>
        <v>296.53283288925957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38.588816523516108</v>
      </c>
      <c r="CL201" s="21">
        <f>EXP(-LN(2)/25)*CL200+(1-EXP(-LN(2)/25))/(LN(2)/25)*Calculateur!CG201*Calculateur!CI201*VLOOKUP('Données projet'!$B$12,Paramètres!$A$1:$I$89,3,0)*0.475*44/12</f>
        <v>7.008299040072794</v>
      </c>
      <c r="CM201" s="21">
        <f>EXP(-LN(2)/2)*CM200+(1-EXP(-LN(2)/2))/(LN(2)/2)*CG201*CJ201*VLOOKUP('Données projet'!$B$12,Paramètres!$A$1:$I$89,3,0)*0.475*44/12</f>
        <v>2.6678176110634816E-9</v>
      </c>
      <c r="CN201" s="22">
        <f t="shared" si="172"/>
        <v>45.597115566256718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2.4829205358400945E-14</v>
      </c>
      <c r="CV201" s="13">
        <f t="shared" si="173"/>
        <v>4.3867331143352915E-13</v>
      </c>
      <c r="CW201" s="20">
        <f t="shared" si="174"/>
        <v>8.0726688341261168E-13</v>
      </c>
      <c r="CX201" s="59">
        <f t="shared" si="196"/>
        <v>290.46664116925371</v>
      </c>
      <c r="CY201" s="59">
        <f ca="1">AVERAGE(OFFSET($CX$3,0,0,'Données projet'!$E$13+1,1))-AVERAGE(OFFSET($H$3,0,0,'Données projet'!$E$13+1,1))</f>
        <v>285.8437404763045</v>
      </c>
      <c r="CZ201" s="59">
        <f t="shared" si="208"/>
        <v>276.01618888357268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3.1873604125247961</v>
      </c>
      <c r="DG201" s="21">
        <f>EXP(-LN(2)/25)*DG200+(1-EXP(-LN(2)/25))/(LN(2)/25)*Calculateur!DB201*Calculateur!DD201*VLOOKUP('Données projet'!$B$13,Paramètres!$A$1:$I$89,3,0)*0.475*44/12</f>
        <v>1.3847881694290081</v>
      </c>
      <c r="DH201" s="21">
        <f>EXP(-LN(2)/2)*DH200+(1-EXP(-LN(2)/2))/(LN(2)/2)*DB201*DE201*VLOOKUP('Données projet'!$B$13,Paramètres!$A$1:$I$89,3,0)*0.475*44/12</f>
        <v>7.8837009213607525E-17</v>
      </c>
      <c r="DI201" s="22">
        <f t="shared" si="175"/>
        <v>4.5721485819538046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3.979039320256561E-13</v>
      </c>
      <c r="O202" s="13">
        <f>N202*VLOOKUP('Données projet'!$B$9,Paramètres!$A$1:$I$89,3,0)*VLOOKUP('Données projet'!$B$9,Paramètres!$A$1:$I$89,5,0)</f>
        <v>3.6002347769681362E-13</v>
      </c>
      <c r="P202" s="13">
        <f t="shared" si="203"/>
        <v>4.6593569189922594E-12</v>
      </c>
      <c r="Q202" s="20">
        <f t="shared" si="162"/>
        <v>8.7420875242334695E-12</v>
      </c>
      <c r="R202" s="59">
        <f t="shared" si="191"/>
        <v>290.51637186934488</v>
      </c>
      <c r="S202" s="59">
        <f ca="1">AVERAGE(OFFSET($R$3,0,0,'Données projet'!$E$9+1,1))-AVERAGE(OFFSET($H$3,0,0,'Données projet'!$E$9+1,1))</f>
        <v>737.40414421611001</v>
      </c>
      <c r="T202" s="59">
        <f t="shared" si="204"/>
        <v>245.32893490531674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78.921324920807407</v>
      </c>
      <c r="AA202" s="21">
        <f>EXP(-LN(2)/25)*AA201+(1-EXP(-LN(2)/25))/(LN(2)/25)*Calculateur!V202*Calculateur!X202*VLOOKUP('Données projet'!$B$9,Paramètres!$A$1:$I$89,3,0)*0.475*44/12</f>
        <v>10.033191220725293</v>
      </c>
      <c r="AB202" s="21">
        <f>EXP(-LN(2)/2)*AB201+(1-EXP(-LN(2)/2))/(LN(2)/2)*V202*Y202*VLOOKUP('Données projet'!$B$9,Paramètres!$A$1:$I$89,3,0)*0.475*44/12</f>
        <v>1.0854981331830375E-5</v>
      </c>
      <c r="AC202" s="22">
        <f t="shared" si="163"/>
        <v>88.954526996514033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2.5579538487363607E-13</v>
      </c>
      <c r="AJ202" s="13">
        <f>AI202*VLOOKUP('Données projet'!$B$10,Paramètres!$A$1:$I$89,3,0)*VLOOKUP('Données projet'!$B$10,Paramètres!$A$1:$I$89,5,0)</f>
        <v>2.4341488824575211E-13</v>
      </c>
      <c r="AK202" s="13">
        <f t="shared" si="164"/>
        <v>3.2970717324875541E-12</v>
      </c>
      <c r="AL202" s="20">
        <f t="shared" si="165"/>
        <v>6.1663475311105072E-12</v>
      </c>
      <c r="AM202" s="59">
        <f t="shared" si="193"/>
        <v>290.51637186934227</v>
      </c>
      <c r="AN202" s="59">
        <f ca="1">AVERAGE(OFFSET($AM$3,0,0,'Données projet'!$E$10+1,1))-AVERAGE(OFFSET($H$3,0,0,'Données projet'!$E$10+1,1))</f>
        <v>486.36097333679697</v>
      </c>
      <c r="AO202" s="59">
        <f t="shared" si="205"/>
        <v>308.47736602748159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16.867989886511413</v>
      </c>
      <c r="AV202" s="21">
        <f>EXP(-LN(2)/25)*AV201+(1-EXP(-LN(2)/25))/(LN(2)/25)*Calculateur!AQ202*Calculateur!AS202*VLOOKUP('Données projet'!$B$10,Paramètres!$A$1:$I$89,3,0)*0.475*44/12</f>
        <v>8.887456685408619</v>
      </c>
      <c r="AW202" s="21">
        <f>EXP(-LN(2)/2)*AW201+(1-EXP(-LN(2)/2))/(LN(2)/2)*AQ202*AT202*VLOOKUP('Données projet'!$B$10,Paramètres!$A$1:$I$89,3,0)*0.475*44/12</f>
        <v>1.4755985459418115E-9</v>
      </c>
      <c r="AX202" s="21">
        <f t="shared" si="166"/>
        <v>25.755446573395631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5.4001247917767614E-13</v>
      </c>
      <c r="BE202" s="13">
        <f>BD202*VLOOKUP('Données projet'!$B$11,Paramètres!$A$1:$I$89,3,0)*VLOOKUP('Données projet'!$B$11,Paramètres!$A$1:$I$89,5,0)</f>
        <v>5.4757265388616366E-13</v>
      </c>
      <c r="BF202" s="13">
        <f t="shared" si="167"/>
        <v>6.7489963942904795E-12</v>
      </c>
      <c r="BG202" s="20">
        <f t="shared" si="168"/>
        <v>1.2708191092240986E-11</v>
      </c>
      <c r="BH202" s="59">
        <f t="shared" si="194"/>
        <v>290.51637186934886</v>
      </c>
      <c r="BI202" s="59">
        <f ca="1">AVERAGE(OFFSET($BH$3,0,0,'Données projet'!$E$11+1,1))-AVERAGE(OFFSET($H$3,0,0,'Données projet'!$E$11+1,1))</f>
        <v>586.51533082410526</v>
      </c>
      <c r="BJ202" s="59">
        <f t="shared" si="206"/>
        <v>361.74671957013652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59.34664195800287</v>
      </c>
      <c r="BQ202" s="21">
        <f>EXP(-LN(2)/25)*BQ201+(1-EXP(-LN(2)/25))/(LN(2)/25)*Calculateur!BL202*Calculateur!BN202*VLOOKUP('Données projet'!$B$11,Paramètres!$A$1:$I$89,3,0)*0.475*44/12</f>
        <v>7.7824946409918692</v>
      </c>
      <c r="BR202" s="21">
        <f>EXP(-LN(2)/2)*BR201+(1-EXP(-LN(2)/2))/(LN(2)/2)*BL202*BO202*VLOOKUP('Données projet'!$B$11,Paramètres!$A$1:$I$89,3,0)*0.475*44/12</f>
        <v>1.4619950718983669E-5</v>
      </c>
      <c r="BS202" s="22">
        <f t="shared" si="169"/>
        <v>67.129151218945452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1.7053025658242404E-13</v>
      </c>
      <c r="BZ202" s="13">
        <f>BY202*VLOOKUP('Données projet'!$B$12,Paramètres!$A$1:$I$89,3,0)*VLOOKUP('Données projet'!$B$12,Paramètres!$A$1:$I$89,5,0)</f>
        <v>7.9808160080574461E-14</v>
      </c>
      <c r="CA202" s="13">
        <f t="shared" si="170"/>
        <v>1.2308384591775343E-12</v>
      </c>
      <c r="CB202" s="20">
        <f t="shared" si="171"/>
        <v>2.282709528541206E-12</v>
      </c>
      <c r="CC202" s="59">
        <f t="shared" si="195"/>
        <v>290.5163718693384</v>
      </c>
      <c r="CD202" s="59">
        <f ca="1">AVERAGE(OFFSET($CC$3,0,0,'Données projet'!$E$12+1,1))-AVERAGE(OFFSET($H$3,0,0,'Données projet'!$E$12+1,1))</f>
        <v>374.38106339726073</v>
      </c>
      <c r="CE202" s="59">
        <f t="shared" si="207"/>
        <v>296.53283288925957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37.832113368343968</v>
      </c>
      <c r="CL202" s="21">
        <f>EXP(-LN(2)/25)*CL201+(1-EXP(-LN(2)/25))/(LN(2)/25)*Calculateur!CG202*Calculateur!CI202*VLOOKUP('Données projet'!$B$12,Paramètres!$A$1:$I$89,3,0)*0.475*44/12</f>
        <v>6.8166567342715743</v>
      </c>
      <c r="CM202" s="21">
        <f>EXP(-LN(2)/2)*CM201+(1-EXP(-LN(2)/2))/(LN(2)/2)*CG202*CJ202*VLOOKUP('Données projet'!$B$12,Paramètres!$A$1:$I$89,3,0)*0.475*44/12</f>
        <v>1.8864319237518832E-9</v>
      </c>
      <c r="CN202" s="22">
        <f t="shared" si="172"/>
        <v>44.648770104501978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2.4829205358400945E-14</v>
      </c>
      <c r="CV202" s="13">
        <f t="shared" si="173"/>
        <v>4.3867331143352915E-13</v>
      </c>
      <c r="CW202" s="20">
        <f t="shared" si="174"/>
        <v>8.0726688341261168E-13</v>
      </c>
      <c r="CX202" s="59">
        <f t="shared" si="196"/>
        <v>290.51637186933692</v>
      </c>
      <c r="CY202" s="59">
        <f ca="1">AVERAGE(OFFSET($CX$3,0,0,'Données projet'!$E$13+1,1))-AVERAGE(OFFSET($H$3,0,0,'Données projet'!$E$13+1,1))</f>
        <v>285.8437404763045</v>
      </c>
      <c r="CZ202" s="59">
        <f t="shared" si="208"/>
        <v>276.01618888357268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3.1248582189330727</v>
      </c>
      <c r="DG202" s="21">
        <f>EXP(-LN(2)/25)*DG201+(1-EXP(-LN(2)/25))/(LN(2)/25)*Calculateur!DB202*Calculateur!DD202*VLOOKUP('Données projet'!$B$13,Paramètres!$A$1:$I$89,3,0)*0.475*44/12</f>
        <v>1.3469210641131271</v>
      </c>
      <c r="DH202" s="21">
        <f>EXP(-LN(2)/2)*DH201+(1-EXP(-LN(2)/2))/(LN(2)/2)*DB202*DE202*VLOOKUP('Données projet'!$B$13,Paramètres!$A$1:$I$89,3,0)*0.475*44/12</f>
        <v>5.5746183823408206E-17</v>
      </c>
      <c r="DI202" s="22">
        <f t="shared" si="175"/>
        <v>4.4717792830461995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3.979039320256561E-13</v>
      </c>
      <c r="O203" s="13">
        <f>N203*VLOOKUP('Données projet'!$B$9,Paramètres!$A$1:$I$89,3,0)*VLOOKUP('Données projet'!$B$9,Paramètres!$A$1:$I$89,5,0)</f>
        <v>3.6002347769681362E-13</v>
      </c>
      <c r="P203" s="13">
        <f t="shared" si="203"/>
        <v>4.6593569189922594E-12</v>
      </c>
      <c r="Q203" s="20">
        <f t="shared" si="162"/>
        <v>8.7420875242334695E-12</v>
      </c>
      <c r="R203" s="59">
        <f t="shared" si="191"/>
        <v>290.56523985296286</v>
      </c>
      <c r="S203" s="59">
        <f ca="1">AVERAGE(OFFSET($R$3,0,0,'Données projet'!$E$9+1,1))-AVERAGE(OFFSET($H$3,0,0,'Données projet'!$E$9+1,1))</f>
        <v>737.40414421611001</v>
      </c>
      <c r="T203" s="59">
        <f t="shared" si="204"/>
        <v>245.32893490531674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77.373725876365413</v>
      </c>
      <c r="AA203" s="21">
        <f>EXP(-LN(2)/25)*AA202+(1-EXP(-LN(2)/25))/(LN(2)/25)*Calculateur!V203*Calculateur!X203*VLOOKUP('Données projet'!$B$9,Paramètres!$A$1:$I$89,3,0)*0.475*44/12</f>
        <v>9.7588330791719642</v>
      </c>
      <c r="AB203" s="21">
        <f>EXP(-LN(2)/2)*AB202+(1-EXP(-LN(2)/2))/(LN(2)/2)*V203*Y203*VLOOKUP('Données projet'!$B$9,Paramètres!$A$1:$I$89,3,0)*0.475*44/12</f>
        <v>7.6756309093906389E-6</v>
      </c>
      <c r="AC203" s="22">
        <f t="shared" si="163"/>
        <v>87.132566631168288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2.5579538487363607E-13</v>
      </c>
      <c r="AJ203" s="13">
        <f>AI203*VLOOKUP('Données projet'!$B$10,Paramètres!$A$1:$I$89,3,0)*VLOOKUP('Données projet'!$B$10,Paramètres!$A$1:$I$89,5,0)</f>
        <v>2.4341488824575211E-13</v>
      </c>
      <c r="AK203" s="13">
        <f t="shared" si="164"/>
        <v>3.2970717324875541E-12</v>
      </c>
      <c r="AL203" s="20">
        <f t="shared" si="165"/>
        <v>6.1663475311105072E-12</v>
      </c>
      <c r="AM203" s="59">
        <f t="shared" si="193"/>
        <v>290.56523985296025</v>
      </c>
      <c r="AN203" s="59">
        <f ca="1">AVERAGE(OFFSET($AM$3,0,0,'Données projet'!$E$10+1,1))-AVERAGE(OFFSET($H$3,0,0,'Données projet'!$E$10+1,1))</f>
        <v>486.36097333679697</v>
      </c>
      <c r="AO203" s="59">
        <f t="shared" si="205"/>
        <v>308.47736602748159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16.537218893294856</v>
      </c>
      <c r="AV203" s="21">
        <f>EXP(-LN(2)/25)*AV202+(1-EXP(-LN(2)/25))/(LN(2)/25)*Calculateur!AQ203*Calculateur!AS203*VLOOKUP('Données projet'!$B$10,Paramètres!$A$1:$I$89,3,0)*0.475*44/12</f>
        <v>8.6444287149750849</v>
      </c>
      <c r="AW203" s="21">
        <f>EXP(-LN(2)/2)*AW202+(1-EXP(-LN(2)/2))/(LN(2)/2)*AQ203*AT203*VLOOKUP('Données projet'!$B$10,Paramètres!$A$1:$I$89,3,0)*0.475*44/12</f>
        <v>1.0434057381444642E-9</v>
      </c>
      <c r="AX203" s="21">
        <f t="shared" si="166"/>
        <v>25.181647609313348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5.4001247917767614E-13</v>
      </c>
      <c r="BE203" s="13">
        <f>BD203*VLOOKUP('Données projet'!$B$11,Paramètres!$A$1:$I$89,3,0)*VLOOKUP('Données projet'!$B$11,Paramètres!$A$1:$I$89,5,0)</f>
        <v>5.4757265388616366E-13</v>
      </c>
      <c r="BF203" s="13">
        <f t="shared" si="167"/>
        <v>6.7489963942904795E-12</v>
      </c>
      <c r="BG203" s="20">
        <f t="shared" si="168"/>
        <v>1.2708191092240986E-11</v>
      </c>
      <c r="BH203" s="59">
        <f t="shared" si="194"/>
        <v>290.56523985296684</v>
      </c>
      <c r="BI203" s="59">
        <f ca="1">AVERAGE(OFFSET($BH$3,0,0,'Données projet'!$E$11+1,1))-AVERAGE(OFFSET($H$3,0,0,'Données projet'!$E$11+1,1))</f>
        <v>586.51533082410526</v>
      </c>
      <c r="BJ203" s="59">
        <f t="shared" si="206"/>
        <v>361.74671957013652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58.182890507083783</v>
      </c>
      <c r="BQ203" s="21">
        <f>EXP(-LN(2)/25)*BQ202+(1-EXP(-LN(2)/25))/(LN(2)/25)*Calculateur!BL203*Calculateur!BN203*VLOOKUP('Données projet'!$B$11,Paramètres!$A$1:$I$89,3,0)*0.475*44/12</f>
        <v>7.5696819157703406</v>
      </c>
      <c r="BR203" s="21">
        <f>EXP(-LN(2)/2)*BR202+(1-EXP(-LN(2)/2))/(LN(2)/2)*BL203*BO203*VLOOKUP('Données projet'!$B$11,Paramètres!$A$1:$I$89,3,0)*0.475*44/12</f>
        <v>1.0337866294006493E-5</v>
      </c>
      <c r="BS203" s="22">
        <f t="shared" si="169"/>
        <v>65.752582760720429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1.7053025658242404E-13</v>
      </c>
      <c r="BZ203" s="13">
        <f>BY203*VLOOKUP('Données projet'!$B$12,Paramètres!$A$1:$I$89,3,0)*VLOOKUP('Données projet'!$B$12,Paramètres!$A$1:$I$89,5,0)</f>
        <v>7.9808160080574461E-14</v>
      </c>
      <c r="CA203" s="13">
        <f t="shared" si="170"/>
        <v>1.2308384591775343E-12</v>
      </c>
      <c r="CB203" s="20">
        <f t="shared" si="171"/>
        <v>2.282709528541206E-12</v>
      </c>
      <c r="CC203" s="59">
        <f t="shared" si="195"/>
        <v>290.56523985295638</v>
      </c>
      <c r="CD203" s="59">
        <f ca="1">AVERAGE(OFFSET($CC$3,0,0,'Données projet'!$E$12+1,1))-AVERAGE(OFFSET($H$3,0,0,'Données projet'!$E$12+1,1))</f>
        <v>374.38106339726073</v>
      </c>
      <c r="CE203" s="59">
        <f t="shared" si="207"/>
        <v>296.53283288925957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37.090248700501398</v>
      </c>
      <c r="CL203" s="21">
        <f>EXP(-LN(2)/25)*CL202+(1-EXP(-LN(2)/25))/(LN(2)/25)*Calculateur!CG203*Calculateur!CI203*VLOOKUP('Données projet'!$B$12,Paramètres!$A$1:$I$89,3,0)*0.475*44/12</f>
        <v>6.63025489740052</v>
      </c>
      <c r="CM203" s="21">
        <f>EXP(-LN(2)/2)*CM202+(1-EXP(-LN(2)/2))/(LN(2)/2)*CG203*CJ203*VLOOKUP('Données projet'!$B$12,Paramètres!$A$1:$I$89,3,0)*0.475*44/12</f>
        <v>1.3339088055317408E-9</v>
      </c>
      <c r="CN203" s="22">
        <f t="shared" si="172"/>
        <v>43.720503599235826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2.4829205358400945E-14</v>
      </c>
      <c r="CV203" s="13">
        <f t="shared" si="173"/>
        <v>4.3867331143352915E-13</v>
      </c>
      <c r="CW203" s="20">
        <f t="shared" si="174"/>
        <v>8.0726688341261168E-13</v>
      </c>
      <c r="CX203" s="59">
        <f t="shared" si="196"/>
        <v>290.5652398529549</v>
      </c>
      <c r="CY203" s="59">
        <f ca="1">AVERAGE(OFFSET($CX$3,0,0,'Données projet'!$E$13+1,1))-AVERAGE(OFFSET($H$3,0,0,'Données projet'!$E$13+1,1))</f>
        <v>285.8437404763045</v>
      </c>
      <c r="CZ203" s="59">
        <f t="shared" si="208"/>
        <v>276.01618888357268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3.0635816552351094</v>
      </c>
      <c r="DG203" s="21">
        <f>EXP(-LN(2)/25)*DG202+(1-EXP(-LN(2)/25))/(LN(2)/25)*Calculateur!DB203*Calculateur!DD203*VLOOKUP('Données projet'!$B$13,Paramètres!$A$1:$I$89,3,0)*0.475*44/12</f>
        <v>1.3100894367834532</v>
      </c>
      <c r="DH203" s="21">
        <f>EXP(-LN(2)/2)*DH202+(1-EXP(-LN(2)/2))/(LN(2)/2)*DB203*DE203*VLOOKUP('Données projet'!$B$13,Paramètres!$A$1:$I$89,3,0)*0.475*44/12</f>
        <v>3.9418504606803763E-17</v>
      </c>
      <c r="DI203" s="22">
        <f t="shared" si="175"/>
        <v>4.3736710920185624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1.1636646418946561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1.141469227569226</v>
      </c>
      <c r="BA205" s="82">
        <f>EXP(LN('Données projet'!B88)/'Données projet'!A88)</f>
        <v>1.1281922301282807</v>
      </c>
      <c r="BV205" s="82">
        <f>EXP(LN('Données projet'!B114)/'Données projet'!A114)</f>
        <v>1.1244566645013536</v>
      </c>
      <c r="CQ205" s="82">
        <f>EXP(LN('Données projet'!B140)/'Données projet'!A140)</f>
        <v>1.1577536725165907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80" zoomScaleNormal="80" workbookViewId="0">
      <selection activeCell="J31" sqref="J31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1871.5356930073738</v>
      </c>
      <c r="U10" s="178">
        <f>'Données projet'!D9</f>
        <v>2.08</v>
      </c>
      <c r="V10" s="177">
        <f>U10*T10</f>
        <v>3892.7942414553377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622.68441094832156</v>
      </c>
      <c r="U11" s="178">
        <f>'Données projet'!D10</f>
        <v>0.52</v>
      </c>
      <c r="V11" s="177">
        <f>U11*T11</f>
        <v>323.7958936931272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706.83695816255909</v>
      </c>
      <c r="U12" s="178">
        <f>'Données projet'!D11</f>
        <v>1.1199999999999999</v>
      </c>
      <c r="V12" s="177">
        <f t="shared" ref="V12:V19" si="0">U12*T12</f>
        <v>791.6573931420661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856.52850877369065</v>
      </c>
      <c r="U13" s="178">
        <f>'Données projet'!D12</f>
        <v>0.13999999999999999</v>
      </c>
      <c r="V13" s="177">
        <f t="shared" si="0"/>
        <v>119.91399122831668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571.91518057530845</v>
      </c>
      <c r="U14" s="178">
        <f>'Données projet'!D13</f>
        <v>0.13999999999999999</v>
      </c>
      <c r="V14" s="177">
        <f t="shared" si="0"/>
        <v>80.068125280543171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16673/'Données projet'!C5</f>
        <v>4168.25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(1728+1400+1200)/'Données projet'!C$5</f>
        <v>1082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(1728+1400+1200)/'Données projet'!C$5</f>
        <v>1082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34</v>
      </c>
      <c r="B23" s="181">
        <f>'Données projet'!D36</f>
        <v>36.679999999999978</v>
      </c>
      <c r="C23" s="193">
        <v>15</v>
      </c>
      <c r="D23" s="182">
        <f>B23*C23</f>
        <v>550.1999999999997</v>
      </c>
      <c r="E23" s="193">
        <v>60</v>
      </c>
      <c r="F23" s="230"/>
      <c r="H23" s="190">
        <v>5</v>
      </c>
      <c r="I23" s="191">
        <f>(1728+1400+1200)/'Données projet'!C$5</f>
        <v>1082</v>
      </c>
      <c r="J23" s="304" cm="1">
        <f t="array" ref="J23">SUM(I20:I23*'Données projet'!C5)</f>
        <v>29657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-21975.69333920558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42</v>
      </c>
      <c r="B24" s="181">
        <f>'Données projet'!D37</f>
        <v>58.099999999999994</v>
      </c>
      <c r="C24" s="193">
        <v>15</v>
      </c>
      <c r="D24" s="182">
        <f t="shared" ref="D24:D42" si="1">B24*C24</f>
        <v>871.49999999999989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13539.206956565318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50</v>
      </c>
      <c r="B25" s="181">
        <f>'Données projet'!D38</f>
        <v>70.730000000000018</v>
      </c>
      <c r="C25" s="193">
        <v>15</v>
      </c>
      <c r="D25" s="182">
        <f t="shared" si="1"/>
        <v>1060.9500000000003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303">
        <f ca="1">T23-T24</f>
        <v>-35514.900295770902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58</v>
      </c>
      <c r="B26" s="181">
        <f>'Données projet'!D39</f>
        <v>65.819999999999993</v>
      </c>
      <c r="C26" s="193">
        <v>59.875</v>
      </c>
      <c r="D26" s="182">
        <f t="shared" si="1"/>
        <v>3940.9724999999994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66</v>
      </c>
      <c r="B27" s="181">
        <f>'Données projet'!D40</f>
        <v>76.480000000000018</v>
      </c>
      <c r="C27" s="193">
        <v>59.875</v>
      </c>
      <c r="D27" s="182">
        <f t="shared" si="1"/>
        <v>4579.2400000000007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74</v>
      </c>
      <c r="B28" s="181">
        <f>'Données projet'!D41</f>
        <v>75.29000000000002</v>
      </c>
      <c r="C28" s="193">
        <v>59.875</v>
      </c>
      <c r="D28" s="182">
        <f t="shared" si="1"/>
        <v>4507.9887500000013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82</v>
      </c>
      <c r="B29" s="181">
        <f>'Données projet'!D42</f>
        <v>58.140000000000043</v>
      </c>
      <c r="C29" s="193">
        <v>59.875</v>
      </c>
      <c r="D29" s="182">
        <f t="shared" si="1"/>
        <v>3481.1325000000024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90</v>
      </c>
      <c r="B30" s="181">
        <f>'Données projet'!D43</f>
        <v>68.54000000000002</v>
      </c>
      <c r="C30" s="193">
        <v>59.875</v>
      </c>
      <c r="D30" s="182">
        <f t="shared" si="1"/>
        <v>4103.8325000000013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3384.8017391413296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100</v>
      </c>
      <c r="B31" s="181">
        <f>'Données projet'!D44</f>
        <v>93.039999999999964</v>
      </c>
      <c r="C31" s="193">
        <v>179.75</v>
      </c>
      <c r="D31" s="182">
        <f t="shared" si="1"/>
        <v>16723.939999999995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110</v>
      </c>
      <c r="B32" s="181">
        <f>'Données projet'!D45</f>
        <v>73.299999999999955</v>
      </c>
      <c r="C32" s="193">
        <v>179.75</v>
      </c>
      <c r="D32" s="182">
        <f t="shared" si="1"/>
        <v>13175.674999999992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120</v>
      </c>
      <c r="B33" s="181">
        <f>'Données projet'!D46</f>
        <v>66.050000000000011</v>
      </c>
      <c r="C33" s="193">
        <v>179.75</v>
      </c>
      <c r="D33" s="182">
        <f t="shared" si="1"/>
        <v>11872.487500000003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2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130</v>
      </c>
      <c r="B34" s="181">
        <f>'Données projet'!D47</f>
        <v>75.799999999999955</v>
      </c>
      <c r="C34" s="193">
        <v>179.75</v>
      </c>
      <c r="D34" s="182">
        <f t="shared" si="1"/>
        <v>13625.049999999992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2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140</v>
      </c>
      <c r="B35" s="181">
        <f>'Données projet'!D48</f>
        <v>74.669999999999959</v>
      </c>
      <c r="C35" s="193">
        <v>179.75</v>
      </c>
      <c r="D35" s="182">
        <f t="shared" si="1"/>
        <v>13421.932499999994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2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150</v>
      </c>
      <c r="B36" s="181">
        <f>'Données projet'!D49</f>
        <v>259.52</v>
      </c>
      <c r="C36" s="193">
        <v>234.375</v>
      </c>
      <c r="D36" s="182">
        <f t="shared" si="1"/>
        <v>60824.999999999993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2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153</v>
      </c>
      <c r="B37" s="181">
        <f>'Données projet'!D50</f>
        <v>156.29000000000002</v>
      </c>
      <c r="C37" s="193">
        <v>234.375</v>
      </c>
      <c r="D37" s="182">
        <f t="shared" si="1"/>
        <v>36630.468750000007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2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156</v>
      </c>
      <c r="B38" s="181">
        <f>'Données projet'!D51</f>
        <v>96.65</v>
      </c>
      <c r="C38" s="193">
        <v>234.375</v>
      </c>
      <c r="D38" s="182">
        <f t="shared" si="1"/>
        <v>22652.34375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2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159</v>
      </c>
      <c r="B39" s="181">
        <f>'Données projet'!D52</f>
        <v>201.48</v>
      </c>
      <c r="C39" s="193">
        <v>234.375</v>
      </c>
      <c r="D39" s="182">
        <f t="shared" si="1"/>
        <v>47221.875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2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1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2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1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2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1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2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2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2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2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2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2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2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2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2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2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2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2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38</v>
      </c>
      <c r="B54" s="181">
        <f>'Données projet'!D62</f>
        <v>71.569999999999993</v>
      </c>
      <c r="C54" s="191">
        <v>13.25</v>
      </c>
      <c r="D54" s="179">
        <f>B54*C54</f>
        <v>948.3024999999999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2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45</v>
      </c>
      <c r="B55" s="181">
        <f>'Données projet'!D63</f>
        <v>41.69</v>
      </c>
      <c r="C55" s="191">
        <v>13.25</v>
      </c>
      <c r="D55" s="179">
        <f t="shared" ref="D55:D73" si="3">B55*C55</f>
        <v>552.39249999999993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2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52</v>
      </c>
      <c r="B56" s="181">
        <f>'Données projet'!D64</f>
        <v>44.400000000000006</v>
      </c>
      <c r="C56" s="191">
        <v>25.625</v>
      </c>
      <c r="D56" s="179">
        <f t="shared" si="3"/>
        <v>1137.7500000000002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2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59</v>
      </c>
      <c r="B57" s="181">
        <f>'Données projet'!D65</f>
        <v>41.81</v>
      </c>
      <c r="C57" s="191">
        <v>25.625</v>
      </c>
      <c r="D57" s="179">
        <f t="shared" si="3"/>
        <v>1071.3812500000001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2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67</v>
      </c>
      <c r="B58" s="181">
        <f>'Données projet'!D66</f>
        <v>42.550000000000011</v>
      </c>
      <c r="C58" s="191">
        <v>25.625</v>
      </c>
      <c r="D58" s="179">
        <f t="shared" si="3"/>
        <v>1090.3437500000002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2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75</v>
      </c>
      <c r="B59" s="181">
        <f>'Données projet'!D67</f>
        <v>43.519999999999982</v>
      </c>
      <c r="C59" s="191">
        <v>25.625</v>
      </c>
      <c r="D59" s="179">
        <f t="shared" si="3"/>
        <v>1115.1999999999996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2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83</v>
      </c>
      <c r="B60" s="181">
        <f>'Données projet'!D68</f>
        <v>49.980000000000018</v>
      </c>
      <c r="C60" s="191">
        <v>25.625</v>
      </c>
      <c r="D60" s="179">
        <f t="shared" si="3"/>
        <v>1280.7375000000004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2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93</v>
      </c>
      <c r="B61" s="181">
        <f>'Données projet'!D69</f>
        <v>67.45999999999998</v>
      </c>
      <c r="C61" s="191">
        <v>33.125</v>
      </c>
      <c r="D61" s="179">
        <f t="shared" si="3"/>
        <v>2234.6124999999993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2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103</v>
      </c>
      <c r="B62" s="181">
        <f>'Données projet'!D70</f>
        <v>67.759999999999991</v>
      </c>
      <c r="C62" s="191">
        <v>33.125</v>
      </c>
      <c r="D62" s="179">
        <f t="shared" si="3"/>
        <v>2244.5499999999997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2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113</v>
      </c>
      <c r="B63" s="181">
        <f>'Données projet'!D71</f>
        <v>68.670000000000016</v>
      </c>
      <c r="C63" s="191">
        <v>33.125</v>
      </c>
      <c r="D63" s="179">
        <f t="shared" si="3"/>
        <v>2274.6937500000004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2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123</v>
      </c>
      <c r="B64" s="181">
        <f>'Données projet'!D72</f>
        <v>203.78999999999996</v>
      </c>
      <c r="C64" s="191">
        <v>41.875</v>
      </c>
      <c r="D64" s="179">
        <f t="shared" si="3"/>
        <v>8533.7062499999993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2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125</v>
      </c>
      <c r="B65" s="181">
        <f>'Données projet'!D73</f>
        <v>70.609999999999985</v>
      </c>
      <c r="C65" s="191">
        <v>41.875</v>
      </c>
      <c r="D65" s="179">
        <f t="shared" si="3"/>
        <v>2956.7937499999994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127</v>
      </c>
      <c r="B66" s="181">
        <f>'Données projet'!D74</f>
        <v>46.039999999999992</v>
      </c>
      <c r="C66" s="191">
        <v>41.875</v>
      </c>
      <c r="D66" s="179">
        <f t="shared" si="3"/>
        <v>1927.9249999999997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130</v>
      </c>
      <c r="B67" s="181">
        <f>'Données projet'!D75</f>
        <v>112.75</v>
      </c>
      <c r="C67" s="191">
        <v>41.875</v>
      </c>
      <c r="D67" s="179">
        <f t="shared" si="3"/>
        <v>4721.40625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3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3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3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3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3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3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4"/>
        <v>19.803497527908451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4"/>
        <v>18.950715337711436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4"/>
        <v>18.13465582556119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4"/>
        <v>17.353737632115969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4"/>
        <v>16.606447494847824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4"/>
        <v>15.891337315643849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44</v>
      </c>
      <c r="B85" s="181">
        <f>'Données projet'!D88</f>
        <v>76.680000000000007</v>
      </c>
      <c r="C85" s="191">
        <v>15</v>
      </c>
      <c r="D85" s="179">
        <f>B85*C85</f>
        <v>1150.2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4"/>
        <v>15.207021354683112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51</v>
      </c>
      <c r="B86" s="181">
        <f>'Données projet'!D89</f>
        <v>48.769999999999982</v>
      </c>
      <c r="C86" s="191">
        <v>15</v>
      </c>
      <c r="D86" s="179">
        <f t="shared" ref="D86:D104" si="5">B86*C86</f>
        <v>731.54999999999973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4"/>
        <v>14.552173545151303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59</v>
      </c>
      <c r="B87" s="181">
        <f>'Données projet'!D90</f>
        <v>52.75</v>
      </c>
      <c r="C87" s="191">
        <v>35</v>
      </c>
      <c r="D87" s="179">
        <f t="shared" si="5"/>
        <v>1846.25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4"/>
        <v>13.925524923589769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67</v>
      </c>
      <c r="B88" s="181">
        <f>'Données projet'!D91</f>
        <v>44.170000000000016</v>
      </c>
      <c r="C88" s="191">
        <v>35</v>
      </c>
      <c r="D88" s="179">
        <f t="shared" si="5"/>
        <v>1545.9500000000005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4"/>
        <v>13.3258611708993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75</v>
      </c>
      <c r="B89" s="181">
        <f>'Données projet'!D92</f>
        <v>43.289999999999992</v>
      </c>
      <c r="C89" s="191">
        <v>35</v>
      </c>
      <c r="D89" s="179">
        <f t="shared" si="5"/>
        <v>1515.1499999999996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4"/>
        <v>12.752020259233783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84</v>
      </c>
      <c r="B90" s="181">
        <f>'Données projet'!D93</f>
        <v>49.669999999999987</v>
      </c>
      <c r="C90" s="191">
        <v>35</v>
      </c>
      <c r="D90" s="179">
        <f t="shared" si="5"/>
        <v>1738.4499999999996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4"/>
        <v>12.202890200223717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93</v>
      </c>
      <c r="B91" s="181">
        <f>'Données projet'!D94</f>
        <v>42.910000000000025</v>
      </c>
      <c r="C91" s="191">
        <v>35</v>
      </c>
      <c r="D91" s="179">
        <f t="shared" si="5"/>
        <v>1501.8500000000008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4"/>
        <v>11.677406890166239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103</v>
      </c>
      <c r="B92" s="181">
        <f>'Données projet'!D95</f>
        <v>56.789999999999964</v>
      </c>
      <c r="C92" s="191">
        <v>35</v>
      </c>
      <c r="D92" s="179">
        <f t="shared" si="5"/>
        <v>1987.6499999999987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4"/>
        <v>11.174552048005971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113</v>
      </c>
      <c r="B93" s="181">
        <f>'Données projet'!D96</f>
        <v>45.660000000000025</v>
      </c>
      <c r="C93" s="191">
        <v>80</v>
      </c>
      <c r="D93" s="179">
        <f t="shared" si="5"/>
        <v>3652.800000000002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4"/>
        <v>10.693351242110978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125</v>
      </c>
      <c r="B94" s="181">
        <f>'Données projet'!D97</f>
        <v>70</v>
      </c>
      <c r="C94" s="191">
        <v>80</v>
      </c>
      <c r="D94" s="179">
        <f t="shared" si="5"/>
        <v>5600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4"/>
        <v>10.232872002020073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137</v>
      </c>
      <c r="B95" s="181">
        <f>'Données projet'!D98</f>
        <v>74.669999999999959</v>
      </c>
      <c r="C95" s="191">
        <v>80</v>
      </c>
      <c r="D95" s="179">
        <f t="shared" si="5"/>
        <v>5973.5999999999967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4"/>
        <v>9.7922220115024654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149</v>
      </c>
      <c r="B96" s="181">
        <f>'Données projet'!D99</f>
        <v>176.67000000000002</v>
      </c>
      <c r="C96" s="191">
        <v>120</v>
      </c>
      <c r="D96" s="179">
        <f t="shared" si="5"/>
        <v>21200.400000000001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4"/>
        <v>9.3705473794281957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153</v>
      </c>
      <c r="B97" s="181">
        <f>'Données projet'!D100</f>
        <v>102.89000000000001</v>
      </c>
      <c r="C97" s="191">
        <v>120</v>
      </c>
      <c r="D97" s="179">
        <f t="shared" si="5"/>
        <v>12346.800000000001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6">$P$25/(1+$M$4)^O97</f>
        <v>8.9670309850987575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157</v>
      </c>
      <c r="B98" s="181">
        <f>'Données projet'!D101</f>
        <v>67.13000000000001</v>
      </c>
      <c r="C98" s="191">
        <v>120</v>
      </c>
      <c r="D98" s="179">
        <f t="shared" si="5"/>
        <v>8055.6000000000013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6"/>
        <v>8.5808908948313452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161</v>
      </c>
      <c r="B99" s="181">
        <f>'Données projet'!D102</f>
        <v>134.26</v>
      </c>
      <c r="C99" s="191">
        <v>120</v>
      </c>
      <c r="D99" s="179">
        <f t="shared" si="5"/>
        <v>16111.199999999999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6"/>
        <v>8.2113788467285627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5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6"/>
        <v>7.8577788006971891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5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6"/>
        <v>7.5194055509064022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5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6"/>
        <v>7.1956033979965577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5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6"/>
        <v>6.8857448784656068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5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6"/>
        <v>6.5892295487709163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6"/>
        <v>6.3054828217903518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6"/>
        <v>6.0339548533878968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6"/>
        <v>5.7741194769262174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6"/>
        <v>5.5254731836614521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6"/>
        <v>5.287534147044453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6"/>
        <v>5.0598412890377542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6"/>
        <v>4.841953386639001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6"/>
        <v>4.633448216879426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6"/>
        <v>4.4339217386406009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6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6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51</v>
      </c>
      <c r="B116" s="181">
        <f>'Données projet'!D114</f>
        <v>173.97000000000003</v>
      </c>
      <c r="C116" s="191">
        <v>17.774999999999999</v>
      </c>
      <c r="D116" s="179">
        <f>B116*C116</f>
        <v>3092.3167500000004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6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61</v>
      </c>
      <c r="B117" s="181">
        <f>'Données projet'!D115</f>
        <v>101.36000000000001</v>
      </c>
      <c r="C117" s="191">
        <v>30.374999999999996</v>
      </c>
      <c r="D117" s="179">
        <f t="shared" ref="D117:D135" si="7">B117*C117</f>
        <v>3078.81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6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73</v>
      </c>
      <c r="B118" s="181">
        <f>'Données projet'!D116</f>
        <v>103.23000000000002</v>
      </c>
      <c r="C118" s="191">
        <v>30.374999999999996</v>
      </c>
      <c r="D118" s="179">
        <f t="shared" si="7"/>
        <v>3135.6112500000004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6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85</v>
      </c>
      <c r="B119" s="181">
        <f>'Données projet'!D117</f>
        <v>95.720000000000027</v>
      </c>
      <c r="C119" s="191">
        <v>30.374999999999996</v>
      </c>
      <c r="D119" s="179">
        <f t="shared" si="7"/>
        <v>2907.4950000000003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6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97</v>
      </c>
      <c r="B120" s="181">
        <f>'Données projet'!D118</f>
        <v>90.589999999999975</v>
      </c>
      <c r="C120" s="191">
        <v>30.374999999999996</v>
      </c>
      <c r="D120" s="179">
        <f t="shared" si="7"/>
        <v>2751.671249999999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6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109</v>
      </c>
      <c r="B121" s="181">
        <f>'Données projet'!D119</f>
        <v>92.199999999999989</v>
      </c>
      <c r="C121" s="191">
        <v>30.374999999999996</v>
      </c>
      <c r="D121" s="179">
        <f t="shared" si="7"/>
        <v>2800.5749999999994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6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121</v>
      </c>
      <c r="B122" s="181">
        <f>'Données projet'!D120</f>
        <v>236.89000000000001</v>
      </c>
      <c r="C122" s="191">
        <v>37.53</v>
      </c>
      <c r="D122" s="179">
        <f t="shared" si="7"/>
        <v>8890.4817000000003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6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131</v>
      </c>
      <c r="B123" s="181">
        <f>'Données projet'!D121</f>
        <v>298.36</v>
      </c>
      <c r="C123" s="191">
        <v>37.53</v>
      </c>
      <c r="D123" s="179">
        <f t="shared" si="7"/>
        <v>11197.450800000001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6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7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6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7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6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7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6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7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6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7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6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7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7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>$P$25/(1+$M$4)^O130</f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7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>$P$25/(1+$M$4)^O131</f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7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>$P$25/(1+$M$4)^O132</f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7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7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7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15</v>
      </c>
      <c r="B147" s="175">
        <f>'Données projet'!D140</f>
        <v>0</v>
      </c>
      <c r="C147" s="191">
        <v>13.75</v>
      </c>
      <c r="D147" s="182">
        <f>B147*C147</f>
        <v>0</v>
      </c>
      <c r="E147" s="193">
        <v>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20</v>
      </c>
      <c r="B148" s="175">
        <f>'Données projet'!D141</f>
        <v>21</v>
      </c>
      <c r="C148" s="191">
        <v>13.75</v>
      </c>
      <c r="D148" s="182">
        <f t="shared" ref="D148:D166" si="8">B148*C148</f>
        <v>288.75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25</v>
      </c>
      <c r="B149" s="175">
        <f>'Données projet'!D142</f>
        <v>21</v>
      </c>
      <c r="C149" s="191">
        <v>13.75</v>
      </c>
      <c r="D149" s="182">
        <f t="shared" si="8"/>
        <v>288.75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30</v>
      </c>
      <c r="B150" s="175">
        <f>'Données projet'!D143</f>
        <v>21</v>
      </c>
      <c r="C150" s="191">
        <v>13.75</v>
      </c>
      <c r="D150" s="182">
        <f t="shared" si="8"/>
        <v>288.75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35</v>
      </c>
      <c r="B151" s="175">
        <f>'Données projet'!D144</f>
        <v>21</v>
      </c>
      <c r="C151" s="191">
        <v>13.75</v>
      </c>
      <c r="D151" s="182">
        <f t="shared" si="8"/>
        <v>288.75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40</v>
      </c>
      <c r="B152" s="175">
        <f>'Données projet'!D145</f>
        <v>21</v>
      </c>
      <c r="C152" s="191">
        <v>13.75</v>
      </c>
      <c r="D152" s="182">
        <f t="shared" si="8"/>
        <v>288.75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45</v>
      </c>
      <c r="B153" s="175">
        <f>'Données projet'!D146</f>
        <v>18</v>
      </c>
      <c r="C153" s="191">
        <v>13.75</v>
      </c>
      <c r="D153" s="182">
        <f t="shared" si="8"/>
        <v>247.5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50</v>
      </c>
      <c r="B154" s="175">
        <f>'Données projet'!D147</f>
        <v>13</v>
      </c>
      <c r="C154" s="191">
        <v>23.75</v>
      </c>
      <c r="D154" s="182">
        <f t="shared" si="8"/>
        <v>308.75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55</v>
      </c>
      <c r="B155" s="175">
        <f>'Données projet'!D148</f>
        <v>11</v>
      </c>
      <c r="C155" s="191">
        <v>23.75</v>
      </c>
      <c r="D155" s="182">
        <f t="shared" si="8"/>
        <v>261.25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60</v>
      </c>
      <c r="B156" s="175">
        <f>'Données projet'!D149</f>
        <v>9</v>
      </c>
      <c r="C156" s="191">
        <v>23.75</v>
      </c>
      <c r="D156" s="182">
        <f t="shared" si="8"/>
        <v>213.75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65</v>
      </c>
      <c r="B157" s="175">
        <f>'Données projet'!D150</f>
        <v>8</v>
      </c>
      <c r="C157" s="191">
        <v>23.75</v>
      </c>
      <c r="D157" s="182">
        <f t="shared" si="8"/>
        <v>190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70</v>
      </c>
      <c r="B158" s="175">
        <f>'Données projet'!D151</f>
        <v>8</v>
      </c>
      <c r="C158" s="191">
        <v>23.75</v>
      </c>
      <c r="D158" s="182">
        <f t="shared" si="8"/>
        <v>190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75</v>
      </c>
      <c r="B159" s="175">
        <f>'Données projet'!D152</f>
        <v>7</v>
      </c>
      <c r="C159" s="191">
        <v>23.75</v>
      </c>
      <c r="D159" s="182">
        <f t="shared" si="8"/>
        <v>166.25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80</v>
      </c>
      <c r="B160" s="175">
        <f>'Données projet'!D153</f>
        <v>219</v>
      </c>
      <c r="C160" s="191">
        <v>23.75</v>
      </c>
      <c r="D160" s="182">
        <f t="shared" si="8"/>
        <v>5201.25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8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8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8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8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8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8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9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9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9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9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9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9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9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9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9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9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9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9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9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9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9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9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9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9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9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0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0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0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0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0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0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0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0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0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0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0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0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0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0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0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0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0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0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0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1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1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1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1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1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1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1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1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1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1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1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1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1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1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1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1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1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1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1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2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2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2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2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2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2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2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2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2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2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2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2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2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2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2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2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2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2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2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3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3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3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3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3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3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3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3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3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3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3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3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3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3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3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3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3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3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3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6D439A48-959C-4D33-B97C-9B640B96F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2024-06-06T12:35:59Z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