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Bazas\dossier LBC\51 - DE BARITAULT A &amp; H\docs remplis par bazas\"/>
    </mc:Choice>
  </mc:AlternateContent>
  <xr:revisionPtr revIDLastSave="0" documentId="13_ncr:1_{7C32DC07-D6FC-4E9A-905E-F252F6CC3F01}" xr6:coauthVersionLast="36" xr6:coauthVersionMax="36" xr10:uidLastSave="{00000000-0000-0000-0000-000000000000}"/>
  <bookViews>
    <workbookView xWindow="0" yWindow="0" windowWidth="21570" windowHeight="933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<sst xmlns="http://schemas.openxmlformats.org/spreadsheetml/2006/main" count="1170" uniqueCount="324">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</sst>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3" zoomScale="90" zoomScaleNormal="90" workbookViewId="0">
      <selection activeCell="D43" sqref="D43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2.7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2.7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2.7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31" sqref="C31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1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156.16603965614024</v>
      </c>
      <c r="T3" s="62">
        <f>IF('Données projet'!E9&gt;30,$R$33-$H$33,LOOKUP('Données projet'!$E$9,$A$3:$A$203,R3:R203)-LOOKUP('Données projet'!$E$9,$A$3:$A$203,$H$3:$H$203))</f>
        <v>378.21132402823287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2">
        <f>IFERROR(EXP(-1.0587+0.8836*LN(C4)+0.284),0)</f>
        <v>0.41542055579923082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70">
        <f t="shared" ref="H4:H67" si="1">(B4+E4+F4)*44/12+(C4+D4)*0.475*44/12</f>
        <v>258.93888080135036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260.1434244379796</v>
      </c>
      <c r="S4" s="62">
        <f ca="1">AVERAGE(OFFSET($R$3,0,0,'Données projet'!$E$9+1,1))-AVERAGE(OFFSET($H$3,0,0,'Données projet'!$E$9+1,1))</f>
        <v>156.16603965614024</v>
      </c>
      <c r="T4" s="62">
        <f>$T$3</f>
        <v>378.21132402823287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2">
        <f t="shared" ref="D5:D68" si="32">IFERROR(EXP(-1.0587+0.8836*LN(C5)+0.284),0)</f>
        <v>0.76643986660078545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70">
        <f t="shared" si="1"/>
        <v>261.0989294343297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262.38956383505422</v>
      </c>
      <c r="S5" s="62">
        <f ca="1">AVERAGE(OFFSET($R$3,0,0,'Données projet'!$E$9+1,1))-AVERAGE(OFFSET($H$3,0,0,'Données projet'!$E$9+1,1))</f>
        <v>156.16603965614024</v>
      </c>
      <c r="T5" s="62">
        <f t="shared" ref="T5:T68" si="34">$T$3</f>
        <v>378.21132402823287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2">
        <f t="shared" si="32"/>
        <v>1.0966608080083624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70">
        <f t="shared" si="1"/>
        <v>263.22275424061456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265.10280709686913</v>
      </c>
      <c r="S6" s="62">
        <f ca="1">AVERAGE(OFFSET($R$3,0,0,'Données projet'!$E$9+1,1))-AVERAGE(OFFSET($H$3,0,0,'Données projet'!$E$9+1,1))</f>
        <v>156.16603965614024</v>
      </c>
      <c r="T6" s="62">
        <f t="shared" si="34"/>
        <v>378.21132402823287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2">
        <f t="shared" si="32"/>
        <v>1.4140611505968179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70">
        <f t="shared" si="1"/>
        <v>265.32424983728947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268.49713617112559</v>
      </c>
      <c r="S7" s="62">
        <f ca="1">AVERAGE(OFFSET($R$3,0,0,'Données projet'!$E$9+1,1))-AVERAGE(OFFSET($H$3,0,0,'Données projet'!$E$9+1,1))</f>
        <v>156.16603965614024</v>
      </c>
      <c r="T7" s="62">
        <f t="shared" si="34"/>
        <v>378.21132402823287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2">
        <f t="shared" si="32"/>
        <v>1.7222566815192897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70">
        <f t="shared" si="1"/>
        <v>267.40971372031277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272.88493956505795</v>
      </c>
      <c r="S8" s="62">
        <f ca="1">AVERAGE(OFFSET($R$3,0,0,'Données projet'!$E$9+1,1))-AVERAGE(OFFSET($H$3,0,0,'Données projet'!$E$9+1,1))</f>
        <v>156.16603965614024</v>
      </c>
      <c r="T8" s="62">
        <f t="shared" si="34"/>
        <v>378.21132402823287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2">
        <f t="shared" si="32"/>
        <v>2.0233099967312578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70">
        <f t="shared" si="1"/>
        <v>269.48273824430697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278.72242949911606</v>
      </c>
      <c r="S9" s="62">
        <f ca="1">AVERAGE(OFFSET($R$3,0,0,'Données projet'!$E$9+1,1))-AVERAGE(OFFSET($H$3,0,0,'Données projet'!$E$9+1,1))</f>
        <v>156.16603965614024</v>
      </c>
      <c r="T9" s="62">
        <f t="shared" si="34"/>
        <v>378.21132402823287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2">
        <f t="shared" si="32"/>
        <v>2.3185507720937846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70">
        <f t="shared" si="1"/>
        <v>271.54563926139667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286.6760886613967</v>
      </c>
      <c r="S10" s="62">
        <f ca="1">AVERAGE(OFFSET($R$3,0,0,'Données projet'!$E$9+1,1))-AVERAGE(OFFSET($H$3,0,0,'Données projet'!$E$9+1,1))</f>
        <v>156.16603965614024</v>
      </c>
      <c r="T10" s="62">
        <f t="shared" si="34"/>
        <v>378.21132402823287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2">
        <f t="shared" si="32"/>
        <v>2.6089051793396716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70">
        <f t="shared" si="1"/>
        <v>273.60002985401661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297.71991279004334</v>
      </c>
      <c r="S11" s="62">
        <f ca="1">AVERAGE(OFFSET($R$3,0,0,'Données projet'!$E$9+1,1))-AVERAGE(OFFSET($H$3,0,0,'Données projet'!$E$9+1,1))</f>
        <v>156.16603965614024</v>
      </c>
      <c r="T11" s="62">
        <f t="shared" si="34"/>
        <v>378.21132402823287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2">
        <f t="shared" si="32"/>
        <v>2.8950539664743791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70">
        <f t="shared" si="1"/>
        <v>275.64709565827621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313.27776290704742</v>
      </c>
      <c r="S12" s="62">
        <f ca="1">AVERAGE(OFFSET($R$3,0,0,'Données projet'!$E$9+1,1))-AVERAGE(OFFSET($H$3,0,0,'Données projet'!$E$9+1,1))</f>
        <v>156.16603965614024</v>
      </c>
      <c r="T12" s="62">
        <f t="shared" si="34"/>
        <v>378.21132402823287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2">
        <f t="shared" si="32"/>
        <v>3.177517729464268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70">
        <f t="shared" si="1"/>
        <v>277.68774337881695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335.43181126874777</v>
      </c>
      <c r="S13" s="62">
        <f ca="1">AVERAGE(OFFSET($R$3,0,0,'Données projet'!$E$9+1,1))-AVERAGE(OFFSET($H$3,0,0,'Données projet'!$E$9+1,1))</f>
        <v>156.16603965614024</v>
      </c>
      <c r="T13" s="62">
        <f t="shared" si="34"/>
        <v>378.21132402823287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2">
        <f t="shared" si="32"/>
        <v>3.4567069199829903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70">
        <f t="shared" si="1"/>
        <v>279.72268788563707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367.22785087914758</v>
      </c>
      <c r="S14" s="62">
        <f ca="1">AVERAGE(OFFSET($R$3,0,0,'Données projet'!$E$9+1,1))-AVERAGE(OFFSET($H$3,0,0,'Données projet'!$E$9+1,1))</f>
        <v>156.16603965614024</v>
      </c>
      <c r="T14" s="62">
        <f t="shared" si="34"/>
        <v>378.21132402823287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2">
        <f t="shared" si="32"/>
        <v>3.7329530817348471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70">
        <f t="shared" si="1"/>
        <v>281.75250661735487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413.12259794811348</v>
      </c>
      <c r="S15" s="62">
        <f ca="1">AVERAGE(OFFSET($R$3,0,0,'Données projet'!$E$9+1,1))-AVERAGE(OFFSET($H$3,0,0,'Données projet'!$E$9+1,1))</f>
        <v>156.16603965614024</v>
      </c>
      <c r="T15" s="62">
        <f t="shared" si="34"/>
        <v>378.21132402823287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2">
        <f t="shared" si="32"/>
        <v>4.0065293501366055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70">
        <f t="shared" si="1"/>
        <v>283.77767528482127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397.11674874565313</v>
      </c>
      <c r="S16" s="62">
        <f ca="1">AVERAGE(OFFSET($R$3,0,0,'Données projet'!$E$9+1,1))-AVERAGE(OFFSET($H$3,0,0,'Données projet'!$E$9+1,1))</f>
        <v>156.16603965614024</v>
      </c>
      <c r="T16" s="62">
        <f t="shared" si="34"/>
        <v>378.21132402823287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2">
        <f t="shared" si="32"/>
        <v>4.2776644527179633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70">
        <f t="shared" si="1"/>
        <v>285.79859225515048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425.4630229177061</v>
      </c>
      <c r="S17" s="62">
        <f ca="1">AVERAGE(OFFSET($R$3,0,0,'Données projet'!$E$9+1,1))-AVERAGE(OFFSET($H$3,0,0,'Données projet'!$E$9+1,1))</f>
        <v>156.16603965614024</v>
      </c>
      <c r="T17" s="62">
        <f t="shared" si="34"/>
        <v>378.21132402823287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2">
        <f t="shared" si="32"/>
        <v>4.5465525901071517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70">
        <f t="shared" si="1"/>
        <v>287.81559576110328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453.69346731764233</v>
      </c>
      <c r="S18" s="62">
        <f ca="1">AVERAGE(OFFSET($R$3,0,0,'Données projet'!$E$9+1,1))-AVERAGE(OFFSET($H$3,0,0,'Données projet'!$E$9+1,1))</f>
        <v>156.16603965614024</v>
      </c>
      <c r="T18" s="62">
        <f t="shared" si="34"/>
        <v>378.21132402823287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2">
        <f t="shared" si="32"/>
        <v>4.81336060460516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70">
        <f t="shared" si="1"/>
        <v>289.82897638635399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481.82808974199105</v>
      </c>
      <c r="S19" s="62">
        <f ca="1">AVERAGE(OFFSET($R$3,0,0,'Données projet'!$E$9+1,1))-AVERAGE(OFFSET($H$3,0,0,'Données projet'!$E$9+1,1))</f>
        <v>156.16603965614024</v>
      </c>
      <c r="T19" s="62">
        <f t="shared" si="34"/>
        <v>378.21132402823287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2">
        <f t="shared" si="32"/>
        <v>5.0782333044806931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70">
        <f t="shared" si="1"/>
        <v>291.83898633863726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509.88120811744579</v>
      </c>
      <c r="S20" s="62">
        <f ca="1">AVERAGE(OFFSET($R$3,0,0,'Données projet'!$E$9+1,1))-AVERAGE(OFFSET($H$3,0,0,'Données projet'!$E$9+1,1))</f>
        <v>156.16603965614024</v>
      </c>
      <c r="T20" s="62">
        <f t="shared" si="34"/>
        <v>378.21132402823287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2">
        <f t="shared" si="32"/>
        <v>5.3412974993444182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70">
        <f t="shared" si="1"/>
        <v>293.8458464780249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481.1716507072569</v>
      </c>
      <c r="S21" s="62">
        <f ca="1">AVERAGE(OFFSET($R$3,0,0,'Données projet'!$E$9+1,1))-AVERAGE(OFFSET($H$3,0,0,'Données projet'!$E$9+1,1))</f>
        <v>156.16603965614024</v>
      </c>
      <c r="T21" s="62">
        <f t="shared" si="34"/>
        <v>378.21132402823287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2">
        <f t="shared" si="32"/>
        <v>5.6026651130643481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70">
        <f t="shared" si="1"/>
        <v>295.84975173858709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507.94492229456341</v>
      </c>
      <c r="S22" s="62">
        <f ca="1">AVERAGE(OFFSET($R$3,0,0,'Données projet'!$E$9+1,1))-AVERAGE(OFFSET($H$3,0,0,'Données projet'!$E$9+1,1))</f>
        <v>156.16603965614024</v>
      </c>
      <c r="T22" s="62">
        <f t="shared" si="34"/>
        <v>378.21132402823287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2">
        <f t="shared" si="32"/>
        <v>5.862435622634961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70">
        <f t="shared" si="1"/>
        <v>297.85087537608922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534.65266281929757</v>
      </c>
      <c r="S23" s="62">
        <f ca="1">AVERAGE(OFFSET($R$3,0,0,'Données projet'!$E$9+1,1))-AVERAGE(OFFSET($H$3,0,0,'Données projet'!$E$9+1,1))</f>
        <v>156.16603965614024</v>
      </c>
      <c r="T23" s="62">
        <f t="shared" si="34"/>
        <v>378.21132402823287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2">
        <f t="shared" si="32"/>
        <v>6.1206979954107776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70">
        <f t="shared" si="1"/>
        <v>299.84937234200714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561.30238416423026</v>
      </c>
      <c r="S24" s="62">
        <f ca="1">AVERAGE(OFFSET($R$3,0,0,'Données projet'!$E$9+1,1))-AVERAGE(OFFSET($H$3,0,0,'Données projet'!$E$9+1,1))</f>
        <v>156.16603965614024</v>
      </c>
      <c r="T24" s="62">
        <f t="shared" si="34"/>
        <v>378.21132402823287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2">
        <f t="shared" si="32"/>
        <v>6.3775322468881095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70">
        <f t="shared" si="1"/>
        <v>301.84538199666349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587.9001157946177</v>
      </c>
      <c r="S25" s="62">
        <f ca="1">AVERAGE(OFFSET($R$3,0,0,'Données projet'!$E$9+1,1))-AVERAGE(OFFSET($H$3,0,0,'Données projet'!$E$9+1,1))</f>
        <v>156.16603965614024</v>
      </c>
      <c r="T25" s="62">
        <f t="shared" si="34"/>
        <v>378.21132402823287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2">
        <f t="shared" si="32"/>
        <v>6.6330107072474558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70">
        <f t="shared" si="1"/>
        <v>303.83903031512267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538.60859161500105</v>
      </c>
      <c r="S26" s="62">
        <f ca="1">AVERAGE(OFFSET($R$3,0,0,'Données projet'!$E$9+1,1))-AVERAGE(OFFSET($H$3,0,0,'Données projet'!$E$9+1,1))</f>
        <v>156.16603965614024</v>
      </c>
      <c r="T26" s="62">
        <f t="shared" si="34"/>
        <v>378.21132402823287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2">
        <f t="shared" si="32"/>
        <v>6.8871990614123195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70">
        <f t="shared" si="1"/>
        <v>305.83043169862646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561.18403886927126</v>
      </c>
      <c r="S27" s="62">
        <f ca="1">AVERAGE(OFFSET($R$3,0,0,'Données projet'!$E$9+1,1))-AVERAGE(OFFSET($H$3,0,0,'Données projet'!$E$9+1,1))</f>
        <v>156.16603965614024</v>
      </c>
      <c r="T27" s="62">
        <f t="shared" si="34"/>
        <v>378.21132402823287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2">
        <f t="shared" si="32"/>
        <v>7.140157210880437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70">
        <f t="shared" si="1"/>
        <v>307.81969047561677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583.72227333286173</v>
      </c>
      <c r="S28" s="62">
        <f ca="1">AVERAGE(OFFSET($R$3,0,0,'Données projet'!$E$9+1,1))-AVERAGE(OFFSET($H$3,0,0,'Données projet'!$E$9+1,1))</f>
        <v>156.16603965614024</v>
      </c>
      <c r="T28" s="62">
        <f t="shared" si="34"/>
        <v>378.21132402823287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2">
        <f t="shared" si="32"/>
        <v>7.3919399937804329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70">
        <f t="shared" si="1"/>
        <v>309.80690215583428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606.22634543239269</v>
      </c>
      <c r="S29" s="62">
        <f ca="1">AVERAGE(OFFSET($R$3,0,0,'Données projet'!$E$9+1,1))-AVERAGE(OFFSET($H$3,0,0,'Données projet'!$E$9+1,1))</f>
        <v>156.16603965614024</v>
      </c>
      <c r="T29" s="62">
        <f t="shared" si="34"/>
        <v>378.21132402823287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2">
        <f t="shared" si="32"/>
        <v>7.6425977910346958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70">
        <f t="shared" si="1"/>
        <v>311.79215448605208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628.69886366407695</v>
      </c>
      <c r="S30" s="62">
        <f ca="1">AVERAGE(OFFSET($R$3,0,0,'Données projet'!$E$9+1,1))-AVERAGE(OFFSET($H$3,0,0,'Données projet'!$E$9+1,1))</f>
        <v>156.16603965614024</v>
      </c>
      <c r="T30" s="62">
        <f t="shared" si="34"/>
        <v>378.21132402823287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2">
        <f t="shared" si="32"/>
        <v>7.8921770401958202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70">
        <f t="shared" si="1"/>
        <v>313.77552834500773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651.14208288676889</v>
      </c>
      <c r="S31" s="62">
        <f ca="1">AVERAGE(OFFSET($R$3,0,0,'Données projet'!$E$9+1,1))-AVERAGE(OFFSET($H$3,0,0,'Données projet'!$E$9+1,1))</f>
        <v>156.16603965614024</v>
      </c>
      <c r="T31" s="62">
        <f t="shared" si="34"/>
        <v>378.21132402823287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2">
        <f t="shared" si="32"/>
        <v>8.1407206738151334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70">
        <f t="shared" si="1"/>
        <v>315.75709850689469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673.55797070593519</v>
      </c>
      <c r="S32" s="62">
        <f ca="1">AVERAGE(OFFSET($R$3,0,0,'Données projet'!$E$9+1,1))-AVERAGE(OFFSET($H$3,0,0,'Données projet'!$E$9+1,1))</f>
        <v>156.16603965614024</v>
      </c>
      <c r="T32" s="62">
        <f t="shared" si="34"/>
        <v>378.21132402823287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2">
        <f t="shared" si="32"/>
        <v>8.388268495647786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70">
        <f t="shared" si="1"/>
        <v>317.73693429658658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156.16603965614024</v>
      </c>
      <c r="T33" s="62">
        <f t="shared" si="34"/>
        <v>378.21132402823287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2">
        <f t="shared" si="32"/>
        <v>8.6348575052881742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70">
        <f t="shared" si="1"/>
        <v>319.71510015504356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156.16603965614024</v>
      </c>
      <c r="T34" s="62">
        <f t="shared" si="34"/>
        <v>378.21132402823287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2">
        <f t="shared" si="32"/>
        <v>8.8805221797401579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70">
        <f t="shared" si="1"/>
        <v>321.69165612971409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156.16603965614024</v>
      </c>
      <c r="T35" s="62">
        <f t="shared" si="34"/>
        <v>378.21132402823287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2">
        <f t="shared" si="32"/>
        <v>9.1252947188023139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70">
        <f t="shared" si="1"/>
        <v>323.66665830191403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156.16603965614024</v>
      </c>
      <c r="T36" s="62">
        <f t="shared" si="34"/>
        <v>378.21132402823287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2">
        <f t="shared" si="32"/>
        <v>9.3692052598737909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70">
        <f t="shared" si="1"/>
        <v>325.64015916094684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156.16603965614024</v>
      </c>
      <c r="T37" s="62">
        <f t="shared" si="34"/>
        <v>378.21132402823287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2">
        <f t="shared" si="32"/>
        <v>9.612282066778798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70">
        <f t="shared" si="1"/>
        <v>327.61220793297304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156.16603965614024</v>
      </c>
      <c r="T38" s="62">
        <f t="shared" si="34"/>
        <v>378.21132402823287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2">
        <f t="shared" si="32"/>
        <v>9.8545516964045738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70">
        <f t="shared" si="1"/>
        <v>329.58285087123795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156.16603965614024</v>
      </c>
      <c r="T39" s="62">
        <f t="shared" si="34"/>
        <v>378.21132402823287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2">
        <f t="shared" si="32"/>
        <v>10.096039146303498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70">
        <f t="shared" si="1"/>
        <v>331.55213151314524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156.16603965614024</v>
      </c>
      <c r="T40" s="62">
        <f t="shared" si="34"/>
        <v>378.21132402823287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2">
        <f t="shared" si="32"/>
        <v>10.336767985889495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70">
        <f t="shared" si="1"/>
        <v>333.52009090875754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156.16603965614024</v>
      </c>
      <c r="T41" s="62">
        <f t="shared" si="34"/>
        <v>378.21132402823287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2">
        <f t="shared" si="32"/>
        <v>10.576760473435781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70">
        <f t="shared" si="1"/>
        <v>335.48676782456732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156.16603965614024</v>
      </c>
      <c r="T42" s="62">
        <f t="shared" si="34"/>
        <v>378.21132402823287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2">
        <f t="shared" si="32"/>
        <v>10.816037660735208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70">
        <f t="shared" si="1"/>
        <v>337.45219892578052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156.16603965614024</v>
      </c>
      <c r="T43" s="62">
        <f t="shared" si="34"/>
        <v>378.21132402823287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2">
        <f t="shared" si="32"/>
        <v>11.054619486999963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70">
        <f t="shared" si="1"/>
        <v>339.41641893985832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156.16603965614024</v>
      </c>
      <c r="T44" s="62">
        <f t="shared" si="34"/>
        <v>378.21132402823287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2">
        <f t="shared" si="32"/>
        <v>11.292524863342397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70">
        <f t="shared" si="1"/>
        <v>341.37946080365469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156.16603965614024</v>
      </c>
      <c r="T45" s="62">
        <f t="shared" si="34"/>
        <v>378.21132402823287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2">
        <f t="shared" si="32"/>
        <v>11.529771748983352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70">
        <f t="shared" si="1"/>
        <v>343.34135579614605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156.16603965614024</v>
      </c>
      <c r="T46" s="62">
        <f t="shared" si="34"/>
        <v>378.21132402823287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2">
        <f t="shared" si="32"/>
        <v>11.766377220171686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70">
        <f t="shared" si="1"/>
        <v>345.30213365846572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156.16603965614024</v>
      </c>
      <c r="T47" s="62">
        <f t="shared" si="34"/>
        <v>378.21132402823287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2">
        <f t="shared" si="32"/>
        <v>12.002357532661732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70">
        <f t="shared" si="1"/>
        <v>347.2618227027192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156.16603965614024</v>
      </c>
      <c r="T48" s="62">
        <f t="shared" si="34"/>
        <v>378.21132402823287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2">
        <f t="shared" si="32"/>
        <v>12.237728178480605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70">
        <f t="shared" si="1"/>
        <v>349.22044991085374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156.16603965614024</v>
      </c>
      <c r="T49" s="62">
        <f t="shared" si="34"/>
        <v>378.21132402823287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2">
        <f t="shared" si="32"/>
        <v>12.472503937619972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70">
        <f t="shared" si="1"/>
        <v>351.17804102468818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156.16603965614024</v>
      </c>
      <c r="T50" s="62">
        <f t="shared" si="34"/>
        <v>378.21132402823287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2">
        <f t="shared" si="32"/>
        <v>12.706698925204435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70">
        <f t="shared" si="1"/>
        <v>353.13462062806445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156.16603965614024</v>
      </c>
      <c r="T51" s="62">
        <f t="shared" si="34"/>
        <v>378.21132402823287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2">
        <f t="shared" si="32"/>
        <v>12.940326634618209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70">
        <f t="shared" si="1"/>
        <v>355.09021222196009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156.16603965614024</v>
      </c>
      <c r="T52" s="62">
        <f t="shared" si="34"/>
        <v>378.21132402823287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2">
        <f t="shared" si="32"/>
        <v>13.17339997701186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70">
        <f t="shared" si="1"/>
        <v>357.0448382932957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156.16603965614024</v>
      </c>
      <c r="T53" s="62">
        <f t="shared" si="34"/>
        <v>378.21132402823287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2">
        <f t="shared" si="32"/>
        <v>13.405931317559242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70">
        <f t="shared" si="1"/>
        <v>358.99852037808239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156.16603965614024</v>
      </c>
      <c r="T54" s="62">
        <f t="shared" si="34"/>
        <v>378.21132402823287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2">
        <f t="shared" si="32"/>
        <v>13.637932508790366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70">
        <f t="shared" si="1"/>
        <v>360.95127911947662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156.16603965614024</v>
      </c>
      <c r="T55" s="62">
        <f t="shared" si="34"/>
        <v>378.21132402823287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2">
        <f t="shared" si="32"/>
        <v>13.869414921287754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70">
        <f t="shared" si="1"/>
        <v>362.90313432124293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156.16603965614024</v>
      </c>
      <c r="T56" s="62">
        <f t="shared" si="34"/>
        <v>378.21132402823287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2">
        <f t="shared" si="32"/>
        <v>14.100389472000563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70">
        <f t="shared" si="1"/>
        <v>364.85410499706774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156.16603965614024</v>
      </c>
      <c r="T57" s="62">
        <f t="shared" si="34"/>
        <v>378.21132402823287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2">
        <f t="shared" si="32"/>
        <v>14.330866650402033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70">
        <f t="shared" si="1"/>
        <v>366.80420941611692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156.16603965614024</v>
      </c>
      <c r="T58" s="62">
        <f t="shared" si="34"/>
        <v>378.21132402823287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2">
        <f t="shared" si="32"/>
        <v>14.560856542690786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70">
        <f t="shared" si="1"/>
        <v>368.75346514518651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156.16603965614024</v>
      </c>
      <c r="T59" s="62">
        <f t="shared" si="34"/>
        <v>378.21132402823287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2">
        <f t="shared" si="32"/>
        <v>14.790368854214481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70">
        <f t="shared" si="1"/>
        <v>370.70188908775697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156.16603965614024</v>
      </c>
      <c r="T60" s="62">
        <f t="shared" si="34"/>
        <v>378.21132402823287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2">
        <f t="shared" si="32"/>
        <v>15.01941293027533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70">
        <f t="shared" si="1"/>
        <v>372.6494975202296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156.16603965614024</v>
      </c>
      <c r="T61" s="62">
        <f t="shared" si="34"/>
        <v>378.21132402823287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2">
        <f t="shared" si="32"/>
        <v>15.247997775460181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70">
        <f t="shared" si="1"/>
        <v>374.59630612559323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156.16603965614024</v>
      </c>
      <c r="T62" s="62">
        <f t="shared" si="34"/>
        <v>378.21132402823287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2">
        <f t="shared" si="32"/>
        <v>15.476132071622855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70">
        <f t="shared" si="1"/>
        <v>376.54233002474325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156.16603965614024</v>
      </c>
      <c r="T63" s="62">
        <f t="shared" si="34"/>
        <v>378.21132402823287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2">
        <f t="shared" si="32"/>
        <v>15.703824194633762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70">
        <f t="shared" si="1"/>
        <v>378.48758380565391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156.16603965614024</v>
      </c>
      <c r="T64" s="62">
        <f t="shared" si="34"/>
        <v>378.21132402823287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2">
        <f t="shared" si="32"/>
        <v>15.931082230000042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70">
        <f t="shared" si="1"/>
        <v>380.43208155058352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156.16603965614024</v>
      </c>
      <c r="T65" s="62">
        <f t="shared" si="34"/>
        <v>378.21132402823287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2">
        <f t="shared" si="32"/>
        <v>16.157913987449295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70">
        <f t="shared" si="1"/>
        <v>382.37583686147428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156.16603965614024</v>
      </c>
      <c r="T66" s="62">
        <f t="shared" si="34"/>
        <v>378.21132402823287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2">
        <f t="shared" si="32"/>
        <v>16.384327014561212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70">
        <f t="shared" si="1"/>
        <v>384.31886288369424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156.16603965614024</v>
      </c>
      <c r="T67" s="62">
        <f t="shared" si="34"/>
        <v>378.21132402823287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2">
        <f t="shared" si="32"/>
        <v>16.610328609523005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70">
        <f t="shared" ref="H68:H131" si="56">(B68+E68+F68)*44/12+(C68+D68)*0.475*44/12</f>
        <v>386.26117232825266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156.16603965614024</v>
      </c>
      <c r="T68" s="62">
        <f t="shared" si="34"/>
        <v>378.21132402823287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2">
        <f t="shared" ref="D69:D132" si="86">IFERROR(EXP(-1.0587+0.8836*LN(C69)+0.284),0)</f>
        <v>16.835925833077553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70">
        <f t="shared" si="56"/>
        <v>388.20277749261015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156.16603965614024</v>
      </c>
      <c r="T69" s="62">
        <f t="shared" ref="T69:T132" si="88">$T$3</f>
        <v>378.21132402823287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2">
        <f t="shared" si="86"/>
        <v>17.061125519726964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70">
        <f t="shared" si="56"/>
        <v>390.14369028019127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156.16603965614024</v>
      </c>
      <c r="T70" s="62">
        <f t="shared" si="88"/>
        <v>378.21132402823287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2">
        <f t="shared" si="86"/>
        <v>17.285934288248221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70">
        <f t="shared" si="56"/>
        <v>392.08392221869906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156.16603965614024</v>
      </c>
      <c r="T71" s="62">
        <f t="shared" si="88"/>
        <v>378.21132402823287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2">
        <f t="shared" si="86"/>
        <v>17.510358551572637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70">
        <f t="shared" si="56"/>
        <v>394.02348447732243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156.16603965614024</v>
      </c>
      <c r="T72" s="62">
        <f t="shared" si="88"/>
        <v>378.21132402823287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2">
        <f t="shared" si="86"/>
        <v>17.734404526076464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70">
        <f t="shared" si="56"/>
        <v>395.96238788291669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156.16603965614024</v>
      </c>
      <c r="T73" s="62">
        <f t="shared" si="88"/>
        <v>378.21132402823287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2">
        <f t="shared" si="86"/>
        <v>17.958078240325332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70">
        <f t="shared" si="56"/>
        <v>397.90064293523346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156.16603965614024</v>
      </c>
      <c r="T74" s="62">
        <f t="shared" si="88"/>
        <v>378.21132402823287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2">
        <f t="shared" si="86"/>
        <v>18.181385543312256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70">
        <f t="shared" si="56"/>
        <v>399.83825982126905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156.16603965614024</v>
      </c>
      <c r="T75" s="62">
        <f t="shared" si="88"/>
        <v>378.21132402823287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2">
        <f t="shared" si="86"/>
        <v>18.404332112224722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70">
        <f t="shared" si="56"/>
        <v>401.77524842879154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156.16603965614024</v>
      </c>
      <c r="T76" s="62">
        <f t="shared" si="88"/>
        <v>378.21132402823287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2">
        <f t="shared" si="86"/>
        <v>18.626923459774314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70">
        <f t="shared" si="56"/>
        <v>403.71161835910709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156.16603965614024</v>
      </c>
      <c r="T77" s="62">
        <f t="shared" si="88"/>
        <v>378.21132402823287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2">
        <f t="shared" si="86"/>
        <v>18.849164941118655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70">
        <f t="shared" si="56"/>
        <v>405.64737893911513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156.16603965614024</v>
      </c>
      <c r="T78" s="62">
        <f t="shared" si="88"/>
        <v>378.21132402823287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2">
        <f t="shared" si="86"/>
        <v>19.071061760403854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70">
        <f t="shared" si="56"/>
        <v>407.58253923270354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156.16603965614024</v>
      </c>
      <c r="T79" s="62">
        <f t="shared" si="88"/>
        <v>378.21132402823287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2">
        <f t="shared" si="86"/>
        <v>19.292618976952753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70">
        <f t="shared" si="56"/>
        <v>409.51710805152618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156.16603965614024</v>
      </c>
      <c r="T80" s="62">
        <f t="shared" si="88"/>
        <v>378.21132402823287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2">
        <f t="shared" si="86"/>
        <v>19.51384151112245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70">
        <f t="shared" si="56"/>
        <v>411.45109396520513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156.16603965614024</v>
      </c>
      <c r="T81" s="62">
        <f t="shared" si="88"/>
        <v>378.21132402823287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2">
        <f t="shared" si="86"/>
        <v>19.734734149853086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70">
        <f t="shared" si="56"/>
        <v>413.38450531099431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156.16603965614024</v>
      </c>
      <c r="T82" s="62">
        <f t="shared" si="88"/>
        <v>378.21132402823287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2">
        <f t="shared" si="86"/>
        <v>19.955301551927505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70">
        <f t="shared" si="56"/>
        <v>415.31735020294059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156.16603965614024</v>
      </c>
      <c r="T83" s="62">
        <f t="shared" si="88"/>
        <v>378.21132402823287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2">
        <f t="shared" si="86"/>
        <v>20.175548252960489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70">
        <f t="shared" si="56"/>
        <v>417.24963654057308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156.16603965614024</v>
      </c>
      <c r="T84" s="62">
        <f t="shared" si="88"/>
        <v>378.21132402823287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2">
        <f t="shared" si="86"/>
        <v>20.395478670134686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70">
        <f t="shared" si="56"/>
        <v>419.18137201715149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156.16603965614024</v>
      </c>
      <c r="T85" s="62">
        <f t="shared" si="88"/>
        <v>378.21132402823287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2">
        <f t="shared" si="86"/>
        <v>20.615097106698798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70">
        <f t="shared" si="56"/>
        <v>421.1125641275006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156.16603965614024</v>
      </c>
      <c r="T86" s="62">
        <f t="shared" si="88"/>
        <v>378.21132402823287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2">
        <f t="shared" si="86"/>
        <v>20.834407756242857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70">
        <f t="shared" si="56"/>
        <v>423.0432201754565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156.16603965614024</v>
      </c>
      <c r="T87" s="62">
        <f t="shared" si="88"/>
        <v>378.21132402823287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2">
        <f t="shared" si="86"/>
        <v>21.053414706764155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70">
        <f t="shared" si="56"/>
        <v>424.97334728094779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156.16603965614024</v>
      </c>
      <c r="T88" s="62">
        <f t="shared" si="88"/>
        <v>378.21132402823287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2">
        <f t="shared" si="86"/>
        <v>21.272121944536373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70">
        <f t="shared" si="56"/>
        <v>426.9029523867344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156.16603965614024</v>
      </c>
      <c r="T89" s="62">
        <f t="shared" si="88"/>
        <v>378.21132402823287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2">
        <f t="shared" si="86"/>
        <v>21.490533357793517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70">
        <f t="shared" si="56"/>
        <v>428.83204226482388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156.16603965614024</v>
      </c>
      <c r="T90" s="62">
        <f t="shared" si="88"/>
        <v>378.21132402823287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2">
        <f t="shared" si="86"/>
        <v>21.70865274023982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70">
        <f t="shared" si="56"/>
        <v>430.76062352258458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156.16603965614024</v>
      </c>
      <c r="T91" s="62">
        <f t="shared" si="88"/>
        <v>378.21132402823287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2">
        <f t="shared" si="86"/>
        <v>21.926483794395363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70">
        <f t="shared" si="56"/>
        <v>432.68870260857216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156.16603965614024</v>
      </c>
      <c r="T92" s="62">
        <f t="shared" si="88"/>
        <v>378.21132402823287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2">
        <f t="shared" si="86"/>
        <v>22.144030134787187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70">
        <f t="shared" si="56"/>
        <v>434.61628581808787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156.16603965614024</v>
      </c>
      <c r="T93" s="62">
        <f t="shared" si="88"/>
        <v>378.21132402823287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2">
        <f t="shared" si="86"/>
        <v>22.361295290994477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70">
        <f t="shared" si="56"/>
        <v>436.54337929848225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156.16603965614024</v>
      </c>
      <c r="T94" s="62">
        <f t="shared" si="88"/>
        <v>378.21132402823287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2">
        <f t="shared" si="86"/>
        <v>22.578282710556053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70">
        <f t="shared" si="56"/>
        <v>438.46998905421867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156.16603965614024</v>
      </c>
      <c r="T95" s="62">
        <f t="shared" si="88"/>
        <v>378.21132402823287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2">
        <f t="shared" si="86"/>
        <v>22.794995761747877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70">
        <f t="shared" si="56"/>
        <v>440.39612095171111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156.16603965614024</v>
      </c>
      <c r="T96" s="62">
        <f t="shared" si="88"/>
        <v>378.21132402823287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2">
        <f t="shared" si="86"/>
        <v>23.011437736237649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70">
        <f t="shared" si="56"/>
        <v>442.32178072394748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156.16603965614024</v>
      </c>
      <c r="T97" s="62">
        <f t="shared" si="88"/>
        <v>378.21132402823287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2">
        <f t="shared" si="86"/>
        <v>23.227611851623202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70">
        <f t="shared" si="56"/>
        <v>444.24697397491065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156.16603965614024</v>
      </c>
      <c r="T98" s="62">
        <f t="shared" si="88"/>
        <v>378.21132402823287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2">
        <f t="shared" si="86"/>
        <v>23.443521253861071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70">
        <f t="shared" si="56"/>
        <v>446.17170618380828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156.16603965614024</v>
      </c>
      <c r="T99" s="62">
        <f t="shared" si="88"/>
        <v>378.21132402823287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2">
        <f t="shared" si="86"/>
        <v>23.659169019590845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70">
        <f t="shared" si="56"/>
        <v>448.09598270912102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156.16603965614024</v>
      </c>
      <c r="T100" s="62">
        <f t="shared" si="88"/>
        <v>378.21132402823287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2">
        <f t="shared" si="86"/>
        <v>23.874558158360987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70">
        <f t="shared" si="56"/>
        <v>450.01980879247901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156.16603965614024</v>
      </c>
      <c r="T101" s="62">
        <f t="shared" si="88"/>
        <v>378.21132402823287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2">
        <f t="shared" si="86"/>
        <v>24.089691614761293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70">
        <f t="shared" si="56"/>
        <v>451.94318956237618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156.16603965614024</v>
      </c>
      <c r="T102" s="62">
        <f t="shared" si="88"/>
        <v>378.21132402823287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2">
        <f t="shared" si="86"/>
        <v>24.304572270466512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70">
        <f t="shared" si="56"/>
        <v>453.86613003772942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156.16603965614024</v>
      </c>
      <c r="T103" s="62">
        <f t="shared" si="88"/>
        <v>378.21132402823287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2">
        <f t="shared" si="86"/>
        <v>24.519202946196138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70">
        <f t="shared" si="56"/>
        <v>455.78863513129187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156.16603965614024</v>
      </c>
      <c r="T104" s="62">
        <f t="shared" si="88"/>
        <v>378.21132402823287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2">
        <f t="shared" si="86"/>
        <v>24.733586403594217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70">
        <f t="shared" si="56"/>
        <v>457.71070965292688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156.16603965614024</v>
      </c>
      <c r="T105" s="62">
        <f t="shared" si="88"/>
        <v>378.21132402823287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2">
        <f t="shared" si="86"/>
        <v>24.947725347033305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70">
        <f t="shared" si="56"/>
        <v>459.63235831274994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156.16603965614024</v>
      </c>
      <c r="T106" s="62">
        <f t="shared" si="88"/>
        <v>378.21132402823287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2">
        <f t="shared" si="86"/>
        <v>25.161622425346469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70">
        <f t="shared" si="56"/>
        <v>461.55358572414536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156.16603965614024</v>
      </c>
      <c r="T107" s="62">
        <f t="shared" si="88"/>
        <v>378.21132402823287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2">
        <f t="shared" si="86"/>
        <v>25.375280233490724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70">
        <f t="shared" si="56"/>
        <v>463.47439640666329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156.16603965614024</v>
      </c>
      <c r="T108" s="62">
        <f t="shared" si="88"/>
        <v>378.21132402823287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2">
        <f t="shared" si="86"/>
        <v>25.588701314145272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70">
        <f t="shared" si="56"/>
        <v>465.39479478880332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156.16603965614024</v>
      </c>
      <c r="T109" s="62">
        <f t="shared" si="88"/>
        <v>378.21132402823287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2">
        <f t="shared" si="86"/>
        <v>25.801888159247749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70">
        <f t="shared" si="56"/>
        <v>467.3147852106901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156.16603965614024</v>
      </c>
      <c r="T110" s="62">
        <f t="shared" si="88"/>
        <v>378.21132402823287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2">
        <f t="shared" si="86"/>
        <v>26.014843211471252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70">
        <f t="shared" si="56"/>
        <v>469.23437192664602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156.16603965614024</v>
      </c>
      <c r="T111" s="62">
        <f t="shared" si="88"/>
        <v>378.21132402823287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2">
        <f t="shared" si="86"/>
        <v>26.227568865645399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70">
        <f t="shared" si="56"/>
        <v>471.15355910766601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156.16603965614024</v>
      </c>
      <c r="T112" s="62">
        <f t="shared" si="88"/>
        <v>378.21132402823287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2">
        <f t="shared" si="86"/>
        <v>26.440067470123306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70">
        <f t="shared" si="56"/>
        <v>473.0723508437984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156.16603965614024</v>
      </c>
      <c r="T113" s="62">
        <f t="shared" si="88"/>
        <v>378.21132402823287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2">
        <f t="shared" si="86"/>
        <v>26.65234132809799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70">
        <f t="shared" si="56"/>
        <v>474.99075114643767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156.16603965614024</v>
      </c>
      <c r="T114" s="62">
        <f t="shared" si="88"/>
        <v>378.21132402823287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2">
        <f t="shared" si="86"/>
        <v>26.864392698869374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70">
        <f t="shared" si="56"/>
        <v>476.90876395053112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156.16603965614024</v>
      </c>
      <c r="T115" s="62">
        <f t="shared" si="88"/>
        <v>378.21132402823287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2">
        <f t="shared" si="86"/>
        <v>27.076223799065254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70">
        <f t="shared" si="56"/>
        <v>478.82639311670562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156.16603965614024</v>
      </c>
      <c r="T116" s="62">
        <f t="shared" si="88"/>
        <v>378.21132402823287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2">
        <f t="shared" si="86"/>
        <v>27.287836803817498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70">
        <f t="shared" si="56"/>
        <v>480.74364243331581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156.16603965614024</v>
      </c>
      <c r="T117" s="62">
        <f t="shared" si="88"/>
        <v>378.21132402823287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2">
        <f t="shared" si="86"/>
        <v>27.499233847895908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70">
        <f t="shared" si="56"/>
        <v>482.66051561841903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156.16603965614024</v>
      </c>
      <c r="T118" s="62">
        <f t="shared" si="88"/>
        <v>378.21132402823287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2">
        <f t="shared" si="86"/>
        <v>27.710417026801501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70">
        <f t="shared" si="56"/>
        <v>484.57701632167959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156.16603965614024</v>
      </c>
      <c r="T119" s="62">
        <f t="shared" si="88"/>
        <v>378.21132402823287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2">
        <f t="shared" si="86"/>
        <v>27.921388397821048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70">
        <f t="shared" si="56"/>
        <v>486.49314812620531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156.16603965614024</v>
      </c>
      <c r="T120" s="62">
        <f t="shared" si="88"/>
        <v>378.21132402823287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2">
        <f t="shared" si="86"/>
        <v>28.132149981044396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70">
        <f t="shared" si="56"/>
        <v>488.40891455031931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156.16603965614024</v>
      </c>
      <c r="T121" s="62">
        <f t="shared" si="88"/>
        <v>378.21132402823287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2">
        <f t="shared" si="86"/>
        <v>28.342703760346538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70">
        <f t="shared" si="56"/>
        <v>490.32431904927057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156.16603965614024</v>
      </c>
      <c r="T122" s="62">
        <f t="shared" si="88"/>
        <v>378.21132402823287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2">
        <f t="shared" si="86"/>
        <v>28.553051684335379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70">
        <f t="shared" si="56"/>
        <v>492.23936501688451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156.16603965614024</v>
      </c>
      <c r="T123" s="62">
        <f t="shared" si="88"/>
        <v>378.21132402823287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2">
        <f t="shared" si="86"/>
        <v>28.763195667267546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70">
        <f t="shared" si="56"/>
        <v>494.15405578715797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156.16603965614024</v>
      </c>
      <c r="T124" s="62">
        <f t="shared" si="88"/>
        <v>378.21132402823287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2">
        <f t="shared" si="86"/>
        <v>28.973137589932421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70">
        <f t="shared" si="56"/>
        <v>496.06839463579934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156.16603965614024</v>
      </c>
      <c r="T125" s="62">
        <f t="shared" si="88"/>
        <v>378.21132402823287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2">
        <f t="shared" si="86"/>
        <v>29.182879300506769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70">
        <f t="shared" si="56"/>
        <v>497.98238478171629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156.16603965614024</v>
      </c>
      <c r="T126" s="62">
        <f t="shared" si="88"/>
        <v>378.21132402823287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2">
        <f t="shared" si="86"/>
        <v>29.392422615380852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70">
        <f t="shared" si="56"/>
        <v>499.89602938845536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156.16603965614024</v>
      </c>
      <c r="T127" s="62">
        <f t="shared" si="88"/>
        <v>378.21132402823287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2">
        <f t="shared" si="86"/>
        <v>29.601769319956595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70">
        <f t="shared" si="56"/>
        <v>501.80933156559138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156.16603965614024</v>
      </c>
      <c r="T128" s="62">
        <f t="shared" si="88"/>
        <v>378.21132402823287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2">
        <f t="shared" si="86"/>
        <v>29.810921169420254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70">
        <f t="shared" si="56"/>
        <v>503.72229437007394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156.16603965614024</v>
      </c>
      <c r="T129" s="62">
        <f t="shared" si="88"/>
        <v>378.21132402823287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2">
        <f t="shared" si="86"/>
        <v>30.019879889489037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70">
        <f t="shared" si="56"/>
        <v>505.63492080752712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156.16603965614024</v>
      </c>
      <c r="T130" s="62">
        <f t="shared" si="88"/>
        <v>378.21132402823287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2">
        <f t="shared" si="86"/>
        <v>30.228647177134249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70">
        <f t="shared" si="56"/>
        <v>507.5472138335092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156.16603965614024</v>
      </c>
      <c r="T131" s="62">
        <f t="shared" si="88"/>
        <v>378.21132402823287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2">
        <f t="shared" si="86"/>
        <v>30.437224701280673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70">
        <f t="shared" ref="H132:H195" si="110">(B132+E132+F132)*44/12+(C132+D132)*0.475*44/12</f>
        <v>509.45917635473086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156.16603965614024</v>
      </c>
      <c r="T132" s="62">
        <f t="shared" si="88"/>
        <v>378.21132402823287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2">
        <f t="shared" ref="D133:D196" si="140">IFERROR(EXP(-1.0587+0.8836*LN(C133)+0.284),0)</f>
        <v>30.645614103483904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70">
        <f t="shared" si="110"/>
        <v>511.37081123023484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156.16603965614024</v>
      </c>
      <c r="T133" s="62">
        <f t="shared" ref="T133:T196" si="142">$T$3</f>
        <v>378.21132402823287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2">
        <f t="shared" si="140"/>
        <v>30.853816998586289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70">
        <f t="shared" si="110"/>
        <v>513.28212127253823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156.16603965614024</v>
      </c>
      <c r="T134" s="62">
        <f t="shared" si="142"/>
        <v>378.21132402823287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2">
        <f t="shared" si="140"/>
        <v>31.061834975351932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70">
        <f t="shared" si="110"/>
        <v>515.19310924873832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156.16603965614024</v>
      </c>
      <c r="T135" s="62">
        <f t="shared" si="142"/>
        <v>378.21132402823287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2">
        <f t="shared" si="140"/>
        <v>31.26966959708238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70">
        <f t="shared" si="110"/>
        <v>517.10377788158553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156.16603965614024</v>
      </c>
      <c r="T136" s="62">
        <f t="shared" si="142"/>
        <v>378.21132402823287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2">
        <f t="shared" si="140"/>
        <v>31.477322402212781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70">
        <f t="shared" si="110"/>
        <v>519.01412985052093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156.16603965614024</v>
      </c>
      <c r="T137" s="62">
        <f t="shared" si="142"/>
        <v>378.21132402823287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2">
        <f t="shared" si="140"/>
        <v>31.68479490489014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70">
        <f t="shared" si="110"/>
        <v>520.9241677926841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156.16603965614024</v>
      </c>
      <c r="T138" s="62">
        <f t="shared" si="142"/>
        <v>378.21132402823287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2">
        <f t="shared" si="140"/>
        <v>31.892088595533707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70">
        <f t="shared" si="110"/>
        <v>522.83389430388831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156.16603965614024</v>
      </c>
      <c r="T139" s="62">
        <f t="shared" si="142"/>
        <v>378.21132402823287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2">
        <f t="shared" si="140"/>
        <v>32.09920494137846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70">
        <f t="shared" si="110"/>
        <v>524.74331193956789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156.16603965614024</v>
      </c>
      <c r="T140" s="62">
        <f t="shared" si="142"/>
        <v>378.21132402823287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2">
        <f t="shared" si="140"/>
        <v>32.306145387002346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70">
        <f t="shared" si="110"/>
        <v>526.65242321569622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156.16603965614024</v>
      </c>
      <c r="T141" s="62">
        <f t="shared" si="142"/>
        <v>378.21132402823287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2">
        <f t="shared" si="140"/>
        <v>32.512911354837613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70">
        <f t="shared" si="110"/>
        <v>528.56123060967593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156.16603965614024</v>
      </c>
      <c r="T142" s="62">
        <f t="shared" si="142"/>
        <v>378.21132402823287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2">
        <f t="shared" si="140"/>
        <v>32.719504245667331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70">
        <f t="shared" si="110"/>
        <v>530.4697365612044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156.16603965614024</v>
      </c>
      <c r="T143" s="62">
        <f t="shared" si="142"/>
        <v>378.21132402823287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2">
        <f t="shared" si="140"/>
        <v>32.925925439106905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70">
        <f t="shared" si="110"/>
        <v>532.3779434731116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156.16603965614024</v>
      </c>
      <c r="T144" s="62">
        <f t="shared" si="142"/>
        <v>378.21132402823287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2">
        <f t="shared" si="140"/>
        <v>33.132176294071868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70">
        <f t="shared" si="110"/>
        <v>534.28585371217559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156.16603965614024</v>
      </c>
      <c r="T145" s="62">
        <f t="shared" si="142"/>
        <v>378.21132402823287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2">
        <f t="shared" si="140"/>
        <v>33.33825814923194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70">
        <f t="shared" si="110"/>
        <v>536.19346960991265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156.16603965614024</v>
      </c>
      <c r="T146" s="62">
        <f t="shared" si="142"/>
        <v>378.21132402823287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2">
        <f t="shared" si="140"/>
        <v>33.544172323452237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70">
        <f t="shared" si="110"/>
        <v>538.10079346334646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156.16603965614024</v>
      </c>
      <c r="T147" s="62">
        <f t="shared" si="142"/>
        <v>378.21132402823287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2">
        <f t="shared" si="140"/>
        <v>33.749920116221446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70">
        <f t="shared" si="110"/>
        <v>540.00782753575277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156.16603965614024</v>
      </c>
      <c r="T148" s="62">
        <f t="shared" si="142"/>
        <v>378.21132402823287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2">
        <f t="shared" si="140"/>
        <v>33.955502808068339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70">
        <f t="shared" si="110"/>
        <v>541.91457405738606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156.16603965614024</v>
      </c>
      <c r="T149" s="62">
        <f t="shared" si="142"/>
        <v>378.21132402823287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2">
        <f t="shared" si="140"/>
        <v>34.160921660966174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70">
        <f t="shared" si="110"/>
        <v>543.82103522618308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156.16603965614024</v>
      </c>
      <c r="T150" s="62">
        <f t="shared" si="142"/>
        <v>378.21132402823287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2">
        <f t="shared" si="140"/>
        <v>34.366177918726152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70">
        <f t="shared" si="110"/>
        <v>545.72721320844835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156.16603965614024</v>
      </c>
      <c r="T151" s="62">
        <f t="shared" si="142"/>
        <v>378.21132402823287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2">
        <f t="shared" si="140"/>
        <v>34.571272807379401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70">
        <f t="shared" si="110"/>
        <v>547.63311013951943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156.16603965614024</v>
      </c>
      <c r="T152" s="62">
        <f t="shared" si="142"/>
        <v>378.21132402823287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2">
        <f t="shared" si="140"/>
        <v>34.776207535549027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70">
        <f t="shared" si="110"/>
        <v>549.53872812441477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156.16603965614024</v>
      </c>
      <c r="T153" s="62">
        <f t="shared" si="142"/>
        <v>378.21132402823287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2">
        <f t="shared" si="140"/>
        <v>34.980983294811438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70">
        <f t="shared" si="110"/>
        <v>551.4440692384635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156.16603965614024</v>
      </c>
      <c r="T154" s="62">
        <f t="shared" si="142"/>
        <v>378.21132402823287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2">
        <f t="shared" si="140"/>
        <v>35.185601260048031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70">
        <f t="shared" si="110"/>
        <v>553.34913552791727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156.16603965614024</v>
      </c>
      <c r="T155" s="62">
        <f t="shared" si="142"/>
        <v>378.21132402823287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2">
        <f t="shared" si="140"/>
        <v>35.390062589787611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70">
        <f t="shared" si="110"/>
        <v>555.25392901054693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156.16603965614024</v>
      </c>
      <c r="T156" s="62">
        <f t="shared" si="142"/>
        <v>378.21132402823287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2">
        <f t="shared" si="140"/>
        <v>35.594368426539035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70">
        <f t="shared" si="110"/>
        <v>557.1584516762224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156.16603965614024</v>
      </c>
      <c r="T157" s="62">
        <f t="shared" si="142"/>
        <v>378.21132402823287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2">
        <f t="shared" si="140"/>
        <v>35.798519897115533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70">
        <f t="shared" si="110"/>
        <v>559.06270548747648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156.16603965614024</v>
      </c>
      <c r="T158" s="62">
        <f t="shared" si="142"/>
        <v>378.21132402823287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2">
        <f t="shared" si="140"/>
        <v>36.002518112950014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70">
        <f t="shared" si="110"/>
        <v>560.96669238005484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156.16603965614024</v>
      </c>
      <c r="T159" s="62">
        <f t="shared" si="142"/>
        <v>378.21132402823287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2">
        <f t="shared" si="140"/>
        <v>36.206364170402217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70">
        <f t="shared" si="110"/>
        <v>562.8704142634507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156.16603965614024</v>
      </c>
      <c r="T160" s="62">
        <f t="shared" si="142"/>
        <v>378.21132402823287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2">
        <f t="shared" si="140"/>
        <v>36.410059151057943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70">
        <f t="shared" si="110"/>
        <v>564.77387302142597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156.16603965614024</v>
      </c>
      <c r="T161" s="62">
        <f t="shared" si="142"/>
        <v>378.21132402823287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2">
        <f t="shared" si="140"/>
        <v>36.613604122020263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70">
        <f t="shared" si="110"/>
        <v>566.67707051251875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156.16603965614024</v>
      </c>
      <c r="T162" s="62">
        <f t="shared" si="142"/>
        <v>378.21132402823287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2">
        <f t="shared" si="140"/>
        <v>36.817000136193258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70">
        <f t="shared" si="110"/>
        <v>568.58000857053662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156.16603965614024</v>
      </c>
      <c r="T163" s="62">
        <f t="shared" si="142"/>
        <v>378.21132402823287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2">
        <f t="shared" si="140"/>
        <v>37.020248232558458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70">
        <f t="shared" si="110"/>
        <v>570.48268900503945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156.16603965614024</v>
      </c>
      <c r="T164" s="62">
        <f t="shared" si="142"/>
        <v>378.21132402823287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2">
        <f t="shared" si="140"/>
        <v>37.223349436444416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70">
        <f t="shared" si="110"/>
        <v>572.38511360180746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156.16603965614024</v>
      </c>
      <c r="T165" s="62">
        <f t="shared" si="142"/>
        <v>378.21132402823287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2">
        <f t="shared" si="140"/>
        <v>37.426304759789126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70">
        <f t="shared" si="110"/>
        <v>574.28728412329951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156.16603965614024</v>
      </c>
      <c r="T166" s="62">
        <f t="shared" si="142"/>
        <v>378.21132402823287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2">
        <f t="shared" si="140"/>
        <v>37.629115201395898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70">
        <f t="shared" si="110"/>
        <v>576.18920230909794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156.16603965614024</v>
      </c>
      <c r="T167" s="62">
        <f t="shared" si="142"/>
        <v>378.21132402823287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2">
        <f t="shared" si="140"/>
        <v>37.831781747183037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70">
        <f t="shared" si="110"/>
        <v>578.09086987634385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156.16603965614024</v>
      </c>
      <c r="T168" s="62">
        <f t="shared" si="142"/>
        <v>378.21132402823287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2">
        <f t="shared" si="140"/>
        <v>38.034305370426985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70">
        <f t="shared" si="110"/>
        <v>579.99228852016029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156.16603965614024</v>
      </c>
      <c r="T169" s="62">
        <f t="shared" si="142"/>
        <v>378.21132402823287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2">
        <f t="shared" si="140"/>
        <v>38.23668703199958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70">
        <f t="shared" si="110"/>
        <v>581.89345991406594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156.16603965614024</v>
      </c>
      <c r="T170" s="62">
        <f t="shared" si="142"/>
        <v>378.21132402823287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2">
        <f t="shared" si="140"/>
        <v>38.438927680599591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70">
        <f t="shared" si="110"/>
        <v>583.79438571037758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156.16603965614024</v>
      </c>
      <c r="T171" s="62">
        <f t="shared" si="142"/>
        <v>378.21132402823287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2">
        <f t="shared" si="140"/>
        <v>38.641028252978323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70">
        <f t="shared" si="110"/>
        <v>585.69506754060376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156.16603965614024</v>
      </c>
      <c r="T172" s="62">
        <f t="shared" si="142"/>
        <v>378.21132402823287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2">
        <f t="shared" si="140"/>
        <v>38.842989674159945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70">
        <f t="shared" si="110"/>
        <v>587.5955070158285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156.16603965614024</v>
      </c>
      <c r="T173" s="62">
        <f t="shared" si="142"/>
        <v>378.21132402823287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2">
        <f t="shared" si="140"/>
        <v>39.044812857656339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70">
        <f t="shared" si="110"/>
        <v>589.49570572708467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156.16603965614024</v>
      </c>
      <c r="T174" s="62">
        <f t="shared" si="142"/>
        <v>378.21132402823287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2">
        <f t="shared" si="140"/>
        <v>39.246498705676842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70">
        <f t="shared" si="110"/>
        <v>591.39566524572035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156.16603965614024</v>
      </c>
      <c r="T175" s="62">
        <f t="shared" si="142"/>
        <v>378.21132402823287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2">
        <f t="shared" si="140"/>
        <v>39.448048109333072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70">
        <f t="shared" si="110"/>
        <v>593.29538712375495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156.16603965614024</v>
      </c>
      <c r="T176" s="62">
        <f t="shared" si="142"/>
        <v>378.21132402823287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2">
        <f t="shared" si="140"/>
        <v>39.649461948838557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70">
        <f t="shared" si="110"/>
        <v>595.19487289422705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156.16603965614024</v>
      </c>
      <c r="T177" s="62">
        <f t="shared" si="142"/>
        <v>378.21132402823287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2">
        <f t="shared" si="140"/>
        <v>39.850741093704151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70">
        <f t="shared" si="110"/>
        <v>597.09412407153457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156.16603965614024</v>
      </c>
      <c r="T178" s="62">
        <f t="shared" si="142"/>
        <v>378.21132402823287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2">
        <f t="shared" si="140"/>
        <v>40.051886402928353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70">
        <f t="shared" si="110"/>
        <v>598.99314215176662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156.16603965614024</v>
      </c>
      <c r="T179" s="62">
        <f t="shared" si="142"/>
        <v>378.21132402823287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2">
        <f t="shared" si="140"/>
        <v>40.252898725183421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70">
        <f t="shared" si="110"/>
        <v>600.89192861302752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156.16603965614024</v>
      </c>
      <c r="T180" s="62">
        <f t="shared" si="142"/>
        <v>378.21132402823287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2">
        <f t="shared" si="140"/>
        <v>40.45377889899725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70">
        <f t="shared" si="110"/>
        <v>602.79048491575327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156.16603965614024</v>
      </c>
      <c r="T181" s="62">
        <f t="shared" si="142"/>
        <v>378.21132402823287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2">
        <f t="shared" si="140"/>
        <v>40.654527752930711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70">
        <f t="shared" si="110"/>
        <v>604.6888125030207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156.16603965614024</v>
      </c>
      <c r="T182" s="62">
        <f t="shared" si="142"/>
        <v>378.21132402823287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2">
        <f t="shared" si="140"/>
        <v>40.855146105751388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70">
        <f t="shared" si="110"/>
        <v>606.58691280085009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156.16603965614024</v>
      </c>
      <c r="T183" s="62">
        <f t="shared" si="142"/>
        <v>378.21132402823287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2">
        <f t="shared" si="140"/>
        <v>41.055634766602871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70">
        <f t="shared" si="110"/>
        <v>608.48478721849972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156.16603965614024</v>
      </c>
      <c r="T184" s="62">
        <f t="shared" si="142"/>
        <v>378.21132402823287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2">
        <f t="shared" si="140"/>
        <v>41.255994535170444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70">
        <f t="shared" si="110"/>
        <v>610.38243714875489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156.16603965614024</v>
      </c>
      <c r="T185" s="62">
        <f t="shared" si="142"/>
        <v>378.21132402823287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2">
        <f t="shared" si="140"/>
        <v>41.456226201843137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70">
        <f t="shared" si="110"/>
        <v>612.27986396820972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156.16603965614024</v>
      </c>
      <c r="T186" s="62">
        <f t="shared" si="142"/>
        <v>378.21132402823287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2">
        <f t="shared" si="140"/>
        <v>41.656330547871768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70">
        <f t="shared" si="110"/>
        <v>614.17706903754288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156.16603965614024</v>
      </c>
      <c r="T187" s="62">
        <f t="shared" si="142"/>
        <v>378.21132402823287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2">
        <f t="shared" si="140"/>
        <v>41.856308345523843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70">
        <f t="shared" si="110"/>
        <v>616.07405370178697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156.16603965614024</v>
      </c>
      <c r="T188" s="62">
        <f t="shared" si="142"/>
        <v>378.21132402823287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2">
        <f t="shared" si="140"/>
        <v>42.056160358234798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70">
        <f t="shared" si="110"/>
        <v>617.97081929059186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156.16603965614024</v>
      </c>
      <c r="T189" s="62">
        <f t="shared" si="142"/>
        <v>378.21132402823287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2">
        <f t="shared" si="140"/>
        <v>42.255887340755834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70">
        <f t="shared" si="110"/>
        <v>619.86736711848266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156.16603965614024</v>
      </c>
      <c r="T190" s="62">
        <f t="shared" si="142"/>
        <v>378.21132402823287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2">
        <f t="shared" si="140"/>
        <v>42.455490039298816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70">
        <f t="shared" si="110"/>
        <v>621.7636984851116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156.16603965614024</v>
      </c>
      <c r="T191" s="62">
        <f t="shared" si="142"/>
        <v>378.21132402823287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2">
        <f t="shared" si="140"/>
        <v>42.65496919167748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70">
        <f t="shared" si="110"/>
        <v>623.65981467550444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156.16603965614024</v>
      </c>
      <c r="T192" s="62">
        <f t="shared" si="142"/>
        <v>378.21132402823287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2">
        <f t="shared" si="140"/>
        <v>42.8543255274462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70">
        <f t="shared" si="110"/>
        <v>625.55571696030165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156.16603965614024</v>
      </c>
      <c r="T193" s="62">
        <f t="shared" si="142"/>
        <v>378.21132402823287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2">
        <f t="shared" si="140"/>
        <v>43.053559768035143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70">
        <f t="shared" si="110"/>
        <v>627.45140659599406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156.16603965614024</v>
      </c>
      <c r="T194" s="62">
        <f t="shared" si="142"/>
        <v>378.21132402823287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2">
        <f t="shared" si="140"/>
        <v>43.252672626882983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70">
        <f t="shared" si="110"/>
        <v>629.34688482515401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156.16603965614024</v>
      </c>
      <c r="T195" s="62">
        <f t="shared" si="142"/>
        <v>378.21132402823287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2">
        <f t="shared" si="140"/>
        <v>43.451664809566452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70">
        <f t="shared" ref="H196:H203" si="192">(B196+E196+F196)*44/12+(C196+D196)*0.475*44/12</f>
        <v>631.24215287666095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156.16603965614024</v>
      </c>
      <c r="T196" s="62">
        <f t="shared" si="142"/>
        <v>378.21132402823287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2">
        <f t="shared" ref="D197:D203" si="202">IFERROR(EXP(-1.0587+0.8836*LN(C197)+0.284),0)</f>
        <v>43.650537013927277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70">
        <f t="shared" si="192"/>
        <v>633.13721196592269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156.16603965614024</v>
      </c>
      <c r="T197" s="62">
        <f t="shared" ref="T197:T203" si="204">$T$3</f>
        <v>378.21132402823287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2">
        <f t="shared" si="202"/>
        <v>43.849289930196555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70">
        <f t="shared" si="192"/>
        <v>635.0320632950918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156.16603965614024</v>
      </c>
      <c r="T198" s="62">
        <f t="shared" si="204"/>
        <v>378.21132402823287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2">
        <f t="shared" si="202"/>
        <v>44.047924241116036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70">
        <f t="shared" si="192"/>
        <v>636.92670805327657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156.16603965614024</v>
      </c>
      <c r="T199" s="62">
        <f t="shared" si="204"/>
        <v>378.21132402823287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2">
        <f t="shared" si="202"/>
        <v>44.246440622057428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70">
        <f t="shared" si="192"/>
        <v>638.82114741674945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156.16603965614024</v>
      </c>
      <c r="T200" s="62">
        <f t="shared" si="204"/>
        <v>378.21132402823287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2">
        <f t="shared" si="202"/>
        <v>44.44483974113885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70">
        <f t="shared" si="192"/>
        <v>640.71538254914947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156.16603965614024</v>
      </c>
      <c r="T201" s="62">
        <f t="shared" si="204"/>
        <v>378.21132402823287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2">
        <f t="shared" si="202"/>
        <v>44.643122259339037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70">
        <f t="shared" si="192"/>
        <v>642.60941460168146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156.16603965614024</v>
      </c>
      <c r="T202" s="62">
        <f t="shared" si="204"/>
        <v>378.21132402823287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2">
        <f t="shared" si="202"/>
        <v>44.841288830609059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70">
        <f t="shared" si="192"/>
        <v>644.5032447133101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156.16603965614024</v>
      </c>
      <c r="T203" s="62">
        <f t="shared" si="204"/>
        <v>378.21132402823287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3" workbookViewId="0">
      <selection activeCell="P19" sqref="P19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2.7</v>
      </c>
      <c r="C6" s="156">
        <f ca="1">IF(OR('Données projet'!B9="",'Données projet'!C9="",'Données projet'!C9=0%),0,Calculateur!S3)</f>
        <v>156.16603965614024</v>
      </c>
      <c r="D6" s="156">
        <f>IF(OR('Données projet'!B9="",'Données projet'!C9="",'Données projet'!C9=0%),0,Calculateur!T3)</f>
        <v>378.21132402823287</v>
      </c>
      <c r="E6" s="156">
        <f ca="1">MIN(C6,D6)</f>
        <v>156.16603965614024</v>
      </c>
      <c r="F6" s="156">
        <f ca="1">E6*B6</f>
        <v>421.6483070715787</v>
      </c>
      <c r="G6" s="156">
        <f ca="1">F6*(100%-'Données projet'!$C$24)*(100%-'Données projet'!$C$25)*(100%-'Données projet'!$C$26)*(100%-'Données projet'!$C$27)</f>
        <v>303.58678109153669</v>
      </c>
      <c r="H6" s="157">
        <f>IF(OR('Données projet'!B9="",'Données projet'!C9="",'Données projet'!C9=0%),0,AVERAGE(Calculateur!$AC$3:$AC$33)*B6)</f>
        <v>40.589310489083516</v>
      </c>
      <c r="I6" s="158">
        <f>H6*(100%-'Données projet'!$C$24)*(100%-'Données projet'!$C$25)*(100%-'Données projet'!$C$26)*(100%-'Données projet'!$C$27)</f>
        <v>29.224303552140132</v>
      </c>
      <c r="J6" s="159">
        <f>IF(OR('Données projet'!B9="",'Données projet'!C9="",'Données projet'!C9=0%),0,SUM(Calculateur!$V$3:$V$33)*VLOOKUP('Données projet'!$B$9,Paramètres!$A$1:$I$89,9,0)*B6)</f>
        <v>704.10599999999999</v>
      </c>
      <c r="K6" s="160">
        <f>J6*(100%-'Données projet'!$C$24)*(100%-'Données projet'!$C$25)*(100%-'Données projet'!$C$26)*(100%-'Données projet'!$C$27)</f>
        <v>506.95632000000001</v>
      </c>
      <c r="L6" s="161">
        <f ca="1">G6+I6+K6</f>
        <v>839.76740464367685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421.6483070715787</v>
      </c>
      <c r="G16" s="175">
        <f t="shared" ca="1" si="3"/>
        <v>303.58678109153669</v>
      </c>
      <c r="H16" s="176">
        <f t="shared" si="3"/>
        <v>40.589310489083516</v>
      </c>
      <c r="I16" s="176">
        <f t="shared" si="3"/>
        <v>29.224303552140132</v>
      </c>
      <c r="J16" s="177">
        <f t="shared" si="3"/>
        <v>704.10599999999999</v>
      </c>
      <c r="K16" s="177">
        <f t="shared" si="3"/>
        <v>506.95632000000001</v>
      </c>
      <c r="L16" s="178">
        <f t="shared" ca="1" si="3"/>
        <v>839.76740464367685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70" zoomScaleNormal="70" workbookViewId="0">
      <selection activeCell="G45" sqref="G4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2.7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2023-07-13T10:20:06Z</dcterms:modified>
</cp:coreProperties>
</file>