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5 - GAILLERES-CERTAIN Jean-François-SWC\Doc fin\"/>
    </mc:Choice>
  </mc:AlternateContent>
  <xr:revisionPtr revIDLastSave="0" documentId="13_ncr:1_{A6647406-7327-4188-9C8A-ADDEF2E1020F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<sst xmlns="http://schemas.openxmlformats.org/spreadsheetml/2006/main" count="1170" uniqueCount="324">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</sst>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22" sqref="J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166.77375790445768</v>
      </c>
      <c r="T3" s="62">
        <f>IF('Données projet'!E9&gt;30,$R$33-$H$33,LOOKUP('Données projet'!$E$9,$A$3:$A$203,R3:R203)-LOOKUP('Données projet'!$E$9,$A$3:$A$203,$H$3:$H$203))</f>
        <v>399.15026905785766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4" s="12">
        <f>IFERROR(EXP(-1.0587+0.8836*LN(C4)+0.284),0)</f>
        <v>0.28356981728235242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6.6445389404251776</v>
      </c>
      <c r="H4" s="70">
        <f t="shared" ref="H4:H67" si="1">(B4+E4+F4)*44/12+(C4+D4)*0.475*44/12</f>
        <v>258.16584076510014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166.77375790445768</v>
      </c>
      <c r="T4" s="62">
        <f>$T$3</f>
        <v>399.15026905785766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5" s="12">
        <f t="shared" ref="D5:D68" si="32">IFERROR(EXP(-1.0587+0.8836*LN(C5)+0.284),0)</f>
        <v>0.52317876401603369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12.949730809948333</v>
      </c>
      <c r="H5" s="70">
        <f t="shared" si="1"/>
        <v>259.58844968066126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166.77375790445768</v>
      </c>
      <c r="T5" s="62">
        <f t="shared" ref="T5:T68" si="34">$T$3</f>
        <v>399.15026905785766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1.7316000000000003</v>
      </c>
      <c r="D6" s="12">
        <f t="shared" si="32"/>
        <v>0.74859055626015358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19.145330609727505</v>
      </c>
      <c r="H6" s="70">
        <f t="shared" si="1"/>
        <v>260.98633188548644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166.77375790445768</v>
      </c>
      <c r="T6" s="62">
        <f t="shared" si="34"/>
        <v>399.15026905785766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7" s="12">
        <f t="shared" si="32"/>
        <v>0.96525089214556192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25.273375307790303</v>
      </c>
      <c r="H7" s="70">
        <f t="shared" si="1"/>
        <v>262.36897197048688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166.77375790445768</v>
      </c>
      <c r="T7" s="62">
        <f t="shared" si="34"/>
        <v>399.15026905785766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2.8860000000000001</v>
      </c>
      <c r="D8" s="12">
        <f t="shared" si="32"/>
        <v>1.1756279405869499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31.352917436109792</v>
      </c>
      <c r="H8" s="70">
        <f t="shared" si="1"/>
        <v>263.74066866318896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166.77375790445768</v>
      </c>
      <c r="T8" s="62">
        <f t="shared" si="34"/>
        <v>399.15026905785766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3.4632000000000001</v>
      </c>
      <c r="D9" s="12">
        <f t="shared" si="32"/>
        <v>1.3811296481821862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37.394825354388807</v>
      </c>
      <c r="H9" s="70">
        <f t="shared" si="1"/>
        <v>265.10387413725067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166.77375790445768</v>
      </c>
      <c r="T9" s="62">
        <f t="shared" si="34"/>
        <v>399.15026905785766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</v>
      </c>
      <c r="D10" s="12">
        <f t="shared" si="32"/>
        <v>1.5826636636638696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43.406105473896538</v>
      </c>
      <c r="H10" s="70">
        <f t="shared" si="1"/>
        <v>266.4601692142146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166.77375790445768</v>
      </c>
      <c r="T10" s="62">
        <f t="shared" si="34"/>
        <v>399.15026905785766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1" s="12">
        <f t="shared" si="32"/>
        <v>1.7808622002082055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49.391638036694928</v>
      </c>
      <c r="H11" s="70">
        <f t="shared" si="1"/>
        <v>267.81065499869595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166.77375790445768</v>
      </c>
      <c r="T11" s="62">
        <f t="shared" si="34"/>
        <v>399.15026905785766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5.1948000000000008</v>
      </c>
      <c r="D12" s="12">
        <f t="shared" si="32"/>
        <v>1.9761899425421008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55.355010082781142</v>
      </c>
      <c r="H12" s="70">
        <f t="shared" si="1"/>
        <v>269.15614081659419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166.77375790445768</v>
      </c>
      <c r="T12" s="62">
        <f t="shared" si="34"/>
        <v>399.15026905785766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5.7720000000000011</v>
      </c>
      <c r="D13" s="12">
        <f t="shared" si="32"/>
        <v>2.1690022541664673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61.298964769004321</v>
      </c>
      <c r="H13" s="70">
        <f t="shared" si="1"/>
        <v>270.49724559267327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166.77375790445768</v>
      </c>
      <c r="T13" s="62">
        <f t="shared" si="34"/>
        <v>399.15026905785766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6.3492000000000015</v>
      </c>
      <c r="D14" s="12">
        <f t="shared" si="32"/>
        <v>2.359579313094827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67.225664873012704</v>
      </c>
      <c r="H14" s="70">
        <f t="shared" si="1"/>
        <v>271.83445730364019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166.77375790445768</v>
      </c>
      <c r="T14" s="62">
        <f t="shared" si="34"/>
        <v>399.15026905785766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6.9264000000000019</v>
      </c>
      <c r="D15" s="12">
        <f t="shared" si="32"/>
        <v>2.5481474340493024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73.136857385643751</v>
      </c>
      <c r="H15" s="70">
        <f t="shared" si="1"/>
        <v>273.16817011430254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166.77375790445768</v>
      </c>
      <c r="T15" s="62">
        <f t="shared" si="34"/>
        <v>399.15026905785766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7.5036000000000023</v>
      </c>
      <c r="D16" s="12">
        <f t="shared" si="32"/>
        <v>2.7348930617282741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79.033981529130543</v>
      </c>
      <c r="H16" s="70">
        <f t="shared" si="1"/>
        <v>274.49870874917679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166.77375790445768</v>
      </c>
      <c r="T16" s="62">
        <f t="shared" si="34"/>
        <v>399.15026905785766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8.0808000000000018</v>
      </c>
      <c r="D17" s="12">
        <f t="shared" si="32"/>
        <v>2.9199723276059735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84.918242528888229</v>
      </c>
      <c r="H17" s="70">
        <f t="shared" si="1"/>
        <v>275.82634513724707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166.77375790445768</v>
      </c>
      <c r="T17" s="62">
        <f t="shared" si="34"/>
        <v>399.15026905785766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8.6580000000000013</v>
      </c>
      <c r="D18" s="12">
        <f t="shared" si="32"/>
        <v>3.1035177947823605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90.790663679021748</v>
      </c>
      <c r="H18" s="70">
        <f t="shared" si="1"/>
        <v>277.15131015924595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166.77375790445768</v>
      </c>
      <c r="T18" s="62">
        <f t="shared" si="34"/>
        <v>399.15026905785766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19" s="12">
        <f t="shared" si="32"/>
        <v>3.285643351316526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96.652124115425821</v>
      </c>
      <c r="H19" s="70">
        <f t="shared" si="1"/>
        <v>278.47380217020964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166.77375790445768</v>
      </c>
      <c r="T19" s="62">
        <f t="shared" si="34"/>
        <v>399.15026905785766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9.8124000000000002</v>
      </c>
      <c r="D20" s="12">
        <f t="shared" si="32"/>
        <v>3.4664478446384415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102.50338687089324</v>
      </c>
      <c r="H20" s="70">
        <f t="shared" si="1"/>
        <v>279.79399332941199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166.77375790445768</v>
      </c>
      <c r="T20" s="62">
        <f t="shared" si="34"/>
        <v>399.15026905785766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</v>
      </c>
      <c r="D21" s="12">
        <f t="shared" si="32"/>
        <v>3.6460178361318003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108.34512013856126</v>
      </c>
      <c r="H21" s="70">
        <f t="shared" si="1"/>
        <v>281.11203439792956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166.77375790445768</v>
      </c>
      <c r="T21" s="62">
        <f t="shared" si="34"/>
        <v>399.15026905785766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10.966799999999999</v>
      </c>
      <c r="D22" s="12">
        <f t="shared" si="32"/>
        <v>3.824429726038145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114.17791367468043</v>
      </c>
      <c r="H22" s="70">
        <f t="shared" si="1"/>
        <v>282.42805843951646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166.77375790445768</v>
      </c>
      <c r="T22" s="62">
        <f t="shared" si="34"/>
        <v>399.15026905785766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3" s="12">
        <f t="shared" si="32"/>
        <v>4.0017514182509002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120.00229164965606</v>
      </c>
      <c r="H23" s="70">
        <f t="shared" si="1"/>
        <v>283.74218372012035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166.77375790445768</v>
      </c>
      <c r="T23" s="62">
        <f t="shared" si="34"/>
        <v>399.15026905785766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12.121199999999998</v>
      </c>
      <c r="D24" s="12">
        <f t="shared" si="32"/>
        <v>4.1780436426884888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125.81872285584097</v>
      </c>
      <c r="H24" s="70">
        <f t="shared" si="1"/>
        <v>285.05451601101578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166.77375790445768</v>
      </c>
      <c r="T24" s="62">
        <f t="shared" si="34"/>
        <v>399.15026905785766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12.698399999999998</v>
      </c>
      <c r="D25" s="12">
        <f t="shared" si="32"/>
        <v>4.3533610186502001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131.62762891589625</v>
      </c>
      <c r="H25" s="70">
        <f t="shared" si="1"/>
        <v>286.3651504408158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166.77375790445768</v>
      </c>
      <c r="T25" s="62">
        <f t="shared" si="34"/>
        <v>399.15026905785766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13.275599999999997</v>
      </c>
      <c r="D26" s="12">
        <f t="shared" si="32"/>
        <v>4.5277529193694512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137.42939095653611</v>
      </c>
      <c r="H26" s="70">
        <f t="shared" si="1"/>
        <v>287.67417300123515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166.77375790445768</v>
      </c>
      <c r="T26" s="62">
        <f t="shared" si="34"/>
        <v>399.15026905785766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13.852799999999997</v>
      </c>
      <c r="D27" s="12">
        <f t="shared" si="32"/>
        <v>4.7012641819673213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143.22435508887054</v>
      </c>
      <c r="H27" s="70">
        <f t="shared" si="1"/>
        <v>288.9816617835931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166.77375790445768</v>
      </c>
      <c r="T27" s="62">
        <f t="shared" si="34"/>
        <v>399.15026905785766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14.429999999999996</v>
      </c>
      <c r="D28" s="12">
        <f t="shared" si="32"/>
        <v>4.8739356957462956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149.01283694962049</v>
      </c>
      <c r="H28" s="70">
        <f t="shared" si="1"/>
        <v>290.28768800342482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166.77375790445768</v>
      </c>
      <c r="T28" s="62">
        <f t="shared" si="34"/>
        <v>399.15026905785766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15.007199999999996</v>
      </c>
      <c r="D29" s="12">
        <f t="shared" si="32"/>
        <v>5.0458048937074587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154.79512549528559</v>
      </c>
      <c r="H29" s="70">
        <f t="shared" si="1"/>
        <v>291.59231685654049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166.77375790445768</v>
      </c>
      <c r="T29" s="62">
        <f t="shared" si="34"/>
        <v>399.15026905785766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15.584399999999995</v>
      </c>
      <c r="D30" s="12">
        <f t="shared" si="32"/>
        <v>5.2169061663227199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160.57148619617533</v>
      </c>
      <c r="H30" s="70">
        <f t="shared" si="1"/>
        <v>292.89560823967872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166.77375790445768</v>
      </c>
      <c r="T30" s="62">
        <f t="shared" si="34"/>
        <v>399.15026905785766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16.161599999999996</v>
      </c>
      <c r="D31" s="12">
        <f t="shared" si="32"/>
        <v>5.3872712122842215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166.34216374394836</v>
      </c>
      <c r="H31" s="70">
        <f t="shared" si="1"/>
        <v>294.19761736139503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166.77375790445768</v>
      </c>
      <c r="T31" s="62">
        <f t="shared" si="34"/>
        <v>399.15026905785766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16.738799999999998</v>
      </c>
      <c r="D32" s="12">
        <f t="shared" si="32"/>
        <v>5.5569293377386115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172.10738436149106</v>
      </c>
      <c r="H32" s="70">
        <f t="shared" si="1"/>
        <v>295.49839526322808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166.77375790445768</v>
      </c>
      <c r="T32" s="62">
        <f t="shared" si="34"/>
        <v>399.15026905785766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33" s="12">
        <f t="shared" si="32"/>
        <v>5.7259077130880893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177.86735778524135</v>
      </c>
      <c r="H33" s="70">
        <f t="shared" si="1"/>
        <v>296.79798926696179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166.77375790445768</v>
      </c>
      <c r="T33" s="62">
        <f t="shared" si="34"/>
        <v>399.15026905785766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</v>
      </c>
      <c r="D34" s="12">
        <f t="shared" si="32"/>
        <v>5.8942315945894066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183.6222789757779</v>
      </c>
      <c r="H34" s="70">
        <f t="shared" si="1"/>
        <v>298.09644336057659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166.77375790445768</v>
      </c>
      <c r="T34" s="62">
        <f t="shared" si="34"/>
        <v>399.15026905785766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18.470400000000001</v>
      </c>
      <c r="D35" s="12">
        <f t="shared" si="32"/>
        <v>6.0619245165562869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189.37232960148711</v>
      </c>
      <c r="H35" s="70">
        <f t="shared" si="1"/>
        <v>299.39379853300221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166.77375790445768</v>
      </c>
      <c r="T35" s="62">
        <f t="shared" si="34"/>
        <v>399.15026905785766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36" s="12">
        <f t="shared" si="32"/>
        <v>6.2290084588615819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195.11767933156315</v>
      </c>
      <c r="H36" s="70">
        <f t="shared" si="1"/>
        <v>300.69009306585059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166.77375790445768</v>
      </c>
      <c r="T36" s="62">
        <f t="shared" si="34"/>
        <v>399.15026905785766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19.624800000000004</v>
      </c>
      <c r="D37" s="12">
        <f t="shared" si="32"/>
        <v>6.3955039935657112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200.85848696787571</v>
      </c>
      <c r="H37" s="70">
        <f t="shared" si="1"/>
        <v>301.98536278879362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166.77375790445768</v>
      </c>
      <c r="T37" s="62">
        <f t="shared" si="34"/>
        <v>399.15026905785766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20.202000000000005</v>
      </c>
      <c r="D38" s="12">
        <f t="shared" si="32"/>
        <v>6.5614304138099309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206.59490143993636</v>
      </c>
      <c r="H38" s="70">
        <f t="shared" si="1"/>
        <v>303.27964130405235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166.77375790445768</v>
      </c>
      <c r="T38" s="62">
        <f t="shared" si="34"/>
        <v>399.15026905785766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20.779200000000007</v>
      </c>
      <c r="D39" s="12">
        <f t="shared" si="32"/>
        <v>6.7268058475649397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212.32706268295749</v>
      </c>
      <c r="H39" s="70">
        <f t="shared" si="1"/>
        <v>304.57296018450899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166.77375790445768</v>
      </c>
      <c r="T39" s="62">
        <f t="shared" si="34"/>
        <v>399.15026905785766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21.356400000000008</v>
      </c>
      <c r="D40" s="12">
        <f t="shared" si="32"/>
        <v>6.8916473583854003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218.05510241560668</v>
      </c>
      <c r="H40" s="70">
        <f t="shared" si="1"/>
        <v>305.86534914918792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166.77375790445768</v>
      </c>
      <c r="T40" s="62">
        <f t="shared" si="34"/>
        <v>399.15026905785766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21.933600000000009</v>
      </c>
      <c r="D41" s="12">
        <f t="shared" si="32"/>
        <v>7.0559710349657756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223.77914483131485</v>
      </c>
      <c r="H41" s="70">
        <f t="shared" si="1"/>
        <v>307.1568362192321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166.77375790445768</v>
      </c>
      <c r="T41" s="62">
        <f t="shared" si="34"/>
        <v>399.15026905785766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22.51080000000001</v>
      </c>
      <c r="D42" s="12">
        <f t="shared" si="32"/>
        <v>7.2197920710040782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229.49930721476844</v>
      </c>
      <c r="H42" s="70">
        <f t="shared" si="1"/>
        <v>308.44744785699879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166.77375790445768</v>
      </c>
      <c r="T42" s="62">
        <f t="shared" si="34"/>
        <v>399.15026905785766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23.088000000000012</v>
      </c>
      <c r="D43" s="12">
        <f t="shared" si="32"/>
        <v>7.3831248366439288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235.21570049339184</v>
      </c>
      <c r="H43" s="70">
        <f t="shared" si="1"/>
        <v>309.73720909048819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166.77375790445768</v>
      </c>
      <c r="T43" s="62">
        <f t="shared" si="34"/>
        <v>399.15026905785766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23.665200000000013</v>
      </c>
      <c r="D44" s="12">
        <f t="shared" si="32"/>
        <v>7.5459829425713734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240.92842973213001</v>
      </c>
      <c r="H44" s="70">
        <f t="shared" si="1"/>
        <v>311.02614362497854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166.77375790445768</v>
      </c>
      <c r="T44" s="62">
        <f t="shared" si="34"/>
        <v>399.15026905785766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24.242400000000014</v>
      </c>
      <c r="D45" s="12">
        <f t="shared" si="32"/>
        <v>7.7083792976822068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246.63759457859965</v>
      </c>
      <c r="H45" s="70">
        <f t="shared" si="1"/>
        <v>312.31427394346321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166.77375790445768</v>
      </c>
      <c r="T45" s="62">
        <f t="shared" si="34"/>
        <v>399.15026905785766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24.819600000000015</v>
      </c>
      <c r="D46" s="12">
        <f t="shared" si="32"/>
        <v>7.870326161102529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252.34328966465125</v>
      </c>
      <c r="H46" s="70">
        <f t="shared" si="1"/>
        <v>313.60162139725361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166.77375790445768</v>
      </c>
      <c r="T46" s="62">
        <f t="shared" si="34"/>
        <v>399.15026905785766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25.396800000000017</v>
      </c>
      <c r="D47" s="12">
        <f t="shared" si="32"/>
        <v>8.0318351892337905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258.04560496952416</v>
      </c>
      <c r="H47" s="70">
        <f t="shared" si="1"/>
        <v>314.88820628791558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166.77375790445768</v>
      </c>
      <c r="T47" s="62">
        <f t="shared" si="34"/>
        <v>399.15026905785766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25.974000000000018</v>
      </c>
      <c r="D48" s="12">
        <f t="shared" si="32"/>
        <v>8.1929174784004726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263.7446261490565</v>
      </c>
      <c r="H48" s="70">
        <f t="shared" si="1"/>
        <v>316.17404794154754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166.77375790445768</v>
      </c>
      <c r="T48" s="62">
        <f t="shared" si="34"/>
        <v>399.15026905785766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26.551200000000019</v>
      </c>
      <c r="D49" s="12">
        <f t="shared" si="32"/>
        <v>8.353583603599974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269.44043483480698</v>
      </c>
      <c r="H49" s="70">
        <f t="shared" si="1"/>
        <v>317.45916477627003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166.77375790445768</v>
      </c>
      <c r="T49" s="62">
        <f t="shared" si="34"/>
        <v>399.15026905785766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27.12840000000002</v>
      </c>
      <c r="D50" s="12">
        <f t="shared" si="32"/>
        <v>8.5138436537878874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275.13310890643294</v>
      </c>
      <c r="H50" s="70">
        <f t="shared" si="1"/>
        <v>318.74357436368064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166.77375790445768</v>
      </c>
      <c r="T50" s="62">
        <f t="shared" si="34"/>
        <v>399.15026905785766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27.705600000000022</v>
      </c>
      <c r="D51" s="12">
        <f t="shared" si="32"/>
        <v>8.6737072640755422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280.82272274023239</v>
      </c>
      <c r="H51" s="70">
        <f t="shared" si="1"/>
        <v>320.02729348493165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166.77375790445768</v>
      </c>
      <c r="T51" s="62">
        <f t="shared" si="34"/>
        <v>399.15026905785766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28.282800000000023</v>
      </c>
      <c r="D52" s="12">
        <f t="shared" si="32"/>
        <v>8.8331836451686723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286.50934743638999</v>
      </c>
      <c r="H52" s="70">
        <f t="shared" si="1"/>
        <v>321.31033818200217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166.77375790445768</v>
      </c>
      <c r="T52" s="62">
        <f t="shared" si="34"/>
        <v>399.15026905785766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28.860000000000024</v>
      </c>
      <c r="D53" s="12">
        <f t="shared" si="32"/>
        <v>8.9922816103350787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292.19305102714816</v>
      </c>
      <c r="H53" s="70">
        <f t="shared" si="1"/>
        <v>322.592723804667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166.77375790445768</v>
      </c>
      <c r="T53" s="62">
        <f t="shared" si="34"/>
        <v>399.15026905785766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29.437200000000026</v>
      </c>
      <c r="D54" s="12">
        <f t="shared" si="32"/>
        <v>9.1510096001539285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297.87389866785509</v>
      </c>
      <c r="H54" s="70">
        <f t="shared" si="1"/>
        <v>323.87446505360151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166.77375790445768</v>
      </c>
      <c r="T54" s="62">
        <f t="shared" si="34"/>
        <v>399.15026905785766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30.014400000000027</v>
      </c>
      <c r="D55" s="12">
        <f t="shared" si="32"/>
        <v>9.3093757052690869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303.5519528126037</v>
      </c>
      <c r="H55" s="70">
        <f t="shared" si="1"/>
        <v>325.15557602001041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166.77375790445768</v>
      </c>
      <c r="T55" s="62">
        <f t="shared" si="34"/>
        <v>399.15026905785766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30.591600000000028</v>
      </c>
      <c r="D56" s="12">
        <f t="shared" si="32"/>
        <v>9.4673876873427094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309.227273375979</v>
      </c>
      <c r="H56" s="70">
        <f t="shared" si="1"/>
        <v>326.43607022212194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166.77375790445768</v>
      </c>
      <c r="T56" s="62">
        <f t="shared" si="34"/>
        <v>399.15026905785766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31.168800000000029</v>
      </c>
      <c r="D57" s="12">
        <f t="shared" si="32"/>
        <v>9.6250529983827278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314.89991788225291</v>
      </c>
      <c r="H57" s="70">
        <f t="shared" si="1"/>
        <v>327.71596063884999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166.77375790445768</v>
      </c>
      <c r="T57" s="62">
        <f t="shared" si="34"/>
        <v>399.15026905785766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31.746000000000031</v>
      </c>
      <c r="D58" s="12">
        <f t="shared" si="32"/>
        <v>9.7823787985981721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320.5699416032142</v>
      </c>
      <c r="H58" s="70">
        <f t="shared" si="1"/>
        <v>328.99525974089187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166.77375790445768</v>
      </c>
      <c r="T58" s="62">
        <f t="shared" si="34"/>
        <v>399.15026905785766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32.323200000000028</v>
      </c>
      <c r="D59" s="12">
        <f t="shared" si="32"/>
        <v>9.9393719729191581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326.23739768569197</v>
      </c>
      <c r="H59" s="70">
        <f t="shared" si="1"/>
        <v>330.27397951950093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166.77375790445768</v>
      </c>
      <c r="T59" s="62">
        <f t="shared" si="34"/>
        <v>399.15026905785766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32.900400000000026</v>
      </c>
      <c r="D60" s="12">
        <f t="shared" si="32"/>
        <v>10.096039146303513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331.90233726971155</v>
      </c>
      <c r="H60" s="70">
        <f t="shared" si="1"/>
        <v>331.55213151314535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166.77375790445768</v>
      </c>
      <c r="T60" s="62">
        <f t="shared" si="34"/>
        <v>399.15026905785766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33.477600000000024</v>
      </c>
      <c r="D61" s="12">
        <f t="shared" si="32"/>
        <v>10.2523866979388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337.56480959812433</v>
      </c>
      <c r="H61" s="70">
        <f t="shared" si="1"/>
        <v>332.82972683224347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166.77375790445768</v>
      </c>
      <c r="T61" s="62">
        <f t="shared" si="34"/>
        <v>399.15026905785766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34.054800000000021</v>
      </c>
      <c r="D62" s="12">
        <f t="shared" si="32"/>
        <v>10.408420774437195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343.22486211846268</v>
      </c>
      <c r="H62" s="70">
        <f t="shared" si="1"/>
        <v>334.10677618214481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166.77375790445768</v>
      </c>
      <c r="T62" s="62">
        <f t="shared" si="34"/>
        <v>399.15026905785766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63" s="12">
        <f t="shared" si="32"/>
        <v>10.564147302110397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348.88254057769444</v>
      </c>
      <c r="H63" s="70">
        <f t="shared" si="1"/>
        <v>335.383289884509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166.77375790445768</v>
      </c>
      <c r="T63" s="62">
        <f t="shared" si="34"/>
        <v>399.15026905785766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35.209200000000017</v>
      </c>
      <c r="D64" s="12">
        <f t="shared" si="32"/>
        <v>10.719571998403087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354.53788911048014</v>
      </c>
      <c r="H64" s="70">
        <f t="shared" si="1"/>
        <v>336.65927789721877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166.77375790445768</v>
      </c>
      <c r="T64" s="62">
        <f t="shared" si="34"/>
        <v>399.15026905785766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35.786400000000015</v>
      </c>
      <c r="D65" s="12">
        <f t="shared" si="32"/>
        <v>10.874700382555325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360.19095032147987</v>
      </c>
      <c r="H65" s="70">
        <f t="shared" si="1"/>
        <v>337.93474983295056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166.77375790445768</v>
      </c>
      <c r="T65" s="62">
        <f t="shared" si="34"/>
        <v>399.15026905785766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36.363600000000012</v>
      </c>
      <c r="D66" s="12">
        <f t="shared" si="32"/>
        <v>11.02953778555761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365.84176536219917</v>
      </c>
      <c r="H66" s="70">
        <f t="shared" si="1"/>
        <v>339.20971497651288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166.77375790445768</v>
      </c>
      <c r="T66" s="62">
        <f t="shared" si="34"/>
        <v>399.15026905785766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36.94080000000001</v>
      </c>
      <c r="D67" s="12">
        <f t="shared" si="32"/>
        <v>11.184089359455896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371.49037400281753</v>
      </c>
      <c r="H67" s="70">
        <f t="shared" si="1"/>
        <v>340.48418230105239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166.77375790445768</v>
      </c>
      <c r="T67" s="62">
        <f t="shared" si="34"/>
        <v>399.15026905785766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37.518000000000008</v>
      </c>
      <c r="D68" s="12">
        <f t="shared" si="32"/>
        <v>11.338360086058575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377.13681469939962</v>
      </c>
      <c r="H68" s="70">
        <f t="shared" ref="H68:H131" si="56">(B68+E68+F68)*44/12+(C68+D68)*0.475*44/12</f>
        <v>341.75816048321872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166.77375790445768</v>
      </c>
      <c r="T68" s="62">
        <f t="shared" si="34"/>
        <v>399.15026905785766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69" s="12">
        <f t="shared" ref="D69:D132" si="86">IFERROR(EXP(-1.0587+0.8836*LN(C69)+0.284),0)</f>
        <v>11.492354785092406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382.78112465685371</v>
      </c>
      <c r="H69" s="70">
        <f t="shared" si="56"/>
        <v>343.03165791736927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166.77375790445768</v>
      </c>
      <c r="T69" s="62">
        <f t="shared" ref="T69:T132" si="88">$T$3</f>
        <v>399.15026905785766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38.672400000000003</v>
      </c>
      <c r="D70" s="12">
        <f t="shared" si="86"/>
        <v>11.646078121850156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388.42333988796622</v>
      </c>
      <c r="H70" s="70">
        <f t="shared" si="56"/>
        <v>344.30468272888902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166.77375790445768</v>
      </c>
      <c r="T70" s="62">
        <f t="shared" si="88"/>
        <v>399.15026905785766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39.249600000000001</v>
      </c>
      <c r="D71" s="12">
        <f t="shared" si="86"/>
        <v>11.799534614368666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394.06349526881075</v>
      </c>
      <c r="H71" s="70">
        <f t="shared" si="56"/>
        <v>345.57724278669212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166.77375790445768</v>
      </c>
      <c r="T71" s="62">
        <f t="shared" si="88"/>
        <v>399.15026905785766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39.826799999999999</v>
      </c>
      <c r="D72" s="12">
        <f t="shared" si="86"/>
        <v>11.95272864017269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399.70162459080666</v>
      </c>
      <c r="H72" s="70">
        <f t="shared" si="56"/>
        <v>346.84934571496746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166.77375790445768</v>
      </c>
      <c r="T72" s="62">
        <f t="shared" si="88"/>
        <v>399.15026905785766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40.403999999999996</v>
      </c>
      <c r="D73" s="12">
        <f t="shared" si="86"/>
        <v>12.105664442616712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405.33776060967284</v>
      </c>
      <c r="H73" s="70">
        <f t="shared" si="56"/>
        <v>348.12099890422411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166.77375790445768</v>
      </c>
      <c r="T73" s="62">
        <f t="shared" si="88"/>
        <v>399.15026905785766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40.981199999999994</v>
      </c>
      <c r="D74" s="12">
        <f t="shared" si="86"/>
        <v>12.258346136853991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410.97193509150452</v>
      </c>
      <c r="H74" s="70">
        <f t="shared" si="56"/>
        <v>349.39220952168739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166.77375790445768</v>
      </c>
      <c r="T74" s="62">
        <f t="shared" si="88"/>
        <v>399.15026905785766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41.558399999999992</v>
      </c>
      <c r="D75" s="12">
        <f t="shared" si="86"/>
        <v>12.410777715459892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416.60417885618159</v>
      </c>
      <c r="H75" s="70">
        <f t="shared" si="56"/>
        <v>350.66298452109265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166.77375790445768</v>
      </c>
      <c r="T75" s="62">
        <f t="shared" si="88"/>
        <v>399.15026905785766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42.13559999999999</v>
      </c>
      <c r="D76" s="12">
        <f t="shared" si="86"/>
        <v>12.562963053733787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422.23452181829589</v>
      </c>
      <c r="H76" s="70">
        <f t="shared" si="56"/>
        <v>351.93333065191968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166.77375790445768</v>
      </c>
      <c r="T76" s="62">
        <f t="shared" si="88"/>
        <v>399.15026905785766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42.712799999999987</v>
      </c>
      <c r="D77" s="12">
        <f t="shared" si="86"/>
        <v>12.7149059147023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427.86299302577208</v>
      </c>
      <c r="H77" s="70">
        <f t="shared" si="56"/>
        <v>353.20325446810648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166.77375790445768</v>
      </c>
      <c r="T77" s="62">
        <f t="shared" si="88"/>
        <v>399.15026905785766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43.289999999999985</v>
      </c>
      <c r="D78" s="12">
        <f t="shared" si="86"/>
        <v>12.866609953844339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433.48962069634217</v>
      </c>
      <c r="H78" s="70">
        <f t="shared" si="56"/>
        <v>354.47276233627889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166.77375790445768</v>
      </c>
      <c r="T78" s="62">
        <f t="shared" si="88"/>
        <v>399.15026905785766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43.867199999999983</v>
      </c>
      <c r="D79" s="12">
        <f t="shared" si="86"/>
        <v>13.018078723556957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439.1144322520185</v>
      </c>
      <c r="H79" s="70">
        <f t="shared" si="56"/>
        <v>355.74186044352837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166.77375790445768</v>
      </c>
      <c r="T79" s="62">
        <f t="shared" si="88"/>
        <v>399.15026905785766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44.44439999999998</v>
      </c>
      <c r="D80" s="12">
        <f t="shared" si="86"/>
        <v>13.169315677379528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444.7374543517015</v>
      </c>
      <c r="H80" s="70">
        <f t="shared" si="56"/>
        <v>357.01055480476936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166.77375790445768</v>
      </c>
      <c r="T80" s="62">
        <f t="shared" si="88"/>
        <v>399.15026905785766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45.021599999999978</v>
      </c>
      <c r="D81" s="12">
        <f t="shared" si="86"/>
        <v>13.3203241739922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450.35871292204484</v>
      </c>
      <c r="H81" s="70">
        <f t="shared" si="56"/>
        <v>358.27885126970307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166.77375790445768</v>
      </c>
      <c r="T81" s="62">
        <f t="shared" si="88"/>
        <v>399.15026905785766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45.598799999999976</v>
      </c>
      <c r="D82" s="12">
        <f t="shared" si="86"/>
        <v>13.471107481003459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455.97823318669322</v>
      </c>
      <c r="H82" s="70">
        <f t="shared" si="56"/>
        <v>359.54675552941433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166.77375790445768</v>
      </c>
      <c r="T82" s="62">
        <f t="shared" si="88"/>
        <v>399.15026905785766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46.175999999999974</v>
      </c>
      <c r="D83" s="12">
        <f t="shared" si="86"/>
        <v>13.621668778540482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461.59603969399654</v>
      </c>
      <c r="H83" s="70">
        <f t="shared" si="56"/>
        <v>360.81427312262463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166.77375790445768</v>
      </c>
      <c r="T83" s="62">
        <f t="shared" si="88"/>
        <v>399.15026905785766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46.753199999999971</v>
      </c>
      <c r="D84" s="12">
        <f t="shared" si="86"/>
        <v>13.772011162654831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467.21215634330019</v>
      </c>
      <c r="H84" s="70">
        <f t="shared" si="56"/>
        <v>362.0814094416238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166.77375790445768</v>
      </c>
      <c r="T84" s="62">
        <f t="shared" si="88"/>
        <v>399.15026905785766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47.330399999999969</v>
      </c>
      <c r="D85" s="12">
        <f t="shared" si="86"/>
        <v>13.922137648555204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472.82660640989963</v>
      </c>
      <c r="H85" s="70">
        <f t="shared" si="56"/>
        <v>363.34816973790026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166.77375790445768</v>
      </c>
      <c r="T85" s="62">
        <f t="shared" si="88"/>
        <v>399.15026905785766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47.907599999999967</v>
      </c>
      <c r="D86" s="12">
        <f t="shared" si="86"/>
        <v>14.072051173677968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478.439412568742</v>
      </c>
      <c r="H86" s="70">
        <f t="shared" si="56"/>
        <v>364.61455912748909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166.77375790445768</v>
      </c>
      <c r="T86" s="62">
        <f t="shared" si="88"/>
        <v>399.15026905785766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48.484799999999964</v>
      </c>
      <c r="D87" s="12">
        <f t="shared" si="86"/>
        <v>14.22175460060549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484.05059691695442</v>
      </c>
      <c r="H87" s="70">
        <f t="shared" si="56"/>
        <v>365.88058259605452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166.77375790445768</v>
      </c>
      <c r="T87" s="62">
        <f t="shared" si="88"/>
        <v>399.15026905785766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49.061999999999962</v>
      </c>
      <c r="D88" s="12">
        <f t="shared" si="86"/>
        <v>14.371250719841598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489.66018099526826</v>
      </c>
      <c r="H88" s="70">
        <f t="shared" si="56"/>
        <v>367.14624500372406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166.77375790445768</v>
      </c>
      <c r="T88" s="62">
        <f t="shared" si="88"/>
        <v>399.15026905785766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49.63919999999996</v>
      </c>
      <c r="D89" s="12">
        <f t="shared" si="86"/>
        <v>14.520542252452634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495.26818580840592</v>
      </c>
      <c r="H89" s="70">
        <f t="shared" si="56"/>
        <v>368.41155108968826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166.77375790445768</v>
      </c>
      <c r="T89" s="62">
        <f t="shared" si="88"/>
        <v>399.15026905785766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50.216399999999958</v>
      </c>
      <c r="D90" s="12">
        <f t="shared" si="86"/>
        <v>14.669631852582198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500.87463184449388</v>
      </c>
      <c r="H90" s="70">
        <f t="shared" si="56"/>
        <v>369.67650547658059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166.77375790445768</v>
      </c>
      <c r="T90" s="62">
        <f t="shared" si="88"/>
        <v>399.15026905785766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50.793599999999955</v>
      </c>
      <c r="D91" s="12">
        <f t="shared" si="86"/>
        <v>14.818522109847001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506.47953909355539</v>
      </c>
      <c r="H91" s="70">
        <f t="shared" si="56"/>
        <v>370.94111267465013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166.77375790445768</v>
      </c>
      <c r="T91" s="62">
        <f t="shared" si="88"/>
        <v>399.15026905785766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51.370799999999953</v>
      </c>
      <c r="D92" s="12">
        <f t="shared" si="86"/>
        <v>14.967215551620642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512.08292706514158</v>
      </c>
      <c r="H92" s="70">
        <f t="shared" si="56"/>
        <v>372.2053770857392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166.77375790445768</v>
      </c>
      <c r="T92" s="62">
        <f t="shared" si="88"/>
        <v>399.15026905785766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51.947999999999951</v>
      </c>
      <c r="D93" s="12">
        <f t="shared" si="86"/>
        <v>15.115714645211879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517.68481480514401</v>
      </c>
      <c r="H93" s="70">
        <f t="shared" si="56"/>
        <v>373.46930300707731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166.77375790445768</v>
      </c>
      <c r="T93" s="62">
        <f t="shared" si="88"/>
        <v>399.15026905785766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52.525199999999948</v>
      </c>
      <c r="D94" s="12">
        <f t="shared" si="86"/>
        <v>15.26402179994329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523.28522091184254</v>
      </c>
      <c r="H94" s="70">
        <f t="shared" si="56"/>
        <v>374.73289463490113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166.77375790445768</v>
      </c>
      <c r="T94" s="62">
        <f t="shared" si="88"/>
        <v>399.15026905785766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53.102399999999946</v>
      </c>
      <c r="D95" s="12">
        <f t="shared" si="86"/>
        <v>15.41213936913595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528.88416355122445</v>
      </c>
      <c r="H95" s="70">
        <f t="shared" si="56"/>
        <v>375.99615606791167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166.77375790445768</v>
      </c>
      <c r="T95" s="62">
        <f t="shared" si="88"/>
        <v>399.15026905785766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53.679599999999944</v>
      </c>
      <c r="D96" s="12">
        <f t="shared" si="86"/>
        <v>15.560069652005405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534.48166047162022</v>
      </c>
      <c r="H96" s="70">
        <f t="shared" si="56"/>
        <v>377.25909131057597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166.77375790445768</v>
      </c>
      <c r="T96" s="62">
        <f t="shared" si="88"/>
        <v>399.15026905785766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54.256799999999942</v>
      </c>
      <c r="D97" s="12">
        <f t="shared" si="86"/>
        <v>15.707814895473708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540.07772901769135</v>
      </c>
      <c r="H97" s="70">
        <f t="shared" si="56"/>
        <v>378.52170427628329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166.77375790445768</v>
      </c>
      <c r="T97" s="62">
        <f t="shared" si="88"/>
        <v>399.15026905785766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54.833999999999939</v>
      </c>
      <c r="D98" s="12">
        <f t="shared" si="86"/>
        <v>15.855377295902153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545.67238614380562</v>
      </c>
      <c r="H98" s="70">
        <f t="shared" si="56"/>
        <v>379.78399879036283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166.77375790445768</v>
      </c>
      <c r="T98" s="62">
        <f t="shared" si="88"/>
        <v>399.15026905785766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55.411199999999937</v>
      </c>
      <c r="D99" s="12">
        <f t="shared" si="86"/>
        <v>16.002759000749037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551.26564842683422</v>
      </c>
      <c r="H99" s="70">
        <f t="shared" si="56"/>
        <v>381.04597859297115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166.77375790445768</v>
      </c>
      <c r="T99" s="62">
        <f t="shared" si="88"/>
        <v>399.15026905785766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55.988399999999935</v>
      </c>
      <c r="D100" s="12">
        <f t="shared" si="86"/>
        <v>16.149962110156299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556.85753207839912</v>
      </c>
      <c r="H100" s="70">
        <f t="shared" si="56"/>
        <v>382.30764734185544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166.77375790445768</v>
      </c>
      <c r="T100" s="62">
        <f t="shared" si="88"/>
        <v>399.15026905785766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56.565599999999932</v>
      </c>
      <c r="D101" s="12">
        <f t="shared" si="86"/>
        <v>16.29698867846886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562.44805295660137</v>
      </c>
      <c r="H101" s="70">
        <f t="shared" si="56"/>
        <v>383.5690086149998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166.77375790445768</v>
      </c>
      <c r="T101" s="62">
        <f t="shared" si="88"/>
        <v>399.15026905785766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57.14279999999993</v>
      </c>
      <c r="D102" s="12">
        <f t="shared" si="86"/>
        <v>16.443840715690236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568.03722657725746</v>
      </c>
      <c r="H102" s="70">
        <f t="shared" si="56"/>
        <v>384.83006591316041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166.77375790445768</v>
      </c>
      <c r="T102" s="62">
        <f t="shared" si="88"/>
        <v>399.15026905785766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57.719999999999928</v>
      </c>
      <c r="D103" s="12">
        <f t="shared" si="86"/>
        <v>16.590520188877633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573.62506812466893</v>
      </c>
      <c r="H103" s="70">
        <f t="shared" si="56"/>
        <v>386.09082266229507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166.77375790445768</v>
      </c>
      <c r="T103" s="62">
        <f t="shared" si="88"/>
        <v>399.15026905785766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58.297199999999926</v>
      </c>
      <c r="D104" s="12">
        <f t="shared" si="86"/>
        <v>16.737029023479579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579.21159246194713</v>
      </c>
      <c r="H104" s="70">
        <f t="shared" si="56"/>
        <v>387.35128221589343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166.77375790445768</v>
      </c>
      <c r="T104" s="62">
        <f t="shared" si="88"/>
        <v>399.15026905785766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58.874399999999923</v>
      </c>
      <c r="D105" s="12">
        <f t="shared" si="86"/>
        <v>16.883369104619209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584.79681414091965</v>
      </c>
      <c r="H105" s="70">
        <f t="shared" si="56"/>
        <v>388.61144785721172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166.77375790445768</v>
      </c>
      <c r="T105" s="62">
        <f t="shared" si="88"/>
        <v>399.15026905785766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59.451599999999921</v>
      </c>
      <c r="D106" s="12">
        <f t="shared" si="86"/>
        <v>17.029542278325611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590.38074741163575</v>
      </c>
      <c r="H106" s="70">
        <f t="shared" si="56"/>
        <v>389.87132280141702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166.77375790445768</v>
      </c>
      <c r="T106" s="62">
        <f t="shared" si="88"/>
        <v>399.15026905785766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60.028799999999919</v>
      </c>
      <c r="D107" s="12">
        <f t="shared" si="86"/>
        <v>17.175550352716147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595.9634062314924</v>
      </c>
      <c r="H107" s="70">
        <f t="shared" si="56"/>
        <v>391.13091019764715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166.77375790445768</v>
      </c>
      <c r="T107" s="62">
        <f t="shared" si="88"/>
        <v>399.15026905785766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60.605999999999916</v>
      </c>
      <c r="D108" s="12">
        <f t="shared" si="86"/>
        <v>17.321395099131863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601.54480427399983</v>
      </c>
      <c r="H108" s="70">
        <f t="shared" si="56"/>
        <v>392.39021313098783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166.77375790445768</v>
      </c>
      <c r="T108" s="62">
        <f t="shared" si="88"/>
        <v>399.15026905785766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61.183199999999914</v>
      </c>
      <c r="D109" s="12">
        <f t="shared" si="86"/>
        <v>17.467078253228514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607.12495493720201</v>
      </c>
      <c r="H109" s="70">
        <f t="shared" si="56"/>
        <v>393.64923462437287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166.77375790445768</v>
      </c>
      <c r="T109" s="62">
        <f t="shared" si="88"/>
        <v>399.15026905785766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61.760399999999912</v>
      </c>
      <c r="D110" s="12">
        <f t="shared" si="86"/>
        <v>17.612601516025176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612.70387135177259</v>
      </c>
      <c r="H110" s="70">
        <f t="shared" si="56"/>
        <v>394.90797764041037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166.77375790445768</v>
      </c>
      <c r="T110" s="62">
        <f t="shared" si="88"/>
        <v>399.15026905785766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62.33759999999991</v>
      </c>
      <c r="D111" s="12">
        <f t="shared" si="86"/>
        <v>17.757966554912581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618.2815663887983</v>
      </c>
      <c r="H111" s="70">
        <f t="shared" si="56"/>
        <v>396.16644508313925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166.77375790445768</v>
      </c>
      <c r="T111" s="62">
        <f t="shared" si="88"/>
        <v>399.15026905785766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62.914799999999907</v>
      </c>
      <c r="D112" s="12">
        <f t="shared" si="86"/>
        <v>17.903175004622941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623.85805266726413</v>
      </c>
      <c r="H112" s="70">
        <f t="shared" si="56"/>
        <v>397.42463979971814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166.77375790445768</v>
      </c>
      <c r="T112" s="62">
        <f t="shared" si="88"/>
        <v>399.15026905785766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63.491999999999905</v>
      </c>
      <c r="D113" s="12">
        <f t="shared" si="86"/>
        <v>18.048228468163344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629.43334256126025</v>
      </c>
      <c r="H113" s="70">
        <f t="shared" si="56"/>
        <v>398.68256458205099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166.77375790445768</v>
      </c>
      <c r="T113" s="62">
        <f t="shared" si="88"/>
        <v>399.15026905785766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64.06919999999991</v>
      </c>
      <c r="D114" s="12">
        <f t="shared" si="86"/>
        <v>18.193128517714069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635.007448206915</v>
      </c>
      <c r="H114" s="70">
        <f t="shared" si="56"/>
        <v>399.94022216835185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166.77375790445768</v>
      </c>
      <c r="T114" s="62">
        <f t="shared" si="88"/>
        <v>399.15026905785766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64.646399999999915</v>
      </c>
      <c r="D115" s="12">
        <f t="shared" si="86"/>
        <v>18.337876695493641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640.58038150907305</v>
      </c>
      <c r="H115" s="70">
        <f t="shared" si="56"/>
        <v>401.19761524465127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166.77375790445768</v>
      </c>
      <c r="T115" s="62">
        <f t="shared" si="88"/>
        <v>399.15026905785766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65.223599999999919</v>
      </c>
      <c r="D116" s="12">
        <f t="shared" si="86"/>
        <v>18.482474514592173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646.15215414772842</v>
      </c>
      <c r="H116" s="70">
        <f t="shared" si="56"/>
        <v>402.4547464462479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166.77375790445768</v>
      </c>
      <c r="T116" s="62">
        <f t="shared" si="88"/>
        <v>399.15026905785766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65.800799999999924</v>
      </c>
      <c r="D117" s="12">
        <f t="shared" si="86"/>
        <v>18.626923459774272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651.72277758422194</v>
      </c>
      <c r="H117" s="70">
        <f t="shared" si="56"/>
        <v>403.71161835910675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166.77375790445768</v>
      </c>
      <c r="T117" s="62">
        <f t="shared" si="88"/>
        <v>399.15026905785766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8" s="12">
        <f t="shared" si="86"/>
        <v>18.771224988253078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657.29226306721625</v>
      </c>
      <c r="H118" s="70">
        <f t="shared" si="56"/>
        <v>404.96823352120737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166.77375790445768</v>
      </c>
      <c r="T118" s="62">
        <f t="shared" si="88"/>
        <v>399.15026905785766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66.955199999999934</v>
      </c>
      <c r="D119" s="12">
        <f t="shared" si="86"/>
        <v>18.915380530436487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662.86062163845668</v>
      </c>
      <c r="H119" s="70">
        <f t="shared" si="56"/>
        <v>406.22459442384343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166.77375790445768</v>
      </c>
      <c r="T119" s="62">
        <f t="shared" si="88"/>
        <v>399.15026905785766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67.532399999999939</v>
      </c>
      <c r="D120" s="12">
        <f t="shared" si="86"/>
        <v>19.059391490646956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668.42786413832698</v>
      </c>
      <c r="H120" s="70">
        <f t="shared" si="56"/>
        <v>407.48070351287669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166.77375790445768</v>
      </c>
      <c r="T120" s="62">
        <f t="shared" si="88"/>
        <v>399.15026905785766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68.109599999999944</v>
      </c>
      <c r="D121" s="12">
        <f t="shared" si="86"/>
        <v>19.203259247816082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673.99400121121141</v>
      </c>
      <c r="H121" s="70">
        <f t="shared" si="56"/>
        <v>408.73656318994625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166.77375790445768</v>
      </c>
      <c r="T121" s="62">
        <f t="shared" si="88"/>
        <v>399.15026905785766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68.686799999999948</v>
      </c>
      <c r="D122" s="12">
        <f t="shared" si="86"/>
        <v>19.346985156154776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679.55904331066802</v>
      </c>
      <c r="H122" s="70">
        <f t="shared" si="56"/>
        <v>409.99217581363609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166.77375790445768</v>
      </c>
      <c r="T122" s="62">
        <f t="shared" si="88"/>
        <v>399.15026905785766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69.263999999999953</v>
      </c>
      <c r="D123" s="12">
        <f t="shared" si="86"/>
        <v>19.490570545800438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685.12300070442404</v>
      </c>
      <c r="H123" s="70">
        <f t="shared" si="56"/>
        <v>411.24754370060236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166.77375790445768</v>
      </c>
      <c r="T123" s="62">
        <f t="shared" si="88"/>
        <v>399.15026905785766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69.841199999999958</v>
      </c>
      <c r="D124" s="12">
        <f t="shared" si="86"/>
        <v>19.634016723441825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690.68588347919967</v>
      </c>
      <c r="H124" s="70">
        <f t="shared" si="56"/>
        <v>412.50266912666109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166.77375790445768</v>
      </c>
      <c r="T124" s="62">
        <f t="shared" si="88"/>
        <v>399.15026905785766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70.418399999999963</v>
      </c>
      <c r="D125" s="12">
        <f t="shared" si="86"/>
        <v>19.777324972922738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696.24770154536827</v>
      </c>
      <c r="H125" s="70">
        <f t="shared" si="56"/>
        <v>413.75755432784035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166.77375790445768</v>
      </c>
      <c r="T125" s="62">
        <f t="shared" si="88"/>
        <v>399.15026905785766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70.995599999999968</v>
      </c>
      <c r="D126" s="12">
        <f t="shared" si="86"/>
        <v>19.92049655582537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701.80846464145873</v>
      </c>
      <c r="H126" s="70">
        <f t="shared" si="56"/>
        <v>415.01220150139579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166.77375790445768</v>
      </c>
      <c r="T126" s="62">
        <f t="shared" si="88"/>
        <v>399.15026905785766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71.572799999999972</v>
      </c>
      <c r="D127" s="12">
        <f t="shared" si="86"/>
        <v>20.063532712034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707.36818233850784</v>
      </c>
      <c r="H127" s="70">
        <f t="shared" si="56"/>
        <v>416.26661280679252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166.77375790445768</v>
      </c>
      <c r="T127" s="62">
        <f t="shared" si="88"/>
        <v>399.15026905785766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72.149999999999977</v>
      </c>
      <c r="D128" s="12">
        <f t="shared" si="86"/>
        <v>20.206434660280163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712.92686404426775</v>
      </c>
      <c r="H128" s="70">
        <f t="shared" si="56"/>
        <v>417.52079036665464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166.77375790445768</v>
      </c>
      <c r="T128" s="62">
        <f t="shared" si="88"/>
        <v>399.15026905785766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72.727199999999982</v>
      </c>
      <c r="D129" s="12">
        <f t="shared" si="86"/>
        <v>20.349203598669749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718.48451900727514</v>
      </c>
      <c r="H129" s="70">
        <f t="shared" si="56"/>
        <v>418.77473626768312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166.77375790445768</v>
      </c>
      <c r="T129" s="62">
        <f t="shared" si="88"/>
        <v>399.15026905785766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73.304399999999987</v>
      </c>
      <c r="D130" s="12">
        <f t="shared" si="86"/>
        <v>20.491840705192942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724.04115632078754</v>
      </c>
      <c r="H130" s="70">
        <f t="shared" si="56"/>
        <v>420.02845256154433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166.77375790445768</v>
      </c>
      <c r="T130" s="62">
        <f t="shared" si="88"/>
        <v>399.15026905785766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73.881599999999992</v>
      </c>
      <c r="D131" s="12">
        <f t="shared" si="86"/>
        <v>20.634347138217649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729.59678492659225</v>
      </c>
      <c r="H131" s="70">
        <f t="shared" si="56"/>
        <v>421.28194126572907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166.77375790445768</v>
      </c>
      <c r="T131" s="62">
        <f t="shared" si="88"/>
        <v>399.15026905785766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74.458799999999997</v>
      </c>
      <c r="D132" s="12">
        <f t="shared" si="86"/>
        <v>20.77672403696695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735.15141361869235</v>
      </c>
      <c r="H132" s="70">
        <f t="shared" ref="H132:H195" si="110">(B132+E132+F132)*44/12+(C132+D132)*0.475*44/12</f>
        <v>422.53520436438413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166.77375790445768</v>
      </c>
      <c r="T132" s="62">
        <f t="shared" si="88"/>
        <v>399.15026905785766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75.036000000000001</v>
      </c>
      <c r="D133" s="12">
        <f t="shared" ref="D133:D196" si="140">IFERROR(EXP(-1.0587+0.8836*LN(C133)+0.284),0)</f>
        <v>20.918972521981534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740.70505104687516</v>
      </c>
      <c r="H133" s="70">
        <f t="shared" si="110"/>
        <v>423.78824380911783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166.77375790445768</v>
      </c>
      <c r="T133" s="62">
        <f t="shared" ref="T133:T196" si="142">$T$3</f>
        <v>399.15026905785766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75.613200000000006</v>
      </c>
      <c r="D134" s="12">
        <f t="shared" si="140"/>
        <v>21.061093695567294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746.2577057201687</v>
      </c>
      <c r="H134" s="70">
        <f t="shared" si="110"/>
        <v>425.04106151977976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166.77375790445768</v>
      </c>
      <c r="T134" s="62">
        <f t="shared" si="142"/>
        <v>399.15026905785766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76.190400000000011</v>
      </c>
      <c r="D135" s="12">
        <f t="shared" si="140"/>
        <v>21.203088642228987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751.80938601018886</v>
      </c>
      <c r="H135" s="70">
        <f t="shared" si="110"/>
        <v>426.29365938521551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166.77375790445768</v>
      </c>
      <c r="T135" s="62">
        <f t="shared" si="142"/>
        <v>399.15026905785766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76.767600000000016</v>
      </c>
      <c r="D136" s="12">
        <f t="shared" si="140"/>
        <v>21.344958429090301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757.36010015438126</v>
      </c>
      <c r="H136" s="70">
        <f t="shared" si="110"/>
        <v>427.54603926399898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166.77375790445768</v>
      </c>
      <c r="T136" s="62">
        <f t="shared" si="142"/>
        <v>399.15026905785766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77.344800000000021</v>
      </c>
      <c r="D137" s="12">
        <f t="shared" si="140"/>
        <v>21.486704106300962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762.90985625916539</v>
      </c>
      <c r="H137" s="70">
        <f t="shared" si="110"/>
        <v>428.7982029851409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166.77375790445768</v>
      </c>
      <c r="T137" s="62">
        <f t="shared" si="142"/>
        <v>399.15026905785766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77.922000000000025</v>
      </c>
      <c r="D138" s="12">
        <f t="shared" si="140"/>
        <v>21.628326707431391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768.45866230297952</v>
      </c>
      <c r="H138" s="70">
        <f t="shared" si="110"/>
        <v>430.05015234877641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166.77375790445768</v>
      </c>
      <c r="T138" s="62">
        <f t="shared" si="142"/>
        <v>399.15026905785766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78.49920000000003</v>
      </c>
      <c r="D139" s="12">
        <f t="shared" si="140"/>
        <v>21.769827249855176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774.00652613923319</v>
      </c>
      <c r="H139" s="70">
        <f t="shared" si="110"/>
        <v>431.30188912683116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166.77375790445768</v>
      </c>
      <c r="T139" s="62">
        <f t="shared" si="142"/>
        <v>399.15026905785766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79.076400000000035</v>
      </c>
      <c r="D140" s="12">
        <f t="shared" si="140"/>
        <v>21.91120673512015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779.55345549917331</v>
      </c>
      <c r="H140" s="70">
        <f t="shared" si="110"/>
        <v>432.55341506366767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166.77375790445768</v>
      </c>
      <c r="T140" s="62">
        <f t="shared" si="142"/>
        <v>399.15026905785766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79.65360000000004</v>
      </c>
      <c r="D141" s="12">
        <f t="shared" si="140"/>
        <v>22.052466149308245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785.0994579946605</v>
      </c>
      <c r="H141" s="70">
        <f t="shared" si="110"/>
        <v>433.80473187671191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166.77375790445768</v>
      </c>
      <c r="T141" s="62">
        <f t="shared" si="142"/>
        <v>399.15026905785766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80.230800000000045</v>
      </c>
      <c r="D142" s="12">
        <f t="shared" si="140"/>
        <v>22.193606463384558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790.64454112086366</v>
      </c>
      <c r="H142" s="70">
        <f t="shared" si="110"/>
        <v>435.0558412570615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166.77375790445768</v>
      </c>
      <c r="T142" s="62">
        <f t="shared" si="142"/>
        <v>399.15026905785766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80.80800000000005</v>
      </c>
      <c r="D143" s="12">
        <f t="shared" si="140"/>
        <v>22.334628633536216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796.18871225887642</v>
      </c>
      <c r="H143" s="70">
        <f t="shared" si="110"/>
        <v>436.3067448700757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166.77375790445768</v>
      </c>
      <c r="T143" s="62">
        <f t="shared" si="142"/>
        <v>399.15026905785766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81.385200000000054</v>
      </c>
      <c r="D144" s="12">
        <f t="shared" si="140"/>
        <v>22.475533601501144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801.7319786782549</v>
      </c>
      <c r="H144" s="70">
        <f t="shared" si="110"/>
        <v>437.55744435594795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166.77375790445768</v>
      </c>
      <c r="T144" s="62">
        <f t="shared" si="142"/>
        <v>399.15026905785766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81.962400000000059</v>
      </c>
      <c r="D145" s="12">
        <f t="shared" si="140"/>
        <v>22.616322294887336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807.27434753948171</v>
      </c>
      <c r="H145" s="70">
        <f t="shared" si="110"/>
        <v>438.80794133026222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166.77375790445768</v>
      </c>
      <c r="T145" s="62">
        <f t="shared" si="142"/>
        <v>399.15026905785766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82.539600000000064</v>
      </c>
      <c r="D146" s="12">
        <f t="shared" si="140"/>
        <v>22.756995627482869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812.81582589635946</v>
      </c>
      <c r="H146" s="70">
        <f t="shared" si="110"/>
        <v>440.05823738453279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166.77375790445768</v>
      </c>
      <c r="T146" s="62">
        <f t="shared" si="142"/>
        <v>399.15026905785766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83.116800000000069</v>
      </c>
      <c r="D147" s="12">
        <f t="shared" si="140"/>
        <v>22.897554499556854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818.3564206983342</v>
      </c>
      <c r="H147" s="70">
        <f t="shared" si="110"/>
        <v>441.30833408672834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166.77375790445768</v>
      </c>
      <c r="T147" s="62">
        <f t="shared" si="142"/>
        <v>399.15026905785766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83.694000000000074</v>
      </c>
      <c r="D148" s="12">
        <f t="shared" si="140"/>
        <v>23.037999798152072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823.89613879275339</v>
      </c>
      <c r="H148" s="70">
        <f t="shared" si="110"/>
        <v>442.55823298178166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166.77375790445768</v>
      </c>
      <c r="T148" s="62">
        <f t="shared" si="142"/>
        <v>399.15026905785766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84.271200000000078</v>
      </c>
      <c r="D149" s="12">
        <f t="shared" si="140"/>
        <v>23.178332397368969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829.43498692705941</v>
      </c>
      <c r="H149" s="70">
        <f t="shared" si="110"/>
        <v>443.80793559208445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166.77375790445768</v>
      </c>
      <c r="T149" s="62">
        <f t="shared" si="142"/>
        <v>399.15026905785766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84.848400000000083</v>
      </c>
      <c r="D150" s="12">
        <f t="shared" si="140"/>
        <v>23.318553158641912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834.97297175092081</v>
      </c>
      <c r="H150" s="70">
        <f t="shared" si="110"/>
        <v>445.05744341796816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166.77375790445768</v>
      </c>
      <c r="T150" s="62">
        <f t="shared" si="142"/>
        <v>399.15026905785766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85.425600000000088</v>
      </c>
      <c r="D151" s="12">
        <f t="shared" si="140"/>
        <v>23.458662931007584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840.51009981830487</v>
      </c>
      <c r="H151" s="70">
        <f t="shared" si="110"/>
        <v>446.3067579381717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166.77375790445768</v>
      </c>
      <c r="T151" s="62">
        <f t="shared" si="142"/>
        <v>399.15026905785766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86.002800000000093</v>
      </c>
      <c r="D152" s="12">
        <f t="shared" si="140"/>
        <v>23.598662551365958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846.04637758949241</v>
      </c>
      <c r="H152" s="70">
        <f t="shared" si="110"/>
        <v>447.5558806102959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166.77375790445768</v>
      </c>
      <c r="T152" s="62">
        <f t="shared" si="142"/>
        <v>399.15026905785766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86.580000000000098</v>
      </c>
      <c r="D153" s="12">
        <f t="shared" si="140"/>
        <v>23.738552844733999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851.58181143303511</v>
      </c>
      <c r="H153" s="70">
        <f t="shared" si="110"/>
        <v>448.80481287124525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166.77375790445768</v>
      </c>
      <c r="T153" s="62">
        <f t="shared" si="142"/>
        <v>399.15026905785766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87.157200000000103</v>
      </c>
      <c r="D154" s="12">
        <f t="shared" si="140"/>
        <v>23.878334624492524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857.1164076276624</v>
      </c>
      <c r="H154" s="70">
        <f t="shared" si="110"/>
        <v>450.05355613765801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166.77375790445768</v>
      </c>
      <c r="T154" s="62">
        <f t="shared" si="142"/>
        <v>399.15026905785766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87.734400000000107</v>
      </c>
      <c r="D155" s="12">
        <f t="shared" si="140"/>
        <v>24.0180086926262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862.6501723641328</v>
      </c>
      <c r="H155" s="70">
        <f t="shared" si="110"/>
        <v>451.30211180632415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166.77375790445768</v>
      </c>
      <c r="T155" s="62">
        <f t="shared" si="142"/>
        <v>399.15026905785766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88.311600000000112</v>
      </c>
      <c r="D156" s="12">
        <f t="shared" si="140"/>
        <v>24.157575839957207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868.18311174703911</v>
      </c>
      <c r="H156" s="70">
        <f t="shared" si="110"/>
        <v>452.55048125459234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166.77375790445768</v>
      </c>
      <c r="T156" s="62">
        <f t="shared" si="142"/>
        <v>399.15026905785766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88.888800000000117</v>
      </c>
      <c r="D157" s="12">
        <f t="shared" si="140"/>
        <v>24.297036846372414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873.71523179655981</v>
      </c>
      <c r="H157" s="70">
        <f t="shared" si="110"/>
        <v>453.79866584076547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166.77375790445768</v>
      </c>
      <c r="T157" s="62">
        <f t="shared" si="142"/>
        <v>399.15026905785766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89.466000000000122</v>
      </c>
      <c r="D158" s="12">
        <f t="shared" si="140"/>
        <v>24.43639248104466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879.24653845017031</v>
      </c>
      <c r="H158" s="70">
        <f t="shared" si="110"/>
        <v>455.04666690448636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166.77375790445768</v>
      </c>
      <c r="T158" s="62">
        <f t="shared" si="142"/>
        <v>399.15026905785766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90.043200000000127</v>
      </c>
      <c r="D159" s="12">
        <f t="shared" si="140"/>
        <v>24.575643502648077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884.77703756430185</v>
      </c>
      <c r="H159" s="70">
        <f t="shared" si="110"/>
        <v>456.29448576711229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166.77375790445768</v>
      </c>
      <c r="T159" s="62">
        <f t="shared" si="142"/>
        <v>399.15026905785766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90.620400000000132</v>
      </c>
      <c r="D160" s="12">
        <f t="shared" si="140"/>
        <v>24.714790659567761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890.30673491596281</v>
      </c>
      <c r="H160" s="70">
        <f t="shared" si="110"/>
        <v>457.54212373208077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166.77375790445768</v>
      </c>
      <c r="T160" s="62">
        <f t="shared" si="142"/>
        <v>399.15026905785766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91.197600000000136</v>
      </c>
      <c r="D161" s="12">
        <f t="shared" si="140"/>
        <v>24.853834690103874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895.83563620431175</v>
      </c>
      <c r="H161" s="70">
        <f t="shared" si="110"/>
        <v>458.78958208526444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166.77375790445768</v>
      </c>
      <c r="T161" s="62">
        <f t="shared" si="142"/>
        <v>399.15026905785766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91.774800000000141</v>
      </c>
      <c r="D162" s="12">
        <f t="shared" si="140"/>
        <v>24.992776322670601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901.36374705219532</v>
      </c>
      <c r="H162" s="70">
        <f t="shared" si="110"/>
        <v>460.03686209531827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166.77375790445768</v>
      </c>
      <c r="T162" s="62">
        <f t="shared" si="142"/>
        <v>399.15026905785766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92.352000000000146</v>
      </c>
      <c r="D163" s="12">
        <f t="shared" si="140"/>
        <v>25.131616275989785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906.89107300764169</v>
      </c>
      <c r="H163" s="70">
        <f t="shared" si="110"/>
        <v>461.28396501401585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166.77375790445768</v>
      </c>
      <c r="T163" s="62">
        <f t="shared" si="142"/>
        <v>399.15026905785766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92.929200000000151</v>
      </c>
      <c r="D164" s="12">
        <f t="shared" si="140"/>
        <v>25.270355259279601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912.41761954531739</v>
      </c>
      <c r="H164" s="70">
        <f t="shared" si="110"/>
        <v>462.53089207657888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166.77375790445768</v>
      </c>
      <c r="T164" s="62">
        <f t="shared" si="142"/>
        <v>399.15026905785766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93.506400000000156</v>
      </c>
      <c r="D165" s="12">
        <f t="shared" si="140"/>
        <v>25.408993972438534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917.94339206794791</v>
      </c>
      <c r="H165" s="70">
        <f t="shared" si="110"/>
        <v>463.77764450199737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166.77375790445768</v>
      </c>
      <c r="T165" s="62">
        <f t="shared" si="142"/>
        <v>399.15026905785766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94.08360000000016</v>
      </c>
      <c r="D166" s="12">
        <f t="shared" si="140"/>
        <v>25.547533106224556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923.46839590769969</v>
      </c>
      <c r="H166" s="70">
        <f t="shared" si="110"/>
        <v>465.02422349334142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166.77375790445768</v>
      </c>
      <c r="T166" s="62">
        <f t="shared" si="142"/>
        <v>399.15026905785766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94.660800000000165</v>
      </c>
      <c r="D167" s="12">
        <f t="shared" si="140"/>
        <v>25.685973342429886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928.99263632753036</v>
      </c>
      <c r="H167" s="70">
        <f t="shared" si="110"/>
        <v>466.27063023806568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166.77375790445768</v>
      </c>
      <c r="T167" s="62">
        <f t="shared" si="142"/>
        <v>399.15026905785766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95.23800000000017</v>
      </c>
      <c r="D168" s="12">
        <f t="shared" si="140"/>
        <v>25.824315354051187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934.51611852250164</v>
      </c>
      <c r="H168" s="70">
        <f t="shared" si="110"/>
        <v>467.5168659083061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166.77375790445768</v>
      </c>
      <c r="T168" s="62">
        <f t="shared" si="142"/>
        <v>399.15026905785766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95.815200000000175</v>
      </c>
      <c r="D169" s="12">
        <f t="shared" si="140"/>
        <v>25.962559805455733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940.03884762106316</v>
      </c>
      <c r="H169" s="70">
        <f t="shared" si="110"/>
        <v>468.76293166116903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166.77375790445768</v>
      </c>
      <c r="T169" s="62">
        <f t="shared" si="142"/>
        <v>399.15026905785766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96.39240000000018</v>
      </c>
      <c r="D170" s="12">
        <f t="shared" si="140"/>
        <v>26.100707352543353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945.56082868630108</v>
      </c>
      <c r="H170" s="70">
        <f t="shared" si="110"/>
        <v>470.00882863901336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166.77375790445768</v>
      </c>
      <c r="T170" s="62">
        <f t="shared" si="142"/>
        <v>399.15026905785766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96.969600000000185</v>
      </c>
      <c r="D171" s="12">
        <f t="shared" si="140"/>
        <v>26.238758642904383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951.082066717158</v>
      </c>
      <c r="H171" s="70">
        <f t="shared" si="110"/>
        <v>471.25455796972545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166.77375790445768</v>
      </c>
      <c r="T171" s="62">
        <f t="shared" si="142"/>
        <v>399.15026905785766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97.546800000000189</v>
      </c>
      <c r="D172" s="12">
        <f t="shared" si="140"/>
        <v>26.376714315973658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956.60256664962287</v>
      </c>
      <c r="H172" s="70">
        <f t="shared" si="110"/>
        <v>472.50012076698778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166.77375790445768</v>
      </c>
      <c r="T172" s="62">
        <f t="shared" si="142"/>
        <v>399.15026905785766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98.124000000000194</v>
      </c>
      <c r="D173" s="12">
        <f t="shared" si="140"/>
        <v>26.514575003181047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962.12233335789051</v>
      </c>
      <c r="H173" s="70">
        <f t="shared" si="110"/>
        <v>473.74551813054069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166.77375790445768</v>
      </c>
      <c r="T173" s="62">
        <f t="shared" si="142"/>
        <v>399.15026905785766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98.701200000000199</v>
      </c>
      <c r="D174" s="12">
        <f t="shared" si="140"/>
        <v>26.65234132809799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967.64137165549494</v>
      </c>
      <c r="H174" s="70">
        <f t="shared" si="110"/>
        <v>474.99075114643767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166.77375790445768</v>
      </c>
      <c r="T174" s="62">
        <f t="shared" si="142"/>
        <v>399.15026905785766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99.278400000000204</v>
      </c>
      <c r="D175" s="12">
        <f t="shared" si="140"/>
        <v>26.790013906580725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973.15968629641429</v>
      </c>
      <c r="H175" s="70">
        <f t="shared" si="110"/>
        <v>476.23582088729512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166.77375790445768</v>
      </c>
      <c r="T175" s="62">
        <f t="shared" si="142"/>
        <v>399.15026905785766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99.855600000000209</v>
      </c>
      <c r="D176" s="12">
        <f t="shared" si="140"/>
        <v>26.927593346910072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978.67728197614963</v>
      </c>
      <c r="H176" s="70">
        <f t="shared" si="110"/>
        <v>477.48072841253543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166.77375790445768</v>
      </c>
      <c r="T176" s="62">
        <f t="shared" si="142"/>
        <v>399.15026905785766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100.43280000000021</v>
      </c>
      <c r="D177" s="12">
        <f t="shared" si="140"/>
        <v>27.065080249927746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984.19416333277729</v>
      </c>
      <c r="H177" s="70">
        <f t="shared" si="110"/>
        <v>478.72547476862457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166.77375790445768</v>
      </c>
      <c r="T177" s="62">
        <f t="shared" si="142"/>
        <v>399.15026905785766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101.01000000000022</v>
      </c>
      <c r="D178" s="12">
        <f t="shared" si="140"/>
        <v>27.202475209169652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989.71033494797791</v>
      </c>
      <c r="H178" s="70">
        <f t="shared" si="110"/>
        <v>479.97006098930422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166.77375790445768</v>
      </c>
      <c r="T178" s="62">
        <f t="shared" si="142"/>
        <v>399.15026905785766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101.58720000000022</v>
      </c>
      <c r="D179" s="12">
        <f t="shared" si="140"/>
        <v>27.339778810995906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995.22580134804048</v>
      </c>
      <c r="H179" s="70">
        <f t="shared" si="110"/>
        <v>481.2144880958183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166.77375790445768</v>
      </c>
      <c r="T179" s="62">
        <f t="shared" si="142"/>
        <v>399.15026905785766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102.16440000000023</v>
      </c>
      <c r="D180" s="12">
        <f t="shared" si="140"/>
        <v>27.476991634717923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1000.740567004842</v>
      </c>
      <c r="H180" s="70">
        <f t="shared" si="110"/>
        <v>482.45875709713414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166.77375790445768</v>
      </c>
      <c r="T180" s="62">
        <f t="shared" si="142"/>
        <v>399.15026905785766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102.74160000000023</v>
      </c>
      <c r="D181" s="12">
        <f t="shared" si="140"/>
        <v>27.614114252722302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1006.2546363368054</v>
      </c>
      <c r="H181" s="70">
        <f t="shared" si="110"/>
        <v>483.70286899015844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166.77375790445768</v>
      </c>
      <c r="T181" s="62">
        <f t="shared" si="142"/>
        <v>399.15026905785766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103.31880000000024</v>
      </c>
      <c r="D182" s="12">
        <f t="shared" si="140"/>
        <v>27.751147230592267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1011.7680137098369</v>
      </c>
      <c r="H182" s="70">
        <f t="shared" si="110"/>
        <v>484.94682475994864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166.77375790445768</v>
      </c>
      <c r="T182" s="62">
        <f t="shared" si="142"/>
        <v>399.15026905785766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103.89600000000024</v>
      </c>
      <c r="D183" s="12">
        <f t="shared" si="140"/>
        <v>27.888091127225874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1017.2807034382367</v>
      </c>
      <c r="H183" s="70">
        <f t="shared" si="110"/>
        <v>486.1906253799188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166.77375790445768</v>
      </c>
      <c r="T183" s="62">
        <f t="shared" si="142"/>
        <v>399.15026905785766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104.47320000000025</v>
      </c>
      <c r="D184" s="12">
        <f t="shared" si="140"/>
        <v>28.024946494951863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1022.7927097855951</v>
      </c>
      <c r="H184" s="70">
        <f t="shared" si="110"/>
        <v>487.43427181204157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166.77375790445768</v>
      </c>
      <c r="T184" s="62">
        <f t="shared" si="142"/>
        <v>399.15026905785766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105.05040000000025</v>
      </c>
      <c r="D185" s="12">
        <f t="shared" si="140"/>
        <v>28.161713879642619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1028.3040369656642</v>
      </c>
      <c r="H185" s="70">
        <f t="shared" si="110"/>
        <v>488.67776500704463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166.77375790445768</v>
      </c>
      <c r="T185" s="62">
        <f t="shared" si="142"/>
        <v>399.15026905785766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105.62760000000026</v>
      </c>
      <c r="D186" s="12">
        <f t="shared" si="140"/>
        <v>28.29839382082482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1033.8146891432111</v>
      </c>
      <c r="H186" s="70">
        <f t="shared" si="110"/>
        <v>489.92110590460368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166.77375790445768</v>
      </c>
      <c r="T186" s="62">
        <f t="shared" si="142"/>
        <v>399.15026905785766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106.20480000000026</v>
      </c>
      <c r="D187" s="12">
        <f t="shared" si="140"/>
        <v>28.434986851787322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1039.3246704348514</v>
      </c>
      <c r="H187" s="70">
        <f t="shared" si="110"/>
        <v>491.16429543353007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166.77375790445768</v>
      </c>
      <c r="T187" s="62">
        <f t="shared" si="142"/>
        <v>399.15026905785766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106.78200000000027</v>
      </c>
      <c r="D188" s="12">
        <f t="shared" si="140"/>
        <v>28.571493499686913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1044.8339849098659</v>
      </c>
      <c r="H188" s="70">
        <f t="shared" si="110"/>
        <v>492.40733451195518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166.77375790445768</v>
      </c>
      <c r="T188" s="62">
        <f t="shared" si="142"/>
        <v>399.15026905785766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107.35920000000027</v>
      </c>
      <c r="D189" s="12">
        <f t="shared" si="140"/>
        <v>28.707914285651423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1050.3426365909957</v>
      </c>
      <c r="H189" s="70">
        <f t="shared" si="110"/>
        <v>493.65022404751005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166.77375790445768</v>
      </c>
      <c r="T189" s="62">
        <f t="shared" si="142"/>
        <v>399.15026905785766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107.93640000000028</v>
      </c>
      <c r="D190" s="12">
        <f t="shared" si="140"/>
        <v>28.844249724880935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1055.8506294552233</v>
      </c>
      <c r="H190" s="70">
        <f t="shared" si="110"/>
        <v>494.89296493750146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166.77375790445768</v>
      </c>
      <c r="T190" s="62">
        <f t="shared" si="142"/>
        <v>399.15026905785766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108.51360000000028</v>
      </c>
      <c r="D191" s="12">
        <f t="shared" si="140"/>
        <v>28.980500326746292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1061.3579674345351</v>
      </c>
      <c r="H191" s="70">
        <f t="shared" si="110"/>
        <v>496.13555806908357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166.77375790445768</v>
      </c>
      <c r="T191" s="62">
        <f t="shared" si="142"/>
        <v>399.15026905785766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109.09080000000029</v>
      </c>
      <c r="D192" s="12">
        <f t="shared" si="140"/>
        <v>29.116666594885888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1066.8646544166652</v>
      </c>
      <c r="H192" s="70">
        <f t="shared" si="110"/>
        <v>497.37800431942674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166.77375790445768</v>
      </c>
      <c r="T192" s="62">
        <f t="shared" si="142"/>
        <v>399.15026905785766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109.66800000000029</v>
      </c>
      <c r="D193" s="12">
        <f t="shared" si="140"/>
        <v>29.252749027300084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1072.3706942458273</v>
      </c>
      <c r="H193" s="70">
        <f t="shared" si="110"/>
        <v>498.62030455588149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166.77375790445768</v>
      </c>
      <c r="T193" s="62">
        <f t="shared" si="142"/>
        <v>399.15026905785766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110.2452000000003</v>
      </c>
      <c r="D194" s="12">
        <f t="shared" si="140"/>
        <v>29.38874811644364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1077.8760907234271</v>
      </c>
      <c r="H194" s="70">
        <f t="shared" si="110"/>
        <v>499.86245963613987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166.77375790445768</v>
      </c>
      <c r="T194" s="62">
        <f t="shared" si="142"/>
        <v>399.15026905785766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110.8224000000003</v>
      </c>
      <c r="D195" s="12">
        <f t="shared" si="140"/>
        <v>29.524664349316183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1083.380847608759</v>
      </c>
      <c r="H195" s="70">
        <f t="shared" si="110"/>
        <v>501.1044704083929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166.77375790445768</v>
      </c>
      <c r="T195" s="62">
        <f t="shared" si="142"/>
        <v>399.15026905785766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111.39960000000031</v>
      </c>
      <c r="D196" s="12">
        <f t="shared" si="140"/>
        <v>29.660498207550773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1088.8849686196927</v>
      </c>
      <c r="H196" s="70">
        <f t="shared" ref="H196:H203" si="192">(B196+E196+F196)*44/12+(C196+D196)*0.475*44/12</f>
        <v>502.34633771148481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166.77375790445768</v>
      </c>
      <c r="T196" s="62">
        <f t="shared" si="142"/>
        <v>399.15026905785766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111.97680000000031</v>
      </c>
      <c r="D197" s="12">
        <f t="shared" ref="D197:D203" si="202">IFERROR(EXP(-1.0587+0.8836*LN(C197)+0.284),0)</f>
        <v>29.796250167500524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1094.3884574333399</v>
      </c>
      <c r="H197" s="70">
        <f t="shared" si="192"/>
        <v>503.58806237506394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166.77375790445768</v>
      </c>
      <c r="T197" s="62">
        <f t="shared" ref="T197:T203" si="204">$T$3</f>
        <v>399.15026905785766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112.55400000000031</v>
      </c>
      <c r="D198" s="12">
        <f t="shared" si="202"/>
        <v>29.931920700323271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1099.8913176867084</v>
      </c>
      <c r="H198" s="70">
        <f t="shared" si="192"/>
        <v>504.82964521973025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166.77375790445768</v>
      </c>
      <c r="T198" s="62">
        <f t="shared" si="204"/>
        <v>399.15026905785766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113.13120000000032</v>
      </c>
      <c r="D199" s="12">
        <f t="shared" si="202"/>
        <v>30.067510272064766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1105.3935529773446</v>
      </c>
      <c r="H199" s="70">
        <f t="shared" si="192"/>
        <v>506.07108705718002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166.77375790445768</v>
      </c>
      <c r="T199" s="62">
        <f t="shared" si="204"/>
        <v>399.15026905785766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113.70840000000032</v>
      </c>
      <c r="D200" s="12">
        <f t="shared" si="202"/>
        <v>30.203019343739882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1110.8951668639595</v>
      </c>
      <c r="H200" s="70">
        <f t="shared" si="192"/>
        <v>507.31238869034746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166.77375790445768</v>
      </c>
      <c r="T200" s="62">
        <f t="shared" si="204"/>
        <v>399.15026905785766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114.28560000000033</v>
      </c>
      <c r="D201" s="12">
        <f t="shared" si="202"/>
        <v>30.338448371411999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1116.3961628670427</v>
      </c>
      <c r="H201" s="70">
        <f t="shared" si="192"/>
        <v>508.55355091354312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166.77375790445768</v>
      </c>
      <c r="T201" s="62">
        <f t="shared" si="204"/>
        <v>399.15026905785766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114.86280000000033</v>
      </c>
      <c r="D202" s="12">
        <f t="shared" si="202"/>
        <v>30.473797806271179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1121.8965444694645</v>
      </c>
      <c r="H202" s="70">
        <f t="shared" si="192"/>
        <v>509.79457451258963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166.77375790445768</v>
      </c>
      <c r="T202" s="62">
        <f t="shared" si="204"/>
        <v>399.15026905785766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115.44000000000034</v>
      </c>
      <c r="D203" s="12">
        <f t="shared" si="202"/>
        <v>30.609068094710292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1127.3963151170647</v>
      </c>
      <c r="H203" s="70">
        <f t="shared" si="192"/>
        <v>511.03546026495439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166.77375790445768</v>
      </c>
      <c r="T203" s="62">
        <f t="shared" si="204"/>
        <v>399.15026905785766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27" sqref="L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2.7</v>
      </c>
      <c r="C6" s="156">
        <f ca="1">IF(OR('Données projet'!B9="",'Données projet'!C9="",'Données projet'!C9=0%),0,Calculateur!S3)</f>
        <v>166.77375790445768</v>
      </c>
      <c r="D6" s="156">
        <f>IF(OR('Données projet'!B9="",'Données projet'!C9="",'Données projet'!C9=0%),0,Calculateur!T3)</f>
        <v>399.15026905785766</v>
      </c>
      <c r="E6" s="156">
        <f ca="1">MIN(C6,D6)</f>
        <v>166.77375790445768</v>
      </c>
      <c r="F6" s="156">
        <f ca="1">E6*B6</f>
        <v>450.28914634203579</v>
      </c>
      <c r="G6" s="156">
        <f ca="1">F6*(100%-'Données projet'!$C$24)*(100%-'Données projet'!$C$25)*(100%-'Données projet'!$C$26)*(100%-'Données projet'!$C$27)</f>
        <v>275.57695756132591</v>
      </c>
      <c r="H6" s="157">
        <f>IF(OR('Données projet'!B9="",'Données projet'!C9="",'Données projet'!C9=0%),0,AVERAGE(Calculateur!$AC$3:$AC$33)*B6)</f>
        <v>40.589310489083516</v>
      </c>
      <c r="I6" s="158">
        <f>H6*(100%-'Données projet'!$C$24)*(100%-'Données projet'!$C$25)*(100%-'Données projet'!$C$26)*(100%-'Données projet'!$C$27)</f>
        <v>24.840658019319111</v>
      </c>
      <c r="J6" s="159">
        <f>IF(OR('Données projet'!B9="",'Données projet'!C9="",'Données projet'!C9=0%),0,SUM(Calculateur!$V$3:$V$33)*VLOOKUP('Données projet'!$B$9,Paramètres!$A$1:$I$89,9,0)*B6)</f>
        <v>513.16200000000003</v>
      </c>
      <c r="K6" s="160">
        <f>J6*(100%-'Données projet'!$C$24)*(100%-'Données projet'!$C$25)*(100%-'Données projet'!$C$26)*(100%-'Données projet'!$C$27)</f>
        <v>314.05514400000004</v>
      </c>
      <c r="L6" s="161">
        <f ca="1">G6+I6+K6</f>
        <v>614.47275958064506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450.28914634203579</v>
      </c>
      <c r="G16" s="175">
        <f t="shared" ca="1" si="3"/>
        <v>275.57695756132591</v>
      </c>
      <c r="H16" s="176">
        <f t="shared" si="3"/>
        <v>40.589310489083516</v>
      </c>
      <c r="I16" s="176">
        <f t="shared" si="3"/>
        <v>24.840658019319111</v>
      </c>
      <c r="J16" s="177">
        <f t="shared" si="3"/>
        <v>513.16200000000003</v>
      </c>
      <c r="K16" s="177">
        <f t="shared" si="3"/>
        <v>314.05514400000004</v>
      </c>
      <c r="L16" s="178">
        <f t="shared" ca="1" si="3"/>
        <v>614.47275958064506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M22" sqref="M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2024-03-27T10:53:53Z</dcterms:modified>
</cp:coreProperties>
</file>