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assales (65) - Oulières\Doc fin\"/>
    </mc:Choice>
  </mc:AlternateContent>
  <xr:revisionPtr revIDLastSave="0" documentId="13_ncr:1_{5461E637-08E4-4ABF-902D-A50F4DBA780A}" xr6:coauthVersionLast="36" xr6:coauthVersionMax="36" xr10:uidLastSave="{00000000-0000-0000-0000-000000000000}"/>
  <bookViews>
    <workbookView xWindow="0" yWindow="0" windowWidth="28800" windowHeight="126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83" i="2" a="1"/>
  <c r="BC83" i="2" s="1"/>
  <c r="BC7" i="2" a="1"/>
  <c r="BC7" i="2" s="1"/>
  <c r="BC31" i="2" a="1"/>
  <c r="BC31" i="2" s="1"/>
  <c r="BC84" i="2" a="1"/>
  <c r="BC84" i="2" s="1"/>
  <c r="BC117" i="2" a="1"/>
  <c r="BC117" i="2" s="1"/>
  <c r="BC181" i="2" a="1"/>
  <c r="BC181" i="2" s="1"/>
  <c r="BC65" i="2" a="1"/>
  <c r="BC65" i="2" s="1"/>
  <c r="BC192" i="2" a="1"/>
  <c r="BC192" i="2" s="1"/>
  <c r="BC114" i="2" a="1"/>
  <c r="BC114" i="2" s="1"/>
  <c r="BC126" i="2" a="1"/>
  <c r="BC126" i="2" s="1"/>
  <c r="BC82" i="2" a="1"/>
  <c r="BC82" i="2" s="1"/>
  <c r="BC47" i="2" a="1"/>
  <c r="BC47" i="2" s="1"/>
  <c r="BC68" i="2" a="1"/>
  <c r="BC68" i="2" s="1"/>
  <c r="BC151" i="2" a="1"/>
  <c r="BC151" i="2" s="1"/>
  <c r="BC58" i="2" a="1"/>
  <c r="BC58" i="2" s="1"/>
  <c r="BC185" i="2" a="1"/>
  <c r="BC185" i="2" s="1"/>
  <c r="BC143" i="2" a="1"/>
  <c r="BC143" i="2" s="1"/>
  <c r="AH90" i="2" a="1"/>
  <c r="AH90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<sst xmlns="http://schemas.openxmlformats.org/spreadsheetml/2006/main" count="1190" uniqueCount="324">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</sst>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71093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Q43" sqref="Q43"/>
    </sheetView>
  </sheetViews>
  <sheetFormatPr baseColWidth="10" defaultColWidth="11.42578125" defaultRowHeight="15" x14ac:dyDescent="0.25"/>
  <cols>
    <col min="1" max="1" width="13.7109375" style="25" customWidth="1"/>
    <col min="2" max="2" width="36.28515625" style="25" customWidth="1"/>
    <col min="3" max="3" width="14.7109375" style="25" bestFit="1" customWidth="1"/>
    <col min="4" max="4" width="16.42578125" style="25" customWidth="1"/>
    <col min="5" max="5" width="23.28515625" style="25" customWidth="1"/>
    <col min="6" max="6" width="28.7109375" style="25" bestFit="1" customWidth="1"/>
    <col min="7" max="8" width="14.7109375" style="25" customWidth="1"/>
    <col min="9" max="9" width="17" style="25" customWidth="1"/>
    <col min="10" max="10" width="13.71093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2.5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2.5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53">
        <v>70</v>
      </c>
      <c r="C36" s="53">
        <v>1</v>
      </c>
      <c r="D36" s="53">
        <v>8</v>
      </c>
      <c r="E36" s="54"/>
      <c r="F36" s="54"/>
      <c r="G36" s="54">
        <v>1</v>
      </c>
      <c r="H36" s="54"/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53">
        <v>97</v>
      </c>
      <c r="C37" s="53">
        <v>2</v>
      </c>
      <c r="D37" s="53">
        <v>21</v>
      </c>
      <c r="E37" s="54">
        <v>0.05</v>
      </c>
      <c r="F37" s="54">
        <v>0.25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53">
        <v>116</v>
      </c>
      <c r="C38" s="53">
        <v>3</v>
      </c>
      <c r="D38" s="5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53">
        <v>137</v>
      </c>
      <c r="C39" s="53">
        <v>4</v>
      </c>
      <c r="D39" s="5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53">
        <v>158</v>
      </c>
      <c r="C40" s="53">
        <v>5</v>
      </c>
      <c r="D40" s="5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53">
        <v>178</v>
      </c>
      <c r="C41" s="53">
        <v>6</v>
      </c>
      <c r="D41" s="5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53">
        <v>197</v>
      </c>
      <c r="C42" s="53">
        <v>7</v>
      </c>
      <c r="D42" s="5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53">
        <v>214</v>
      </c>
      <c r="C43" s="53">
        <v>8</v>
      </c>
      <c r="D43" s="5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65</v>
      </c>
      <c r="B44" s="53">
        <v>229</v>
      </c>
      <c r="C44" s="53">
        <v>9</v>
      </c>
      <c r="D44" s="5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70</v>
      </c>
      <c r="B45" s="53">
        <v>242</v>
      </c>
      <c r="C45" s="53">
        <v>10</v>
      </c>
      <c r="D45" s="5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75</v>
      </c>
      <c r="B46" s="53">
        <v>252</v>
      </c>
      <c r="C46" s="53">
        <v>11</v>
      </c>
      <c r="D46" s="5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80</v>
      </c>
      <c r="B47" s="53">
        <v>261</v>
      </c>
      <c r="C47" s="53">
        <v>12</v>
      </c>
      <c r="D47" s="5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53">
        <v>269</v>
      </c>
      <c r="C48" s="53">
        <v>13</v>
      </c>
      <c r="D48" s="5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275</v>
      </c>
      <c r="C49" s="53">
        <v>14</v>
      </c>
      <c r="D49" s="5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53"/>
      <c r="C62" s="53"/>
      <c r="D62" s="5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53"/>
      <c r="C63" s="53"/>
      <c r="D63" s="5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53"/>
      <c r="C64" s="53"/>
      <c r="D64" s="5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53"/>
      <c r="C65" s="53"/>
      <c r="D65" s="5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53"/>
      <c r="C66" s="53"/>
      <c r="D66" s="5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53"/>
      <c r="C88" s="53"/>
      <c r="D88" s="5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53"/>
      <c r="C89" s="53"/>
      <c r="D89" s="5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53"/>
      <c r="C90" s="53"/>
      <c r="D90" s="53"/>
      <c r="E90" s="54"/>
      <c r="F90" s="54"/>
      <c r="G90" s="54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53"/>
      <c r="C91" s="53"/>
      <c r="D91" s="53"/>
      <c r="E91" s="54"/>
      <c r="F91" s="54"/>
      <c r="G91" s="54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53"/>
      <c r="C92" s="53"/>
      <c r="D92" s="53"/>
      <c r="E92" s="54"/>
      <c r="F92" s="54"/>
      <c r="G92" s="54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53"/>
      <c r="C93" s="53"/>
      <c r="D93" s="53"/>
      <c r="E93" s="54"/>
      <c r="F93" s="54"/>
      <c r="G93" s="54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53"/>
      <c r="C94" s="53"/>
      <c r="D94" s="53"/>
      <c r="E94" s="54"/>
      <c r="F94" s="54"/>
      <c r="G94" s="54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/>
      <c r="B95" s="53"/>
      <c r="C95" s="53"/>
      <c r="D95" s="53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/>
      <c r="B96" s="53"/>
      <c r="C96" s="53"/>
      <c r="D96" s="5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/>
      <c r="B97" s="53"/>
      <c r="C97" s="53"/>
      <c r="D97" s="5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53"/>
      <c r="C98" s="53"/>
      <c r="D98" s="5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53"/>
      <c r="C99" s="53"/>
      <c r="D99" s="5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53"/>
      <c r="C100" s="53"/>
      <c r="D100" s="5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53"/>
      <c r="C101" s="53"/>
      <c r="D101" s="5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7109375" style="1" customWidth="1"/>
    <col min="2" max="2" width="14.28515625" style="1" customWidth="1"/>
    <col min="3" max="3" width="62.28515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71093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71093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28515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2.1500000000000002E-2</v>
      </c>
      <c r="X33" s="17">
        <f>IF(ISNA(VLOOKUP(A33,'Données projet'!$A$35:$I$55,6,0)),0%,VLOOKUP(A33,'Données projet'!$A$35:$I$55,6,0)*VLOOKUP('Données projet'!$B$9,Paramètres!$A$1:$I$89,7,0))</f>
        <v>0.1075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0.45160366412973807</v>
      </c>
      <c r="AA33" s="23">
        <f>EXP(-LN(2)/25)*AA32+(1-EXP(-LN(2)/25))/(LN(2)/25)*Calculateur!V33*Calculateur!X33*VLOOKUP('Données projet'!$B$9,Paramètres!$A$1:$I$89,3,0)*0.475*44/12</f>
        <v>2.2491276421478639</v>
      </c>
      <c r="AB33" s="23">
        <f>EXP(-LN(2)/2)*AB32+(1-EXP(-LN(2)/2))/(LN(2)/2)*V33*Y33*VLOOKUP('Données projet'!$B$9,Paramètres!$A$1:$I$89,3,0)*0.475*44/12</f>
        <v>13.756754915596598</v>
      </c>
      <c r="AC33" s="24">
        <f t="shared" si="3"/>
        <v>16.457486221874198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0.44274799172719048</v>
      </c>
      <c r="AA34" s="23">
        <f>EXP(-LN(2)/25)*AA33+(1-EXP(-LN(2)/25))/(LN(2)/25)*Calculateur!V34*Calculateur!X34*VLOOKUP('Données projet'!$B$9,Paramètres!$A$1:$I$89,3,0)*0.475*44/12</f>
        <v>2.1876251284968484</v>
      </c>
      <c r="AB34" s="23">
        <f>EXP(-LN(2)/2)*AB33+(1-EXP(-LN(2)/2))/(LN(2)/2)*V34*Y34*VLOOKUP('Données projet'!$B$9,Paramètres!$A$1:$I$89,3,0)*0.475*44/12</f>
        <v>9.7274946879397266</v>
      </c>
      <c r="AC34" s="24">
        <f t="shared" si="3"/>
        <v>12.357867808163766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0.43406597365903005</v>
      </c>
      <c r="AA35" s="23">
        <f>EXP(-LN(2)/25)*AA34+(1-EXP(-LN(2)/25))/(LN(2)/25)*Calculateur!V35*Calculateur!X35*VLOOKUP('Données projet'!$B$9,Paramètres!$A$1:$I$89,3,0)*0.475*44/12</f>
        <v>2.1278044043158966</v>
      </c>
      <c r="AB35" s="23">
        <f>EXP(-LN(2)/2)*AB34+(1-EXP(-LN(2)/2))/(LN(2)/2)*V35*Y35*VLOOKUP('Données projet'!$B$9,Paramètres!$A$1:$I$89,3,0)*0.475*44/12</f>
        <v>6.8783774577983001</v>
      </c>
      <c r="AC35" s="24">
        <f t="shared" si="3"/>
        <v>9.4402478357732278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0.42555420466967808</v>
      </c>
      <c r="AA36" s="23">
        <f>EXP(-LN(2)/25)*AA35+(1-EXP(-LN(2)/25))/(LN(2)/25)*Calculateur!V36*Calculateur!X36*VLOOKUP('Données projet'!$B$9,Paramètres!$A$1:$I$89,3,0)*0.475*44/12</f>
        <v>2.069619480983508</v>
      </c>
      <c r="AB36" s="23">
        <f>EXP(-LN(2)/2)*AB35+(1-EXP(-LN(2)/2))/(LN(2)/2)*V36*Y36*VLOOKUP('Données projet'!$B$9,Paramètres!$A$1:$I$89,3,0)*0.475*44/12</f>
        <v>4.8637473439698642</v>
      </c>
      <c r="AC36" s="24">
        <f t="shared" si="3"/>
        <v>7.3589210296230503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0.41720934627854089</v>
      </c>
      <c r="AA37" s="23">
        <f>EXP(-LN(2)/25)*AA36+(1-EXP(-LN(2)/25))/(LN(2)/25)*Calculateur!V37*Calculateur!X37*VLOOKUP('Données projet'!$B$9,Paramètres!$A$1:$I$89,3,0)*0.475*44/12</f>
        <v>2.0130256274394558</v>
      </c>
      <c r="AB37" s="23">
        <f>EXP(-LN(2)/2)*AB36+(1-EXP(-LN(2)/2))/(LN(2)/2)*V37*Y37*VLOOKUP('Données projet'!$B$9,Paramètres!$A$1:$I$89,3,0)*0.475*44/12</f>
        <v>3.4391887288991505</v>
      </c>
      <c r="AC37" s="24">
        <f t="shared" si="3"/>
        <v>5.869423702617147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0.40902812547059286</v>
      </c>
      <c r="AA38" s="23">
        <f>EXP(-LN(2)/25)*AA37+(1-EXP(-LN(2)/25))/(LN(2)/25)*Calculateur!V38*Calculateur!X38*VLOOKUP('Données projet'!$B$9,Paramètres!$A$1:$I$89,3,0)*0.475*44/12</f>
        <v>1.957979335796707</v>
      </c>
      <c r="AB38" s="23">
        <f>EXP(-LN(2)/2)*AB37+(1-EXP(-LN(2)/2))/(LN(2)/2)*V38*Y38*VLOOKUP('Données projet'!$B$9,Paramètres!$A$1:$I$89,3,0)*0.475*44/12</f>
        <v>2.4318736719849321</v>
      </c>
      <c r="AC38" s="24">
        <f t="shared" si="3"/>
        <v>4.7988811332522321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0.40100733341263672</v>
      </c>
      <c r="AA39" s="23">
        <f>EXP(-LN(2)/25)*AA38+(1-EXP(-LN(2)/25))/(LN(2)/25)*Calculateur!V39*Calculateur!X39*VLOOKUP('Données projet'!$B$9,Paramètres!$A$1:$I$89,3,0)*0.475*44/12</f>
        <v>1.9044382878936879</v>
      </c>
      <c r="AB39" s="23">
        <f>EXP(-LN(2)/2)*AB38+(1-EXP(-LN(2)/2))/(LN(2)/2)*V39*Y39*VLOOKUP('Données projet'!$B$9,Paramètres!$A$1:$I$89,3,0)*0.475*44/12</f>
        <v>1.7195943644495753</v>
      </c>
      <c r="AC39" s="24">
        <f t="shared" si="3"/>
        <v>4.0250399857558996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0.39314382419473703</v>
      </c>
      <c r="AA40" s="23">
        <f>EXP(-LN(2)/25)*AA39+(1-EXP(-LN(2)/25))/(LN(2)/25)*Calculateur!V40*Calculateur!X40*VLOOKUP('Données projet'!$B$9,Paramètres!$A$1:$I$89,3,0)*0.475*44/12</f>
        <v>1.8523613227611782</v>
      </c>
      <c r="AB40" s="23">
        <f>EXP(-LN(2)/2)*AB39+(1-EXP(-LN(2)/2))/(LN(2)/2)*V40*Y40*VLOOKUP('Données projet'!$B$9,Paramètres!$A$1:$I$89,3,0)*0.475*44/12</f>
        <v>1.215936835992466</v>
      </c>
      <c r="AC40" s="24">
        <f t="shared" si="3"/>
        <v>3.4614419829483811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0.38543451359633329</v>
      </c>
      <c r="AA41" s="23">
        <f>EXP(-LN(2)/25)*AA40+(1-EXP(-LN(2)/25))/(LN(2)/25)*Calculateur!V41*Calculateur!X41*VLOOKUP('Données projet'!$B$9,Paramètres!$A$1:$I$89,3,0)*0.475*44/12</f>
        <v>1.8017084049788255</v>
      </c>
      <c r="AB41" s="23">
        <f>EXP(-LN(2)/2)*AB40+(1-EXP(-LN(2)/2))/(LN(2)/2)*V41*Y41*VLOOKUP('Données projet'!$B$9,Paramètres!$A$1:$I$89,3,0)*0.475*44/12</f>
        <v>0.85979718222478763</v>
      </c>
      <c r="AC41" s="24">
        <f t="shared" si="3"/>
        <v>3.0469401007999464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0.3778763778765491</v>
      </c>
      <c r="AA42" s="23">
        <f>EXP(-LN(2)/25)*AA41+(1-EXP(-LN(2)/25))/(LN(2)/25)*Calculateur!V42*Calculateur!X42*VLOOKUP('Données projet'!$B$9,Paramètres!$A$1:$I$89,3,0)*0.475*44/12</f>
        <v>1.7524405938969523</v>
      </c>
      <c r="AB42" s="23">
        <f>EXP(-LN(2)/2)*AB41+(1-EXP(-LN(2)/2))/(LN(2)/2)*V42*Y42*VLOOKUP('Données projet'!$B$9,Paramètres!$A$1:$I$89,3,0)*0.475*44/12</f>
        <v>0.60796841799623302</v>
      </c>
      <c r="AC42" s="24">
        <f t="shared" si="3"/>
        <v>2.7382853897697341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0.37046645258822231</v>
      </c>
      <c r="AA43" s="23">
        <f>EXP(-LN(2)/25)*AA42+(1-EXP(-LN(2)/25))/(LN(2)/25)*Calculateur!V43*Calculateur!X43*VLOOKUP('Données projet'!$B$9,Paramètres!$A$1:$I$89,3,0)*0.475*44/12</f>
        <v>1.7045200136999945</v>
      </c>
      <c r="AB43" s="23">
        <f>EXP(-LN(2)/2)*AB42+(1-EXP(-LN(2)/2))/(LN(2)/2)*V43*Y43*VLOOKUP('Données projet'!$B$9,Paramètres!$A$1:$I$89,3,0)*0.475*44/12</f>
        <v>0.42989859111239381</v>
      </c>
      <c r="AC43" s="24">
        <f t="shared" si="3"/>
        <v>2.5048850574006107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0.36320183141519141</v>
      </c>
      <c r="AA44" s="23">
        <f>EXP(-LN(2)/25)*AA43+(1-EXP(-LN(2)/25))/(LN(2)/25)*Calculateur!V44*Calculateur!X44*VLOOKUP('Données projet'!$B$9,Paramètres!$A$1:$I$89,3,0)*0.475*44/12</f>
        <v>1.6579098242885564</v>
      </c>
      <c r="AB44" s="23">
        <f>EXP(-LN(2)/2)*AB43+(1-EXP(-LN(2)/2))/(LN(2)/2)*V44*Y44*VLOOKUP('Données projet'!$B$9,Paramètres!$A$1:$I$89,3,0)*0.475*44/12</f>
        <v>0.30398420899811651</v>
      </c>
      <c r="AC44" s="24">
        <f t="shared" si="3"/>
        <v>2.325095864701864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0.35607966503238225</v>
      </c>
      <c r="AA45" s="23">
        <f>EXP(-LN(2)/25)*AA44+(1-EXP(-LN(2)/25))/(LN(2)/25)*Calculateur!V45*Calculateur!X45*VLOOKUP('Données projet'!$B$9,Paramètres!$A$1:$I$89,3,0)*0.475*44/12</f>
        <v>1.6125741929576973</v>
      </c>
      <c r="AB45" s="23">
        <f>EXP(-LN(2)/2)*AB44+(1-EXP(-LN(2)/2))/(LN(2)/2)*V45*Y45*VLOOKUP('Données projet'!$B$9,Paramètres!$A$1:$I$89,3,0)*0.475*44/12</f>
        <v>0.21494929555619691</v>
      </c>
      <c r="AC45" s="24">
        <f t="shared" si="3"/>
        <v>2.1836031535462768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0.34909715998824747</v>
      </c>
      <c r="AA46" s="23">
        <f>EXP(-LN(2)/25)*AA45+(1-EXP(-LN(2)/25))/(LN(2)/25)*Calculateur!V46*Calculateur!X46*VLOOKUP('Données projet'!$B$9,Paramètres!$A$1:$I$89,3,0)*0.475*44/12</f>
        <v>1.5684782668496779</v>
      </c>
      <c r="AB46" s="23">
        <f>EXP(-LN(2)/2)*AB45+(1-EXP(-LN(2)/2))/(LN(2)/2)*V46*Y46*VLOOKUP('Données projet'!$B$9,Paramètres!$A$1:$I$89,3,0)*0.475*44/12</f>
        <v>0.15199210449905826</v>
      </c>
      <c r="AC46" s="24">
        <f t="shared" si="3"/>
        <v>2.0695675313369839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0.34225157760912062</v>
      </c>
      <c r="AA47" s="23">
        <f>EXP(-LN(2)/25)*AA46+(1-EXP(-LN(2)/25))/(LN(2)/25)*Calculateur!V47*Calculateur!X47*VLOOKUP('Données projet'!$B$9,Paramètres!$A$1:$I$89,3,0)*0.475*44/12</f>
        <v>1.5255881461599863</v>
      </c>
      <c r="AB47" s="23">
        <f>EXP(-LN(2)/2)*AB46+(1-EXP(-LN(2)/2))/(LN(2)/2)*V47*Y47*VLOOKUP('Données projet'!$B$9,Paramètres!$A$1:$I$89,3,0)*0.475*44/12</f>
        <v>0.10747464777809845</v>
      </c>
      <c r="AC47" s="24">
        <f t="shared" si="3"/>
        <v>1.9753143715472055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0.33554023292505547</v>
      </c>
      <c r="AA48" s="23">
        <f>EXP(-LN(2)/25)*AA47+(1-EXP(-LN(2)/25))/(LN(2)/25)*Calculateur!V48*Calculateur!X48*VLOOKUP('Données projet'!$B$9,Paramètres!$A$1:$I$89,3,0)*0.475*44/12</f>
        <v>1.4838708580760476</v>
      </c>
      <c r="AB48" s="23">
        <f>EXP(-LN(2)/2)*AB47+(1-EXP(-LN(2)/2))/(LN(2)/2)*V48*Y48*VLOOKUP('Données projet'!$B$9,Paramètres!$A$1:$I$89,3,0)*0.475*44/12</f>
        <v>7.5996052249529128E-2</v>
      </c>
      <c r="AC48" s="24">
        <f t="shared" si="3"/>
        <v>1.8954071432506321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0.3289604936167288</v>
      </c>
      <c r="AA49" s="23">
        <f>EXP(-LN(2)/25)*AA48+(1-EXP(-LN(2)/25))/(LN(2)/25)*Calculateur!V49*Calculateur!X49*VLOOKUP('Données projet'!$B$9,Paramètres!$A$1:$I$89,3,0)*0.475*44/12</f>
        <v>1.4432943314285811</v>
      </c>
      <c r="AB49" s="23">
        <f>EXP(-LN(2)/2)*AB48+(1-EXP(-LN(2)/2))/(LN(2)/2)*V49*Y49*VLOOKUP('Données projet'!$B$9,Paramètres!$A$1:$I$89,3,0)*0.475*44/12</f>
        <v>5.3737323889049227E-2</v>
      </c>
      <c r="AC49" s="24">
        <f t="shared" si="3"/>
        <v>1.8259921489343591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0.32250977898299371</v>
      </c>
      <c r="AA50" s="23">
        <f>EXP(-LN(2)/25)*AA49+(1-EXP(-LN(2)/25))/(LN(2)/25)*Calculateur!V50*Calculateur!X50*VLOOKUP('Données projet'!$B$9,Paramètres!$A$1:$I$89,3,0)*0.475*44/12</f>
        <v>1.4038273720361163</v>
      </c>
      <c r="AB50" s="23">
        <f>EXP(-LN(2)/2)*AB49+(1-EXP(-LN(2)/2))/(LN(2)/2)*V50*Y50*VLOOKUP('Données projet'!$B$9,Paramètres!$A$1:$I$89,3,0)*0.475*44/12</f>
        <v>3.7998026124764564E-2</v>
      </c>
      <c r="AC50" s="24">
        <f t="shared" si="3"/>
        <v>1.7643351771438747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0.31618555892867872</v>
      </c>
      <c r="AA51" s="23">
        <f>EXP(-LN(2)/25)*AA50+(1-EXP(-LN(2)/25))/(LN(2)/25)*Calculateur!V51*Calculateur!X51*VLOOKUP('Données projet'!$B$9,Paramètres!$A$1:$I$89,3,0)*0.475*44/12</f>
        <v>1.3654396387237158</v>
      </c>
      <c r="AB51" s="23">
        <f>EXP(-LN(2)/2)*AB50+(1-EXP(-LN(2)/2))/(LN(2)/2)*V51*Y51*VLOOKUP('Données projet'!$B$9,Paramètres!$A$1:$I$89,3,0)*0.475*44/12</f>
        <v>2.6868661944524613E-2</v>
      </c>
      <c r="AC51" s="24">
        <f t="shared" si="3"/>
        <v>1.708493859596919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0.30998535297223551</v>
      </c>
      <c r="AA52" s="23">
        <f>EXP(-LN(2)/25)*AA51+(1-EXP(-LN(2)/25))/(LN(2)/25)*Calculateur!V52*Calculateur!X52*VLOOKUP('Données projet'!$B$9,Paramètres!$A$1:$I$89,3,0)*0.475*44/12</f>
        <v>1.328101619997466</v>
      </c>
      <c r="AB52" s="23">
        <f>EXP(-LN(2)/2)*AB51+(1-EXP(-LN(2)/2))/(LN(2)/2)*V52*Y52*VLOOKUP('Données projet'!$B$9,Paramètres!$A$1:$I$89,3,0)*0.475*44/12</f>
        <v>1.8999013062382282E-2</v>
      </c>
      <c r="AC52" s="24">
        <f t="shared" si="3"/>
        <v>1.6570859860320839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0.30390672927284595</v>
      </c>
      <c r="AA53" s="23">
        <f>EXP(-LN(2)/25)*AA52+(1-EXP(-LN(2)/25))/(LN(2)/25)*Calculateur!V53*Calculateur!X53*VLOOKUP('Données projet'!$B$9,Paramètres!$A$1:$I$89,3,0)*0.475*44/12</f>
        <v>1.2917846113568066</v>
      </c>
      <c r="AB53" s="23">
        <f>EXP(-LN(2)/2)*AB52+(1-EXP(-LN(2)/2))/(LN(2)/2)*V53*Y53*VLOOKUP('Données projet'!$B$9,Paramètres!$A$1:$I$89,3,0)*0.475*44/12</f>
        <v>1.3434330972262307E-2</v>
      </c>
      <c r="AC53" s="24">
        <f t="shared" si="3"/>
        <v>1.6091256716019147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0.29794730367660704</v>
      </c>
      <c r="AA54" s="23">
        <f>EXP(-LN(2)/25)*AA53+(1-EXP(-LN(2)/25))/(LN(2)/25)*Calculateur!V54*Calculateur!X54*VLOOKUP('Données projet'!$B$9,Paramètres!$A$1:$I$89,3,0)*0.475*44/12</f>
        <v>1.2564606932272544</v>
      </c>
      <c r="AB54" s="23">
        <f>EXP(-LN(2)/2)*AB53+(1-EXP(-LN(2)/2))/(LN(2)/2)*V54*Y54*VLOOKUP('Données projet'!$B$9,Paramètres!$A$1:$I$89,3,0)*0.475*44/12</f>
        <v>9.499506531191141E-3</v>
      </c>
      <c r="AC54" s="24">
        <f t="shared" si="3"/>
        <v>1.5639075034350527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0.29210473878141968</v>
      </c>
      <c r="AA55" s="23">
        <f>EXP(-LN(2)/25)*AA54+(1-EXP(-LN(2)/25))/(LN(2)/25)*Calculateur!V55*Calculateur!X55*VLOOKUP('Données projet'!$B$9,Paramètres!$A$1:$I$89,3,0)*0.475*44/12</f>
        <v>1.2221027094965589</v>
      </c>
      <c r="AB55" s="23">
        <f>EXP(-LN(2)/2)*AB54+(1-EXP(-LN(2)/2))/(LN(2)/2)*V55*Y55*VLOOKUP('Données projet'!$B$9,Paramètres!$A$1:$I$89,3,0)*0.475*44/12</f>
        <v>6.7171654861311533E-3</v>
      </c>
      <c r="AC55" s="24">
        <f t="shared" si="3"/>
        <v>1.5209246137641097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0.28637674302021426</v>
      </c>
      <c r="AA56" s="23">
        <f>EXP(-LN(2)/25)*AA55+(1-EXP(-LN(2)/25))/(LN(2)/25)*Calculateur!V56*Calculateur!X56*VLOOKUP('Données projet'!$B$9,Paramètres!$A$1:$I$89,3,0)*0.475*44/12</f>
        <v>1.1886842466377872</v>
      </c>
      <c r="AB56" s="23">
        <f>EXP(-LN(2)/2)*AB55+(1-EXP(-LN(2)/2))/(LN(2)/2)*V56*Y56*VLOOKUP('Données projet'!$B$9,Paramètres!$A$1:$I$89,3,0)*0.475*44/12</f>
        <v>4.7497532655955705E-3</v>
      </c>
      <c r="AC56" s="24">
        <f t="shared" si="3"/>
        <v>1.4798107429235969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0.28076106976215365</v>
      </c>
      <c r="AA57" s="23">
        <f>EXP(-LN(2)/25)*AA56+(1-EXP(-LN(2)/25))/(LN(2)/25)*Calculateur!V57*Calculateur!X57*VLOOKUP('Données projet'!$B$9,Paramètres!$A$1:$I$89,3,0)*0.475*44/12</f>
        <v>1.1561796134032891</v>
      </c>
      <c r="AB57" s="23">
        <f>EXP(-LN(2)/2)*AB56+(1-EXP(-LN(2)/2))/(LN(2)/2)*V57*Y57*VLOOKUP('Données projet'!$B$9,Paramètres!$A$1:$I$89,3,0)*0.475*44/12</f>
        <v>3.3585827430655767E-3</v>
      </c>
      <c r="AC57" s="24">
        <f t="shared" si="3"/>
        <v>1.4402992659085083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0.27525551643146112</v>
      </c>
      <c r="AA58" s="23">
        <f>EXP(-LN(2)/25)*AA57+(1-EXP(-LN(2)/25))/(LN(2)/25)*Calculateur!V58*Calculateur!X58*VLOOKUP('Données projet'!$B$9,Paramètres!$A$1:$I$89,3,0)*0.475*44/12</f>
        <v>1.1245638210739328</v>
      </c>
      <c r="AB58" s="23">
        <f>EXP(-LN(2)/2)*AB57+(1-EXP(-LN(2)/2))/(LN(2)/2)*V58*Y58*VLOOKUP('Données projet'!$B$9,Paramètres!$A$1:$I$89,3,0)*0.475*44/12</f>
        <v>2.3748766327977852E-3</v>
      </c>
      <c r="AC58" s="24">
        <f t="shared" si="3"/>
        <v>1.4021942141381918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0.26985792364352751</v>
      </c>
      <c r="AA59" s="23">
        <f>EXP(-LN(2)/25)*AA58+(1-EXP(-LN(2)/25))/(LN(2)/25)*Calculateur!V59*Calculateur!X59*VLOOKUP('Données projet'!$B$9,Paramètres!$A$1:$I$89,3,0)*0.475*44/12</f>
        <v>1.0938125642484251</v>
      </c>
      <c r="AB59" s="23">
        <f>EXP(-LN(2)/2)*AB58+(1-EXP(-LN(2)/2))/(LN(2)/2)*V59*Y59*VLOOKUP('Données projet'!$B$9,Paramètres!$A$1:$I$89,3,0)*0.475*44/12</f>
        <v>1.6792913715327883E-3</v>
      </c>
      <c r="AC59" s="24">
        <f t="shared" si="3"/>
        <v>1.3653497792634854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0.26456617435795876</v>
      </c>
      <c r="AA60" s="23">
        <f>EXP(-LN(2)/25)*AA59+(1-EXP(-LN(2)/25))/(LN(2)/25)*Calculateur!V60*Calculateur!X60*VLOOKUP('Données projet'!$B$9,Paramètres!$A$1:$I$89,3,0)*0.475*44/12</f>
        <v>1.0639022021579492</v>
      </c>
      <c r="AB60" s="23">
        <f>EXP(-LN(2)/2)*AB59+(1-EXP(-LN(2)/2))/(LN(2)/2)*V60*Y60*VLOOKUP('Données projet'!$B$9,Paramètres!$A$1:$I$89,3,0)*0.475*44/12</f>
        <v>1.1874383163988926E-3</v>
      </c>
      <c r="AC60" s="24">
        <f t="shared" si="3"/>
        <v>1.329655814832307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0.25937819304823162</v>
      </c>
      <c r="AA61" s="23">
        <f>EXP(-LN(2)/25)*AA60+(1-EXP(-LN(2)/25))/(LN(2)/25)*Calculateur!V61*Calculateur!X61*VLOOKUP('Données projet'!$B$9,Paramètres!$A$1:$I$89,3,0)*0.475*44/12</f>
        <v>1.0348097404917549</v>
      </c>
      <c r="AB61" s="23">
        <f>EXP(-LN(2)/2)*AB60+(1-EXP(-LN(2)/2))/(LN(2)/2)*V61*Y61*VLOOKUP('Données projet'!$B$9,Paramètres!$A$1:$I$89,3,0)*0.475*44/12</f>
        <v>8.3964568576639417E-4</v>
      </c>
      <c r="AC61" s="24">
        <f t="shared" si="3"/>
        <v>1.2950275792257531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0.25429194488763213</v>
      </c>
      <c r="AA62" s="23">
        <f>EXP(-LN(2)/25)*AA61+(1-EXP(-LN(2)/25))/(LN(2)/25)*Calculateur!V62*Calculateur!X62*VLOOKUP('Données projet'!$B$9,Paramètres!$A$1:$I$89,3,0)*0.475*44/12</f>
        <v>1.0065128137197288</v>
      </c>
      <c r="AB62" s="23">
        <f>EXP(-LN(2)/2)*AB61+(1-EXP(-LN(2)/2))/(LN(2)/2)*V62*Y62*VLOOKUP('Données projet'!$B$9,Paramètres!$A$1:$I$89,3,0)*0.475*44/12</f>
        <v>5.9371915819944631E-4</v>
      </c>
      <c r="AC62" s="24">
        <f t="shared" si="3"/>
        <v>1.2613984777655605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0.24930543495115692</v>
      </c>
      <c r="AA63" s="23">
        <f>EXP(-LN(2)/25)*AA62+(1-EXP(-LN(2)/25))/(LN(2)/25)*Calculateur!V63*Calculateur!X63*VLOOKUP('Données projet'!$B$9,Paramètres!$A$1:$I$89,3,0)*0.475*44/12</f>
        <v>0.97898966789835429</v>
      </c>
      <c r="AB63" s="23">
        <f>EXP(-LN(2)/2)*AB62+(1-EXP(-LN(2)/2))/(LN(2)/2)*V63*Y63*VLOOKUP('Données projet'!$B$9,Paramètres!$A$1:$I$89,3,0)*0.475*44/12</f>
        <v>4.1982284288319708E-4</v>
      </c>
      <c r="AC63" s="24">
        <f t="shared" si="3"/>
        <v>1.2287149256923944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0.24441670743306526</v>
      </c>
      <c r="AA64" s="23">
        <f>EXP(-LN(2)/25)*AA63+(1-EXP(-LN(2)/25))/(LN(2)/25)*Calculateur!V64*Calculateur!X64*VLOOKUP('Données projet'!$B$9,Paramètres!$A$1:$I$89,3,0)*0.475*44/12</f>
        <v>0.9522191439468447</v>
      </c>
      <c r="AB64" s="23">
        <f>EXP(-LN(2)/2)*AB63+(1-EXP(-LN(2)/2))/(LN(2)/2)*V64*Y64*VLOOKUP('Données projet'!$B$9,Paramètres!$A$1:$I$89,3,0)*0.475*44/12</f>
        <v>2.9685957909972316E-4</v>
      </c>
      <c r="AC64" s="24">
        <f t="shared" si="3"/>
        <v>1.1969327109590098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0.23962384487977401</v>
      </c>
      <c r="AA65" s="23">
        <f>EXP(-LN(2)/25)*AA64+(1-EXP(-LN(2)/25))/(LN(2)/25)*Calculateur!V65*Calculateur!X65*VLOOKUP('Données projet'!$B$9,Paramètres!$A$1:$I$89,3,0)*0.475*44/12</f>
        <v>0.92618066138058974</v>
      </c>
      <c r="AB65" s="23">
        <f>EXP(-LN(2)/2)*AB64+(1-EXP(-LN(2)/2))/(LN(2)/2)*V65*Y65*VLOOKUP('Données projet'!$B$9,Paramètres!$A$1:$I$89,3,0)*0.475*44/12</f>
        <v>2.0991142144159854E-4</v>
      </c>
      <c r="AC65" s="24">
        <f t="shared" si="3"/>
        <v>1.1660144176818052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0.23492496743779528</v>
      </c>
      <c r="AA66" s="23">
        <f>EXP(-LN(2)/25)*AA65+(1-EXP(-LN(2)/25))/(LN(2)/25)*Calculateur!V66*Calculateur!X66*VLOOKUP('Données projet'!$B$9,Paramètres!$A$1:$I$89,3,0)*0.475*44/12</f>
        <v>0.90085420248941339</v>
      </c>
      <c r="AB66" s="23">
        <f>EXP(-LN(2)/2)*AB65+(1-EXP(-LN(2)/2))/(LN(2)/2)*V66*Y66*VLOOKUP('Données projet'!$B$9,Paramètres!$A$1:$I$89,3,0)*0.475*44/12</f>
        <v>1.4842978954986158E-4</v>
      </c>
      <c r="AC66" s="24">
        <f t="shared" si="3"/>
        <v>1.1359275997167584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0.23031823211642152</v>
      </c>
      <c r="AA67" s="23">
        <f>EXP(-LN(2)/25)*AA66+(1-EXP(-LN(2)/25))/(LN(2)/25)*Calculateur!V67*Calculateur!X67*VLOOKUP('Données projet'!$B$9,Paramètres!$A$1:$I$89,3,0)*0.475*44/12</f>
        <v>0.87622029694847681</v>
      </c>
      <c r="AB67" s="23">
        <f>EXP(-LN(2)/2)*AB66+(1-EXP(-LN(2)/2))/(LN(2)/2)*V67*Y67*VLOOKUP('Données projet'!$B$9,Paramètres!$A$1:$I$89,3,0)*0.475*44/12</f>
        <v>1.0495571072079927E-4</v>
      </c>
      <c r="AC67" s="24">
        <f t="shared" si="3"/>
        <v>1.1066434847756192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0.22580183206486881</v>
      </c>
      <c r="AA68" s="23">
        <f>EXP(-LN(2)/25)*AA67+(1-EXP(-LN(2)/25))/(LN(2)/25)*Calculateur!V68*Calculateur!X68*VLOOKUP('Données projet'!$B$9,Paramètres!$A$1:$I$89,3,0)*0.475*44/12</f>
        <v>0.85226000684999792</v>
      </c>
      <c r="AB68" s="23">
        <f>EXP(-LN(2)/2)*AB67+(1-EXP(-LN(2)/2))/(LN(2)/2)*V68*Y68*VLOOKUP('Données projet'!$B$9,Paramètres!$A$1:$I$89,3,0)*0.475*44/12</f>
        <v>7.4214894774930789E-5</v>
      </c>
      <c r="AC68" s="24">
        <f t="shared" ref="AC68:AC131" si="57">SUM(Z68:AB68)</f>
        <v>1.0781360538096418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0.22137399586359502</v>
      </c>
      <c r="AA69" s="23">
        <f>EXP(-LN(2)/25)*AA68+(1-EXP(-LN(2)/25))/(LN(2)/25)*Calculateur!V69*Calculateur!X69*VLOOKUP('Données projet'!$B$9,Paramètres!$A$1:$I$89,3,0)*0.475*44/12</f>
        <v>0.82895491214427885</v>
      </c>
      <c r="AB69" s="23">
        <f>EXP(-LN(2)/2)*AB68+(1-EXP(-LN(2)/2))/(LN(2)/2)*V69*Y69*VLOOKUP('Données projet'!$B$9,Paramètres!$A$1:$I$89,3,0)*0.475*44/12</f>
        <v>5.2477855360399635E-5</v>
      </c>
      <c r="AC69" s="24">
        <f t="shared" si="57"/>
        <v>1.0503813858632343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0.2170329868295148</v>
      </c>
      <c r="AA70" s="23">
        <f>EXP(-LN(2)/25)*AA69+(1-EXP(-LN(2)/25))/(LN(2)/25)*Calculateur!V70*Calculateur!X70*VLOOKUP('Données projet'!$B$9,Paramètres!$A$1:$I$89,3,0)*0.475*44/12</f>
        <v>0.80628709647884933</v>
      </c>
      <c r="AB70" s="23">
        <f>EXP(-LN(2)/2)*AB69+(1-EXP(-LN(2)/2))/(LN(2)/2)*V70*Y70*VLOOKUP('Données projet'!$B$9,Paramètres!$A$1:$I$89,3,0)*0.475*44/12</f>
        <v>3.7107447387465395E-5</v>
      </c>
      <c r="AC70" s="24">
        <f t="shared" si="57"/>
        <v>1.0233571907557517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0.21277710233483885</v>
      </c>
      <c r="AA71" s="23">
        <f>EXP(-LN(2)/25)*AA70+(1-EXP(-LN(2)/25))/(LN(2)/25)*Calculateur!V71*Calculateur!X71*VLOOKUP('Données projet'!$B$9,Paramètres!$A$1:$I$89,3,0)*0.475*44/12</f>
        <v>0.78423913342483964</v>
      </c>
      <c r="AB71" s="23">
        <f>EXP(-LN(2)/2)*AB70+(1-EXP(-LN(2)/2))/(LN(2)/2)*V71*Y71*VLOOKUP('Données projet'!$B$9,Paramètres!$A$1:$I$89,3,0)*0.475*44/12</f>
        <v>2.6238927680199818E-5</v>
      </c>
      <c r="AC71" s="24">
        <f t="shared" si="57"/>
        <v>0.99704247468735863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0.20860467313927025</v>
      </c>
      <c r="AA72" s="23">
        <f>EXP(-LN(2)/25)*AA71+(1-EXP(-LN(2)/25))/(LN(2)/25)*Calculateur!V72*Calculateur!X72*VLOOKUP('Données projet'!$B$9,Paramètres!$A$1:$I$89,3,0)*0.475*44/12</f>
        <v>0.76279407307999381</v>
      </c>
      <c r="AB72" s="23">
        <f>EXP(-LN(2)/2)*AB71+(1-EXP(-LN(2)/2))/(LN(2)/2)*V72*Y72*VLOOKUP('Données projet'!$B$9,Paramètres!$A$1:$I$89,3,0)*0.475*44/12</f>
        <v>1.8553723693732697E-5</v>
      </c>
      <c r="AC72" s="24">
        <f t="shared" si="57"/>
        <v>0.97141729994295778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0.20451406273529624</v>
      </c>
      <c r="AA73" s="23">
        <f>EXP(-LN(2)/25)*AA72+(1-EXP(-LN(2)/25))/(LN(2)/25)*Calculateur!V73*Calculateur!X73*VLOOKUP('Données projet'!$B$9,Paramètres!$A$1:$I$89,3,0)*0.475*44/12</f>
        <v>0.74193542903802445</v>
      </c>
      <c r="AB73" s="23">
        <f>EXP(-LN(2)/2)*AB72+(1-EXP(-LN(2)/2))/(LN(2)/2)*V73*Y73*VLOOKUP('Données projet'!$B$9,Paramètres!$A$1:$I$89,3,0)*0.475*44/12</f>
        <v>1.3119463840099909E-5</v>
      </c>
      <c r="AC73" s="24">
        <f t="shared" si="57"/>
        <v>0.9464626112371608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0.20050366670631817</v>
      </c>
      <c r="AA74" s="23">
        <f>EXP(-LN(2)/25)*AA73+(1-EXP(-LN(2)/25))/(LN(2)/25)*Calculateur!V74*Calculateur!X74*VLOOKUP('Données projet'!$B$9,Paramètres!$A$1:$I$89,3,0)*0.475*44/12</f>
        <v>0.72164716571429122</v>
      </c>
      <c r="AB74" s="23">
        <f>EXP(-LN(2)/2)*AB73+(1-EXP(-LN(2)/2))/(LN(2)/2)*V74*Y74*VLOOKUP('Données projet'!$B$9,Paramètres!$A$1:$I$89,3,0)*0.475*44/12</f>
        <v>9.2768618468663486E-6</v>
      </c>
      <c r="AC74" s="24">
        <f t="shared" si="57"/>
        <v>0.92216010928245618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0.19657191209736832</v>
      </c>
      <c r="AA75" s="23">
        <f>EXP(-LN(2)/25)*AA74+(1-EXP(-LN(2)/25))/(LN(2)/25)*Calculateur!V75*Calculateur!X75*VLOOKUP('Données projet'!$B$9,Paramètres!$A$1:$I$89,3,0)*0.475*44/12</f>
        <v>0.70191368601805881</v>
      </c>
      <c r="AB75" s="23">
        <f>EXP(-LN(2)/2)*AB74+(1-EXP(-LN(2)/2))/(LN(2)/2)*V75*Y75*VLOOKUP('Données projet'!$B$9,Paramètres!$A$1:$I$89,3,0)*0.475*44/12</f>
        <v>6.5597319200499544E-6</v>
      </c>
      <c r="AC75" s="24">
        <f t="shared" si="57"/>
        <v>0.89849215784734726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0.19271725679816645</v>
      </c>
      <c r="AA76" s="23">
        <f>EXP(-LN(2)/25)*AA75+(1-EXP(-LN(2)/25))/(LN(2)/25)*Calculateur!V76*Calculateur!X76*VLOOKUP('Données projet'!$B$9,Paramètres!$A$1:$I$89,3,0)*0.475*44/12</f>
        <v>0.68271981936185844</v>
      </c>
      <c r="AB76" s="23">
        <f>EXP(-LN(2)/2)*AB75+(1-EXP(-LN(2)/2))/(LN(2)/2)*V76*Y76*VLOOKUP('Données projet'!$B$9,Paramètres!$A$1:$I$89,3,0)*0.475*44/12</f>
        <v>4.6384309234331743E-6</v>
      </c>
      <c r="AC76" s="24">
        <f t="shared" si="57"/>
        <v>0.87544171459094833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0.18893818893827435</v>
      </c>
      <c r="AA77" s="23">
        <f>EXP(-LN(2)/25)*AA76+(1-EXP(-LN(2)/25))/(LN(2)/25)*Calculateur!V77*Calculateur!X77*VLOOKUP('Données projet'!$B$9,Paramètres!$A$1:$I$89,3,0)*0.475*44/12</f>
        <v>0.66405080999873345</v>
      </c>
      <c r="AB77" s="23">
        <f>EXP(-LN(2)/2)*AB76+(1-EXP(-LN(2)/2))/(LN(2)/2)*V77*Y77*VLOOKUP('Données projet'!$B$9,Paramètres!$A$1:$I$89,3,0)*0.475*44/12</f>
        <v>3.2798659600249772E-6</v>
      </c>
      <c r="AC77" s="24">
        <f t="shared" si="57"/>
        <v>0.85299227880296791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0.18523322629411096</v>
      </c>
      <c r="AA78" s="23">
        <f>EXP(-LN(2)/25)*AA77+(1-EXP(-LN(2)/25))/(LN(2)/25)*Calculateur!V78*Calculateur!X78*VLOOKUP('Données projet'!$B$9,Paramètres!$A$1:$I$89,3,0)*0.475*44/12</f>
        <v>0.64589230567840372</v>
      </c>
      <c r="AB78" s="23">
        <f>EXP(-LN(2)/2)*AB77+(1-EXP(-LN(2)/2))/(LN(2)/2)*V78*Y78*VLOOKUP('Données projet'!$B$9,Paramètres!$A$1:$I$89,3,0)*0.475*44/12</f>
        <v>2.3192154617165872E-6</v>
      </c>
      <c r="AC78" s="24">
        <f t="shared" si="57"/>
        <v>0.83112785118797639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0.18160091570759551</v>
      </c>
      <c r="AA79" s="23">
        <f>EXP(-LN(2)/25)*AA78+(1-EXP(-LN(2)/25))/(LN(2)/25)*Calculateur!V79*Calculateur!X79*VLOOKUP('Données projet'!$B$9,Paramètres!$A$1:$I$89,3,0)*0.475*44/12</f>
        <v>0.62823034661362764</v>
      </c>
      <c r="AB79" s="23">
        <f>EXP(-LN(2)/2)*AB78+(1-EXP(-LN(2)/2))/(LN(2)/2)*V79*Y79*VLOOKUP('Données projet'!$B$9,Paramètres!$A$1:$I$89,3,0)*0.475*44/12</f>
        <v>1.6399329800124886E-6</v>
      </c>
      <c r="AC79" s="24">
        <f t="shared" si="57"/>
        <v>0.80983290225420312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0.17803983251619096</v>
      </c>
      <c r="AA80" s="23">
        <f>EXP(-LN(2)/25)*AA79+(1-EXP(-LN(2)/25))/(LN(2)/25)*Calculateur!V80*Calculateur!X80*VLOOKUP('Données projet'!$B$9,Paramètres!$A$1:$I$89,3,0)*0.475*44/12</f>
        <v>0.61105135474827987</v>
      </c>
      <c r="AB80" s="23">
        <f>EXP(-LN(2)/2)*AB79+(1-EXP(-LN(2)/2))/(LN(2)/2)*V80*Y80*VLOOKUP('Données projet'!$B$9,Paramètres!$A$1:$I$89,3,0)*0.475*44/12</f>
        <v>1.1596077308582936E-6</v>
      </c>
      <c r="AC80" s="24">
        <f t="shared" si="57"/>
        <v>0.78909234687220164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0.17454857999412357</v>
      </c>
      <c r="AA81" s="23">
        <f>EXP(-LN(2)/25)*AA80+(1-EXP(-LN(2)/25))/(LN(2)/25)*Calculateur!V81*Calculateur!X81*VLOOKUP('Données projet'!$B$9,Paramètres!$A$1:$I$89,3,0)*0.475*44/12</f>
        <v>0.59434212331889402</v>
      </c>
      <c r="AB81" s="23">
        <f>EXP(-LN(2)/2)*AB80+(1-EXP(-LN(2)/2))/(LN(2)/2)*V81*Y81*VLOOKUP('Données projet'!$B$9,Paramètres!$A$1:$I$89,3,0)*0.475*44/12</f>
        <v>8.199664900062443E-7</v>
      </c>
      <c r="AC81" s="24">
        <f t="shared" si="57"/>
        <v>0.7688915232795076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0.17112578880456014</v>
      </c>
      <c r="AA82" s="23">
        <f>EXP(-LN(2)/25)*AA81+(1-EXP(-LN(2)/25))/(LN(2)/25)*Calculateur!V82*Calculateur!X82*VLOOKUP('Données projet'!$B$9,Paramètres!$A$1:$I$89,3,0)*0.475*44/12</f>
        <v>0.578089806701645</v>
      </c>
      <c r="AB82" s="23">
        <f>EXP(-LN(2)/2)*AB81+(1-EXP(-LN(2)/2))/(LN(2)/2)*V82*Y82*VLOOKUP('Données projet'!$B$9,Paramètres!$A$1:$I$89,3,0)*0.475*44/12</f>
        <v>5.7980386542914679E-7</v>
      </c>
      <c r="AC82" s="24">
        <f t="shared" si="57"/>
        <v>0.74921617531007068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0.16777011646252757</v>
      </c>
      <c r="AA83" s="23">
        <f>EXP(-LN(2)/25)*AA82+(1-EXP(-LN(2)/25))/(LN(2)/25)*Calculateur!V83*Calculateur!X83*VLOOKUP('Données projet'!$B$9,Paramètres!$A$1:$I$89,3,0)*0.475*44/12</f>
        <v>0.56228191053696686</v>
      </c>
      <c r="AB83" s="23">
        <f>EXP(-LN(2)/2)*AB82+(1-EXP(-LN(2)/2))/(LN(2)/2)*V83*Y83*VLOOKUP('Données projet'!$B$9,Paramètres!$A$1:$I$89,3,0)*0.475*44/12</f>
        <v>4.0998324500312215E-7</v>
      </c>
      <c r="AC83" s="24">
        <f t="shared" si="57"/>
        <v>0.73005243698273947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0.16448024680836423</v>
      </c>
      <c r="AA84" s="23">
        <f>EXP(-LN(2)/25)*AA83+(1-EXP(-LN(2)/25))/(LN(2)/25)*Calculateur!V84*Calculateur!X84*VLOOKUP('Données projet'!$B$9,Paramètres!$A$1:$I$89,3,0)*0.475*44/12</f>
        <v>0.54690628212421288</v>
      </c>
      <c r="AB84" s="23">
        <f>EXP(-LN(2)/2)*AB83+(1-EXP(-LN(2)/2))/(LN(2)/2)*V84*Y84*VLOOKUP('Données projet'!$B$9,Paramètres!$A$1:$I$89,3,0)*0.475*44/12</f>
        <v>2.8990193271457339E-7</v>
      </c>
      <c r="AC84" s="24">
        <f t="shared" si="57"/>
        <v>0.71138681883450983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0.16125488949149669</v>
      </c>
      <c r="AA85" s="23">
        <f>EXP(-LN(2)/25)*AA84+(1-EXP(-LN(2)/25))/(LN(2)/25)*Calculateur!V85*Calculateur!X85*VLOOKUP('Données projet'!$B$9,Paramètres!$A$1:$I$89,3,0)*0.475*44/12</f>
        <v>0.53195110107897492</v>
      </c>
      <c r="AB85" s="23">
        <f>EXP(-LN(2)/2)*AB84+(1-EXP(-LN(2)/2))/(LN(2)/2)*V85*Y85*VLOOKUP('Données projet'!$B$9,Paramètres!$A$1:$I$89,3,0)*0.475*44/12</f>
        <v>2.0499162250156108E-7</v>
      </c>
      <c r="AC85" s="24">
        <f t="shared" si="57"/>
        <v>0.69320619556209406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0.15809277946433919</v>
      </c>
      <c r="AA86" s="23">
        <f>EXP(-LN(2)/25)*AA85+(1-EXP(-LN(2)/25))/(LN(2)/25)*Calculateur!V86*Calculateur!X86*VLOOKUP('Données projet'!$B$9,Paramètres!$A$1:$I$89,3,0)*0.475*44/12</f>
        <v>0.51740487024587778</v>
      </c>
      <c r="AB86" s="23">
        <f>EXP(-LN(2)/2)*AB85+(1-EXP(-LN(2)/2))/(LN(2)/2)*V86*Y86*VLOOKUP('Données projet'!$B$9,Paramètres!$A$1:$I$89,3,0)*0.475*44/12</f>
        <v>1.449509663572867E-7</v>
      </c>
      <c r="AC86" s="24">
        <f t="shared" si="57"/>
        <v>0.67549779466118332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0.15499267648611759</v>
      </c>
      <c r="AA87" s="23">
        <f>EXP(-LN(2)/25)*AA86+(1-EXP(-LN(2)/25))/(LN(2)/25)*Calculateur!V87*Calculateur!X87*VLOOKUP('Données projet'!$B$9,Paramètres!$A$1:$I$89,3,0)*0.475*44/12</f>
        <v>0.50325640685986472</v>
      </c>
      <c r="AB87" s="23">
        <f>EXP(-LN(2)/2)*AB86+(1-EXP(-LN(2)/2))/(LN(2)/2)*V87*Y87*VLOOKUP('Données projet'!$B$9,Paramètres!$A$1:$I$89,3,0)*0.475*44/12</f>
        <v>1.0249581125078054E-7</v>
      </c>
      <c r="AC87" s="24">
        <f t="shared" si="57"/>
        <v>0.65824918584179359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0.15195336463642281</v>
      </c>
      <c r="AA88" s="23">
        <f>EXP(-LN(2)/25)*AA87+(1-EXP(-LN(2)/25))/(LN(2)/25)*Calculateur!V88*Calculateur!X88*VLOOKUP('Données projet'!$B$9,Paramètres!$A$1:$I$89,3,0)*0.475*44/12</f>
        <v>0.48949483394917748</v>
      </c>
      <c r="AB88" s="23">
        <f>EXP(-LN(2)/2)*AB87+(1-EXP(-LN(2)/2))/(LN(2)/2)*V88*Y88*VLOOKUP('Données projet'!$B$9,Paramètres!$A$1:$I$89,3,0)*0.475*44/12</f>
        <v>7.2475483178643349E-8</v>
      </c>
      <c r="AC88" s="24">
        <f t="shared" si="57"/>
        <v>0.64144827106108349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0.14897365183830336</v>
      </c>
      <c r="AA89" s="23">
        <f>EXP(-LN(2)/25)*AA88+(1-EXP(-LN(2)/25))/(LN(2)/25)*Calculateur!V89*Calculateur!X89*VLOOKUP('Données projet'!$B$9,Paramètres!$A$1:$I$89,3,0)*0.475*44/12</f>
        <v>0.47610957197342263</v>
      </c>
      <c r="AB89" s="23">
        <f>EXP(-LN(2)/2)*AB88+(1-EXP(-LN(2)/2))/(LN(2)/2)*V89*Y89*VLOOKUP('Données projet'!$B$9,Paramètres!$A$1:$I$89,3,0)*0.475*44/12</f>
        <v>5.1247905625390269E-8</v>
      </c>
      <c r="AC89" s="24">
        <f t="shared" si="57"/>
        <v>0.62508327505963157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0.14605236939070967</v>
      </c>
      <c r="AA90" s="23">
        <f>EXP(-LN(2)/25)*AA89+(1-EXP(-LN(2)/25))/(LN(2)/25)*Calculateur!V90*Calculateur!X90*VLOOKUP('Données projet'!$B$9,Paramètres!$A$1:$I$89,3,0)*0.475*44/12</f>
        <v>0.46309033069029515</v>
      </c>
      <c r="AB90" s="23">
        <f>EXP(-LN(2)/2)*AB89+(1-EXP(-LN(2)/2))/(LN(2)/2)*V90*Y90*VLOOKUP('Données projet'!$B$9,Paramètres!$A$1:$I$89,3,0)*0.475*44/12</f>
        <v>3.6237741589321674E-8</v>
      </c>
      <c r="AC90" s="24">
        <f t="shared" si="57"/>
        <v>0.60914273631874638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0.14318837151010697</v>
      </c>
      <c r="AA91" s="23">
        <f>EXP(-LN(2)/25)*AA90+(1-EXP(-LN(2)/25))/(LN(2)/25)*Calculateur!V91*Calculateur!X91*VLOOKUP('Données projet'!$B$9,Paramètres!$A$1:$I$89,3,0)*0.475*44/12</f>
        <v>0.45042710124470692</v>
      </c>
      <c r="AB91" s="23">
        <f>EXP(-LN(2)/2)*AB90+(1-EXP(-LN(2)/2))/(LN(2)/2)*V91*Y91*VLOOKUP('Données projet'!$B$9,Paramètres!$A$1:$I$89,3,0)*0.475*44/12</f>
        <v>2.5623952812695134E-8</v>
      </c>
      <c r="AC91" s="24">
        <f t="shared" si="57"/>
        <v>0.5936154983787667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0.14038053488107666</v>
      </c>
      <c r="AA92" s="23">
        <f>EXP(-LN(2)/25)*AA91+(1-EXP(-LN(2)/25))/(LN(2)/25)*Calculateur!V92*Calculateur!X92*VLOOKUP('Données projet'!$B$9,Paramètres!$A$1:$I$89,3,0)*0.475*44/12</f>
        <v>0.43811014847423863</v>
      </c>
      <c r="AB92" s="23">
        <f>EXP(-LN(2)/2)*AB91+(1-EXP(-LN(2)/2))/(LN(2)/2)*V92*Y92*VLOOKUP('Données projet'!$B$9,Paramètres!$A$1:$I$89,3,0)*0.475*44/12</f>
        <v>1.8118870794660837E-8</v>
      </c>
      <c r="AC92" s="24">
        <f t="shared" si="57"/>
        <v>0.57849070147418613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0.13762775821573039</v>
      </c>
      <c r="AA93" s="23">
        <f>EXP(-LN(2)/25)*AA92+(1-EXP(-LN(2)/25))/(LN(2)/25)*Calculateur!V93*Calculateur!X93*VLOOKUP('Données projet'!$B$9,Paramètres!$A$1:$I$89,3,0)*0.475*44/12</f>
        <v>0.42613000342499918</v>
      </c>
      <c r="AB93" s="23">
        <f>EXP(-LN(2)/2)*AB92+(1-EXP(-LN(2)/2))/(LN(2)/2)*V93*Y93*VLOOKUP('Données projet'!$B$9,Paramètres!$A$1:$I$89,3,0)*0.475*44/12</f>
        <v>1.2811976406347567E-8</v>
      </c>
      <c r="AC93" s="24">
        <f t="shared" si="57"/>
        <v>0.56375777445270592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0.13492896182176359</v>
      </c>
      <c r="AA94" s="23">
        <f>EXP(-LN(2)/25)*AA93+(1-EXP(-LN(2)/25))/(LN(2)/25)*Calculateur!V94*Calculateur!X94*VLOOKUP('Données projet'!$B$9,Paramètres!$A$1:$I$89,3,0)*0.475*44/12</f>
        <v>0.41447745607213965</v>
      </c>
      <c r="AB94" s="23">
        <f>EXP(-LN(2)/2)*AB93+(1-EXP(-LN(2)/2))/(LN(2)/2)*V94*Y94*VLOOKUP('Données projet'!$B$9,Paramètres!$A$1:$I$89,3,0)*0.475*44/12</f>
        <v>9.0594353973304186E-9</v>
      </c>
      <c r="AC94" s="24">
        <f t="shared" si="57"/>
        <v>0.54940642695333863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0.13228308717897921</v>
      </c>
      <c r="AA95" s="23">
        <f>EXP(-LN(2)/25)*AA94+(1-EXP(-LN(2)/25))/(LN(2)/25)*Calculateur!V95*Calculateur!X95*VLOOKUP('Données projet'!$B$9,Paramètres!$A$1:$I$89,3,0)*0.475*44/12</f>
        <v>0.40314354823942489</v>
      </c>
      <c r="AB95" s="23">
        <f>EXP(-LN(2)/2)*AB94+(1-EXP(-LN(2)/2))/(LN(2)/2)*V95*Y95*VLOOKUP('Données projet'!$B$9,Paramètres!$A$1:$I$89,3,0)*0.475*44/12</f>
        <v>6.4059882031737836E-9</v>
      </c>
      <c r="AC95" s="24">
        <f t="shared" si="57"/>
        <v>0.53542664182439226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0.12968909652411564</v>
      </c>
      <c r="AA96" s="23">
        <f>EXP(-LN(2)/25)*AA95+(1-EXP(-LN(2)/25))/(LN(2)/25)*Calculateur!V96*Calculateur!X96*VLOOKUP('Données projet'!$B$9,Paramètres!$A$1:$I$89,3,0)*0.475*44/12</f>
        <v>0.39211956671241999</v>
      </c>
      <c r="AB96" s="23">
        <f>EXP(-LN(2)/2)*AB95+(1-EXP(-LN(2)/2))/(LN(2)/2)*V96*Y96*VLOOKUP('Données projet'!$B$9,Paramètres!$A$1:$I$89,3,0)*0.475*44/12</f>
        <v>4.5297176986652093E-9</v>
      </c>
      <c r="AC96" s="24">
        <f t="shared" si="57"/>
        <v>0.52180866776625334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0.1271459724438159</v>
      </c>
      <c r="AA97" s="23">
        <f>EXP(-LN(2)/25)*AA96+(1-EXP(-LN(2)/25))/(LN(2)/25)*Calculateur!V97*Calculateur!X97*VLOOKUP('Données projet'!$B$9,Paramètres!$A$1:$I$89,3,0)*0.475*44/12</f>
        <v>0.38139703653999707</v>
      </c>
      <c r="AB97" s="23">
        <f>EXP(-LN(2)/2)*AB96+(1-EXP(-LN(2)/2))/(LN(2)/2)*V97*Y97*VLOOKUP('Données projet'!$B$9,Paramètres!$A$1:$I$89,3,0)*0.475*44/12</f>
        <v>3.2029941015868918E-9</v>
      </c>
      <c r="AC97" s="24">
        <f t="shared" si="57"/>
        <v>0.50854301218680709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0.1246527174755783</v>
      </c>
      <c r="AA98" s="23">
        <f>EXP(-LN(2)/25)*AA97+(1-EXP(-LN(2)/25))/(LN(2)/25)*Calculateur!V98*Calculateur!X98*VLOOKUP('Données projet'!$B$9,Paramètres!$A$1:$I$89,3,0)*0.475*44/12</f>
        <v>0.37096771451901239</v>
      </c>
      <c r="AB98" s="23">
        <f>EXP(-LN(2)/2)*AB97+(1-EXP(-LN(2)/2))/(LN(2)/2)*V98*Y98*VLOOKUP('Données projet'!$B$9,Paramètres!$A$1:$I$89,3,0)*0.475*44/12</f>
        <v>2.2648588493326046E-9</v>
      </c>
      <c r="AC98" s="24">
        <f t="shared" si="57"/>
        <v>0.49562043425944957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0.12220835371653246</v>
      </c>
      <c r="AA99" s="23">
        <f>EXP(-LN(2)/25)*AA98+(1-EXP(-LN(2)/25))/(LN(2)/25)*Calculateur!V99*Calculateur!X99*VLOOKUP('Données projet'!$B$9,Paramètres!$A$1:$I$89,3,0)*0.475*44/12</f>
        <v>0.36082358285714577</v>
      </c>
      <c r="AB99" s="23">
        <f>EXP(-LN(2)/2)*AB98+(1-EXP(-LN(2)/2))/(LN(2)/2)*V99*Y99*VLOOKUP('Données projet'!$B$9,Paramètres!$A$1:$I$89,3,0)*0.475*44/12</f>
        <v>1.6014970507934459E-9</v>
      </c>
      <c r="AC99" s="24">
        <f t="shared" si="57"/>
        <v>0.48303193817517531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0.11981192243988684</v>
      </c>
      <c r="AA100" s="23">
        <f>EXP(-LN(2)/25)*AA99+(1-EXP(-LN(2)/25))/(LN(2)/25)*Calculateur!V100*Calculateur!X100*VLOOKUP('Données projet'!$B$9,Paramètres!$A$1:$I$89,3,0)*0.475*44/12</f>
        <v>0.35095684300902957</v>
      </c>
      <c r="AB100" s="23">
        <f>EXP(-LN(2)/2)*AB99+(1-EXP(-LN(2)/2))/(LN(2)/2)*V100*Y100*VLOOKUP('Données projet'!$B$9,Paramètres!$A$1:$I$89,3,0)*0.475*44/12</f>
        <v>1.1324294246663023E-9</v>
      </c>
      <c r="AC100" s="24">
        <f t="shared" si="57"/>
        <v>0.47076876658134587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0.11746248371889749</v>
      </c>
      <c r="AA101" s="23">
        <f>EXP(-LN(2)/25)*AA100+(1-EXP(-LN(2)/25))/(LN(2)/25)*Calculateur!V101*Calculateur!X101*VLOOKUP('Données projet'!$B$9,Paramètres!$A$1:$I$89,3,0)*0.475*44/12</f>
        <v>0.34135990968092939</v>
      </c>
      <c r="AB101" s="23">
        <f>EXP(-LN(2)/2)*AB100+(1-EXP(-LN(2)/2))/(LN(2)/2)*V101*Y101*VLOOKUP('Données projet'!$B$9,Paramètres!$A$1:$I$89,3,0)*0.475*44/12</f>
        <v>8.0074852539672295E-10</v>
      </c>
      <c r="AC101" s="24">
        <f t="shared" si="57"/>
        <v>0.45882239420057541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0.11515911605821062</v>
      </c>
      <c r="AA102" s="23">
        <f>EXP(-LN(2)/25)*AA101+(1-EXP(-LN(2)/25))/(LN(2)/25)*Calculateur!V102*Calculateur!X102*VLOOKUP('Données projet'!$B$9,Paramètres!$A$1:$I$89,3,0)*0.475*44/12</f>
        <v>0.33202540499936689</v>
      </c>
      <c r="AB102" s="23">
        <f>EXP(-LN(2)/2)*AB101+(1-EXP(-LN(2)/2))/(LN(2)/2)*V102*Y102*VLOOKUP('Données projet'!$B$9,Paramètres!$A$1:$I$89,3,0)*0.475*44/12</f>
        <v>5.6621471233315116E-10</v>
      </c>
      <c r="AC102" s="24">
        <f t="shared" si="57"/>
        <v>0.44718452162379219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0.11290091603243427</v>
      </c>
      <c r="AA103" s="23">
        <f>EXP(-LN(2)/25)*AA102+(1-EXP(-LN(2)/25))/(LN(2)/25)*Calculateur!V103*Calculateur!X103*VLOOKUP('Données projet'!$B$9,Paramètres!$A$1:$I$89,3,0)*0.475*44/12</f>
        <v>0.32294615283920203</v>
      </c>
      <c r="AB103" s="23">
        <f>EXP(-LN(2)/2)*AB102+(1-EXP(-LN(2)/2))/(LN(2)/2)*V103*Y103*VLOOKUP('Données projet'!$B$9,Paramètres!$A$1:$I$89,3,0)*0.475*44/12</f>
        <v>4.0037426269836148E-10</v>
      </c>
      <c r="AC103" s="24">
        <f t="shared" si="57"/>
        <v>0.43584706927201056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0.11068699793179738</v>
      </c>
      <c r="AA104" s="23">
        <f>EXP(-LN(2)/25)*AA103+(1-EXP(-LN(2)/25))/(LN(2)/25)*Calculateur!V104*Calculateur!X104*VLOOKUP('Données projet'!$B$9,Paramètres!$A$1:$I$89,3,0)*0.475*44/12</f>
        <v>0.31411517330681399</v>
      </c>
      <c r="AB104" s="23">
        <f>EXP(-LN(2)/2)*AB103+(1-EXP(-LN(2)/2))/(LN(2)/2)*V104*Y104*VLOOKUP('Données projet'!$B$9,Paramètres!$A$1:$I$89,3,0)*0.475*44/12</f>
        <v>2.8310735616657558E-10</v>
      </c>
      <c r="AC104" s="24">
        <f t="shared" si="57"/>
        <v>0.42480217152171873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0.10851649341475728</v>
      </c>
      <c r="AA105" s="23">
        <f>EXP(-LN(2)/25)*AA104+(1-EXP(-LN(2)/25))/(LN(2)/25)*Calculateur!V105*Calculateur!X105*VLOOKUP('Données projet'!$B$9,Paramètres!$A$1:$I$89,3,0)*0.475*44/12</f>
        <v>0.3055256773741401</v>
      </c>
      <c r="AB105" s="23">
        <f>EXP(-LN(2)/2)*AB104+(1-EXP(-LN(2)/2))/(LN(2)/2)*V105*Y105*VLOOKUP('Données projet'!$B$9,Paramètres!$A$1:$I$89,3,0)*0.475*44/12</f>
        <v>2.0018713134918074E-10</v>
      </c>
      <c r="AC105" s="24">
        <f t="shared" si="57"/>
        <v>0.41404217098908452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0.1063885511674193</v>
      </c>
      <c r="AA106" s="23">
        <f>EXP(-LN(2)/25)*AA105+(1-EXP(-LN(2)/25))/(LN(2)/25)*Calculateur!V106*Calculateur!X106*VLOOKUP('Données projet'!$B$9,Paramètres!$A$1:$I$89,3,0)*0.475*44/12</f>
        <v>0.29717106165944718</v>
      </c>
      <c r="AB106" s="23">
        <f>EXP(-LN(2)/2)*AB105+(1-EXP(-LN(2)/2))/(LN(2)/2)*V106*Y106*VLOOKUP('Données projet'!$B$9,Paramètres!$A$1:$I$89,3,0)*0.475*44/12</f>
        <v>1.4155367808328779E-10</v>
      </c>
      <c r="AC106" s="24">
        <f t="shared" si="57"/>
        <v>0.40355961296842013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0.104302336569635</v>
      </c>
      <c r="AA107" s="23">
        <f>EXP(-LN(2)/25)*AA106+(1-EXP(-LN(2)/25))/(LN(2)/25)*Calculateur!V107*Calculateur!X107*VLOOKUP('Données projet'!$B$9,Paramètres!$A$1:$I$89,3,0)*0.475*44/12</f>
        <v>0.28904490335082267</v>
      </c>
      <c r="AB107" s="23">
        <f>EXP(-LN(2)/2)*AB106+(1-EXP(-LN(2)/2))/(LN(2)/2)*V107*Y107*VLOOKUP('Données projet'!$B$9,Paramètres!$A$1:$I$89,3,0)*0.475*44/12</f>
        <v>1.0009356567459037E-10</v>
      </c>
      <c r="AC107" s="24">
        <f t="shared" si="57"/>
        <v>0.39334724002055121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0.10225703136764799</v>
      </c>
      <c r="AA108" s="23">
        <f>EXP(-LN(2)/25)*AA107+(1-EXP(-LN(2)/25))/(LN(2)/25)*Calculateur!V108*Calculateur!X108*VLOOKUP('Données projet'!$B$9,Paramètres!$A$1:$I$89,3,0)*0.475*44/12</f>
        <v>0.28114095526848359</v>
      </c>
      <c r="AB108" s="23">
        <f>EXP(-LN(2)/2)*AB107+(1-EXP(-LN(2)/2))/(LN(2)/2)*V108*Y108*VLOOKUP('Données projet'!$B$9,Paramètres!$A$1:$I$89,3,0)*0.475*44/12</f>
        <v>7.0776839041643895E-11</v>
      </c>
      <c r="AC108" s="24">
        <f t="shared" si="57"/>
        <v>0.38339798670690839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0.10025183335315896</v>
      </c>
      <c r="AA109" s="23">
        <f>EXP(-LN(2)/25)*AA108+(1-EXP(-LN(2)/25))/(LN(2)/25)*Calculateur!V109*Calculateur!X109*VLOOKUP('Données projet'!$B$9,Paramètres!$A$1:$I$89,3,0)*0.475*44/12</f>
        <v>0.27345314106210661</v>
      </c>
      <c r="AB109" s="23">
        <f>EXP(-LN(2)/2)*AB108+(1-EXP(-LN(2)/2))/(LN(2)/2)*V109*Y109*VLOOKUP('Données projet'!$B$9,Paramètres!$A$1:$I$89,3,0)*0.475*44/12</f>
        <v>5.0046782837295185E-11</v>
      </c>
      <c r="AC109" s="24">
        <f t="shared" si="57"/>
        <v>0.37370497446531237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9.8285956048684037E-2</v>
      </c>
      <c r="AA110" s="23">
        <f>EXP(-LN(2)/25)*AA109+(1-EXP(-LN(2)/25))/(LN(2)/25)*Calculateur!V110*Calculateur!X110*VLOOKUP('Données projet'!$B$9,Paramètres!$A$1:$I$89,3,0)*0.475*44/12</f>
        <v>0.26597555053948763</v>
      </c>
      <c r="AB110" s="23">
        <f>EXP(-LN(2)/2)*AB109+(1-EXP(-LN(2)/2))/(LN(2)/2)*V110*Y110*VLOOKUP('Données projet'!$B$9,Paramètres!$A$1:$I$89,3,0)*0.475*44/12</f>
        <v>3.5388419520821948E-11</v>
      </c>
      <c r="AC110" s="24">
        <f t="shared" si="57"/>
        <v>0.36426150662356011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9.6358628399083102E-2</v>
      </c>
      <c r="AA111" s="23">
        <f>EXP(-LN(2)/25)*AA110+(1-EXP(-LN(2)/25))/(LN(2)/25)*Calculateur!V111*Calculateur!X111*VLOOKUP('Données projet'!$B$9,Paramètres!$A$1:$I$89,3,0)*0.475*44/12</f>
        <v>0.25870243512293906</v>
      </c>
      <c r="AB111" s="23">
        <f>EXP(-LN(2)/2)*AB110+(1-EXP(-LN(2)/2))/(LN(2)/2)*V111*Y111*VLOOKUP('Données projet'!$B$9,Paramètres!$A$1:$I$89,3,0)*0.475*44/12</f>
        <v>2.5023391418647592E-11</v>
      </c>
      <c r="AC111" s="24">
        <f t="shared" si="57"/>
        <v>0.35506106354704553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9.4469094469137052E-2</v>
      </c>
      <c r="AA112" s="23">
        <f>EXP(-LN(2)/25)*AA111+(1-EXP(-LN(2)/25))/(LN(2)/25)*Calculateur!V112*Calculateur!X112*VLOOKUP('Données projet'!$B$9,Paramètres!$A$1:$I$89,3,0)*0.475*44/12</f>
        <v>0.25162820342993247</v>
      </c>
      <c r="AB112" s="23">
        <f>EXP(-LN(2)/2)*AB111+(1-EXP(-LN(2)/2))/(LN(2)/2)*V112*Y112*VLOOKUP('Données projet'!$B$9,Paramètres!$A$1:$I$89,3,0)*0.475*44/12</f>
        <v>1.7694209760410974E-11</v>
      </c>
      <c r="AC112" s="24">
        <f t="shared" si="57"/>
        <v>0.34609729791676375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9.2616613147055354E-2</v>
      </c>
      <c r="AA113" s="23">
        <f>EXP(-LN(2)/25)*AA112+(1-EXP(-LN(2)/25))/(LN(2)/25)*Calculateur!V113*Calculateur!X113*VLOOKUP('Données projet'!$B$9,Paramètres!$A$1:$I$89,3,0)*0.475*44/12</f>
        <v>0.24474741697458885</v>
      </c>
      <c r="AB113" s="23">
        <f>EXP(-LN(2)/2)*AB112+(1-EXP(-LN(2)/2))/(LN(2)/2)*V113*Y113*VLOOKUP('Données projet'!$B$9,Paramètres!$A$1:$I$89,3,0)*0.475*44/12</f>
        <v>1.2511695709323796E-11</v>
      </c>
      <c r="AC113" s="24">
        <f t="shared" si="57"/>
        <v>0.33736403013415589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9.0800457853797645E-2</v>
      </c>
      <c r="AA114" s="23">
        <f>EXP(-LN(2)/25)*AA113+(1-EXP(-LN(2)/25))/(LN(2)/25)*Calculateur!V114*Calculateur!X114*VLOOKUP('Données projet'!$B$9,Paramètres!$A$1:$I$89,3,0)*0.475*44/12</f>
        <v>0.23805478598671143</v>
      </c>
      <c r="AB114" s="23">
        <f>EXP(-LN(2)/2)*AB113+(1-EXP(-LN(2)/2))/(LN(2)/2)*V114*Y114*VLOOKUP('Données projet'!$B$9,Paramètres!$A$1:$I$89,3,0)*0.475*44/12</f>
        <v>8.8471048802054869E-12</v>
      </c>
      <c r="AC114" s="24">
        <f t="shared" si="57"/>
        <v>0.32885524384935616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8.9019916258095369E-2</v>
      </c>
      <c r="AA115" s="23">
        <f>EXP(-LN(2)/25)*AA114+(1-EXP(-LN(2)/25))/(LN(2)/25)*Calculateur!V115*Calculateur!X115*VLOOKUP('Données projet'!$B$9,Paramètres!$A$1:$I$89,3,0)*0.475*44/12</f>
        <v>0.23154516534514769</v>
      </c>
      <c r="AB115" s="23">
        <f>EXP(-LN(2)/2)*AB114+(1-EXP(-LN(2)/2))/(LN(2)/2)*V115*Y115*VLOOKUP('Données projet'!$B$9,Paramètres!$A$1:$I$89,3,0)*0.475*44/12</f>
        <v>6.2558478546618981E-12</v>
      </c>
      <c r="AC115" s="24">
        <f t="shared" si="57"/>
        <v>0.32056508160949887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8.7274289997061674E-2</v>
      </c>
      <c r="AA116" s="23">
        <f>EXP(-LN(2)/25)*AA115+(1-EXP(-LN(2)/25))/(LN(2)/25)*Calculateur!V116*Calculateur!X116*VLOOKUP('Données projet'!$B$9,Paramètres!$A$1:$I$89,3,0)*0.475*44/12</f>
        <v>0.22521355062235357</v>
      </c>
      <c r="AB116" s="23">
        <f>EXP(-LN(2)/2)*AB115+(1-EXP(-LN(2)/2))/(LN(2)/2)*V116*Y116*VLOOKUP('Données projet'!$B$9,Paramètres!$A$1:$I$89,3,0)*0.475*44/12</f>
        <v>4.4235524401027434E-12</v>
      </c>
      <c r="AC116" s="24">
        <f t="shared" si="57"/>
        <v>0.31248784062383883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8.556289440227996E-2</v>
      </c>
      <c r="AA117" s="23">
        <f>EXP(-LN(2)/25)*AA116+(1-EXP(-LN(2)/25))/(LN(2)/25)*Calculateur!V117*Calculateur!X117*VLOOKUP('Données projet'!$B$9,Paramètres!$A$1:$I$89,3,0)*0.475*44/12</f>
        <v>0.21905507423711942</v>
      </c>
      <c r="AB117" s="23">
        <f>EXP(-LN(2)/2)*AB116+(1-EXP(-LN(2)/2))/(LN(2)/2)*V117*Y117*VLOOKUP('Données projet'!$B$9,Paramètres!$A$1:$I$89,3,0)*0.475*44/12</f>
        <v>3.127923927330949E-12</v>
      </c>
      <c r="AC117" s="24">
        <f t="shared" si="57"/>
        <v>0.30461796864252733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8.3885058231263673E-2</v>
      </c>
      <c r="AA118" s="23">
        <f>EXP(-LN(2)/25)*AA117+(1-EXP(-LN(2)/25))/(LN(2)/25)*Calculateur!V118*Calculateur!X118*VLOOKUP('Données projet'!$B$9,Paramètres!$A$1:$I$89,3,0)*0.475*44/12</f>
        <v>0.2130650017124997</v>
      </c>
      <c r="AB118" s="23">
        <f>EXP(-LN(2)/2)*AB117+(1-EXP(-LN(2)/2))/(LN(2)/2)*V118*Y118*VLOOKUP('Données projet'!$B$9,Paramètres!$A$1:$I$89,3,0)*0.475*44/12</f>
        <v>2.2117762200513717E-12</v>
      </c>
      <c r="AC118" s="24">
        <f t="shared" si="57"/>
        <v>0.29695005994597518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8.2240123404182006E-2</v>
      </c>
      <c r="AA119" s="23">
        <f>EXP(-LN(2)/25)*AA118+(1-EXP(-LN(2)/25))/(LN(2)/25)*Calculateur!V119*Calculateur!X119*VLOOKUP('Données projet'!$B$9,Paramètres!$A$1:$I$89,3,0)*0.475*44/12</f>
        <v>0.20723872803606994</v>
      </c>
      <c r="AB119" s="23">
        <f>EXP(-LN(2)/2)*AB118+(1-EXP(-LN(2)/2))/(LN(2)/2)*V119*Y119*VLOOKUP('Données projet'!$B$9,Paramètres!$A$1:$I$89,3,0)*0.475*44/12</f>
        <v>1.5639619636654745E-12</v>
      </c>
      <c r="AC119" s="24">
        <f t="shared" si="57"/>
        <v>0.2894788514418159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8.0627444745748234E-2</v>
      </c>
      <c r="AA120" s="23">
        <f>EXP(-LN(2)/25)*AA119+(1-EXP(-LN(2)/25))/(LN(2)/25)*Calculateur!V120*Calculateur!X120*VLOOKUP('Données projet'!$B$9,Paramètres!$A$1:$I$89,3,0)*0.475*44/12</f>
        <v>0.20157177411971255</v>
      </c>
      <c r="AB120" s="23">
        <f>EXP(-LN(2)/2)*AB119+(1-EXP(-LN(2)/2))/(LN(2)/2)*V120*Y120*VLOOKUP('Données projet'!$B$9,Paramètres!$A$1:$I$89,3,0)*0.475*44/12</f>
        <v>1.1058881100256859E-12</v>
      </c>
      <c r="AC120" s="24">
        <f t="shared" si="57"/>
        <v>0.28219921886656668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7.9046389732169486E-2</v>
      </c>
      <c r="AA121" s="23">
        <f>EXP(-LN(2)/25)*AA120+(1-EXP(-LN(2)/25))/(LN(2)/25)*Calculateur!V121*Calculateur!X121*VLOOKUP('Données projet'!$B$9,Paramètres!$A$1:$I$89,3,0)*0.475*44/12</f>
        <v>0.1960597833562101</v>
      </c>
      <c r="AB121" s="23">
        <f>EXP(-LN(2)/2)*AB120+(1-EXP(-LN(2)/2))/(LN(2)/2)*V121*Y121*VLOOKUP('Données projet'!$B$9,Paramètres!$A$1:$I$89,3,0)*0.475*44/12</f>
        <v>7.8198098183273726E-13</v>
      </c>
      <c r="AC121" s="24">
        <f t="shared" si="57"/>
        <v>0.27510617308916158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7.7496338243058682E-2</v>
      </c>
      <c r="AA122" s="23">
        <f>EXP(-LN(2)/25)*AA121+(1-EXP(-LN(2)/25))/(LN(2)/25)*Calculateur!V122*Calculateur!X122*VLOOKUP('Données projet'!$B$9,Paramètres!$A$1:$I$89,3,0)*0.475*44/12</f>
        <v>0.19069851826999865</v>
      </c>
      <c r="AB122" s="23">
        <f>EXP(-LN(2)/2)*AB121+(1-EXP(-LN(2)/2))/(LN(2)/2)*V122*Y122*VLOOKUP('Données projet'!$B$9,Paramètres!$A$1:$I$89,3,0)*0.475*44/12</f>
        <v>5.5294405501284293E-13</v>
      </c>
      <c r="AC122" s="24">
        <f t="shared" si="57"/>
        <v>0.26819485651361025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7.5976682318211294E-2</v>
      </c>
      <c r="AA123" s="23">
        <f>EXP(-LN(2)/25)*AA122+(1-EXP(-LN(2)/25))/(LN(2)/25)*Calculateur!V123*Calculateur!X123*VLOOKUP('Données projet'!$B$9,Paramètres!$A$1:$I$89,3,0)*0.475*44/12</f>
        <v>0.18548385725950631</v>
      </c>
      <c r="AB123" s="23">
        <f>EXP(-LN(2)/2)*AB122+(1-EXP(-LN(2)/2))/(LN(2)/2)*V123*Y123*VLOOKUP('Données projet'!$B$9,Paramètres!$A$1:$I$89,3,0)*0.475*44/12</f>
        <v>3.9099049091636863E-13</v>
      </c>
      <c r="AC123" s="24">
        <f t="shared" si="57"/>
        <v>0.26146053957810855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7.4486825919151567E-2</v>
      </c>
      <c r="AA124" s="23">
        <f>EXP(-LN(2)/25)*AA123+(1-EXP(-LN(2)/25))/(LN(2)/25)*Calculateur!V124*Calculateur!X124*VLOOKUP('Données projet'!$B$9,Paramètres!$A$1:$I$89,3,0)*0.475*44/12</f>
        <v>0.18041179142857297</v>
      </c>
      <c r="AB124" s="23">
        <f>EXP(-LN(2)/2)*AB123+(1-EXP(-LN(2)/2))/(LN(2)/2)*V124*Y124*VLOOKUP('Données projet'!$B$9,Paramètres!$A$1:$I$89,3,0)*0.475*44/12</f>
        <v>2.7647202750642147E-13</v>
      </c>
      <c r="AC124" s="24">
        <f t="shared" si="57"/>
        <v>0.25489861734800101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7.3026184695354726E-2</v>
      </c>
      <c r="AA125" s="23">
        <f>EXP(-LN(2)/25)*AA124+(1-EXP(-LN(2)/25))/(LN(2)/25)*Calculateur!V125*Calculateur!X125*VLOOKUP('Données projet'!$B$9,Paramètres!$A$1:$I$89,3,0)*0.475*44/12</f>
        <v>0.17547842150451487</v>
      </c>
      <c r="AB125" s="23">
        <f>EXP(-LN(2)/2)*AB124+(1-EXP(-LN(2)/2))/(LN(2)/2)*V125*Y125*VLOOKUP('Données projet'!$B$9,Paramètres!$A$1:$I$89,3,0)*0.475*44/12</f>
        <v>1.9549524545818431E-13</v>
      </c>
      <c r="AC125" s="24">
        <f t="shared" si="57"/>
        <v>0.24850460620006506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7.1594185755053372E-2</v>
      </c>
      <c r="AA126" s="23">
        <f>EXP(-LN(2)/25)*AA125+(1-EXP(-LN(2)/25))/(LN(2)/25)*Calculateur!V126*Calculateur!X126*VLOOKUP('Données projet'!$B$9,Paramètres!$A$1:$I$89,3,0)*0.475*44/12</f>
        <v>0.17067995484046478</v>
      </c>
      <c r="AB126" s="23">
        <f>EXP(-LN(2)/2)*AB125+(1-EXP(-LN(2)/2))/(LN(2)/2)*V126*Y126*VLOOKUP('Données projet'!$B$9,Paramètres!$A$1:$I$89,3,0)*0.475*44/12</f>
        <v>1.3823601375321073E-13</v>
      </c>
      <c r="AC126" s="24">
        <f t="shared" si="57"/>
        <v>0.24227414059565638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7.0190267440538218E-2</v>
      </c>
      <c r="AA127" s="23">
        <f>EXP(-LN(2)/25)*AA126+(1-EXP(-LN(2)/25))/(LN(2)/25)*Calculateur!V127*Calculateur!X127*VLOOKUP('Données projet'!$B$9,Paramètres!$A$1:$I$89,3,0)*0.475*44/12</f>
        <v>0.16601270249968353</v>
      </c>
      <c r="AB127" s="23">
        <f>EXP(-LN(2)/2)*AB126+(1-EXP(-LN(2)/2))/(LN(2)/2)*V127*Y127*VLOOKUP('Données projet'!$B$9,Paramètres!$A$1:$I$89,3,0)*0.475*44/12</f>
        <v>9.7747622729092157E-14</v>
      </c>
      <c r="AC127" s="24">
        <f t="shared" si="57"/>
        <v>0.2362029699403195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6.8813879107865086E-2</v>
      </c>
      <c r="AA128" s="23">
        <f>EXP(-LN(2)/25)*AA127+(1-EXP(-LN(2)/25))/(LN(2)/25)*Calculateur!V128*Calculateur!X128*VLOOKUP('Données projet'!$B$9,Paramètres!$A$1:$I$89,3,0)*0.475*44/12</f>
        <v>0.1614730764196011</v>
      </c>
      <c r="AB128" s="23">
        <f>EXP(-LN(2)/2)*AB127+(1-EXP(-LN(2)/2))/(LN(2)/2)*V128*Y128*VLOOKUP('Données projet'!$B$9,Paramètres!$A$1:$I$89,3,0)*0.475*44/12</f>
        <v>6.9118006876605366E-14</v>
      </c>
      <c r="AC128" s="24">
        <f t="shared" si="57"/>
        <v>0.23028695552753531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6.7464480910881683E-2</v>
      </c>
      <c r="AA129" s="23">
        <f>EXP(-LN(2)/25)*AA128+(1-EXP(-LN(2)/25))/(LN(2)/25)*Calculateur!V129*Calculateur!X129*VLOOKUP('Données projet'!$B$9,Paramètres!$A$1:$I$89,3,0)*0.475*44/12</f>
        <v>0.15705758665340708</v>
      </c>
      <c r="AB129" s="23">
        <f>EXP(-LN(2)/2)*AB128+(1-EXP(-LN(2)/2))/(LN(2)/2)*V129*Y129*VLOOKUP('Données projet'!$B$9,Paramètres!$A$1:$I$89,3,0)*0.475*44/12</f>
        <v>4.8873811364546079E-14</v>
      </c>
      <c r="AC129" s="24">
        <f t="shared" si="57"/>
        <v>0.22452206756433765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6.6141543589489496E-2</v>
      </c>
      <c r="AA130" s="23">
        <f>EXP(-LN(2)/25)*AA129+(1-EXP(-LN(2)/25))/(LN(2)/25)*Calculateur!V130*Calculateur!X130*VLOOKUP('Données projet'!$B$9,Paramètres!$A$1:$I$89,3,0)*0.475*44/12</f>
        <v>0.15276283868707013</v>
      </c>
      <c r="AB130" s="23">
        <f>EXP(-LN(2)/2)*AB129+(1-EXP(-LN(2)/2))/(LN(2)/2)*V130*Y130*VLOOKUP('Données projet'!$B$9,Paramètres!$A$1:$I$89,3,0)*0.475*44/12</f>
        <v>3.4559003438302683E-14</v>
      </c>
      <c r="AC130" s="24">
        <f t="shared" si="57"/>
        <v>0.21890438227659417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6.4844548262057725E-2</v>
      </c>
      <c r="AA131" s="23">
        <f>EXP(-LN(2)/25)*AA130+(1-EXP(-LN(2)/25))/(LN(2)/25)*Calculateur!V131*Calculateur!X131*VLOOKUP('Données projet'!$B$9,Paramètres!$A$1:$I$89,3,0)*0.475*44/12</f>
        <v>0.14858553082972367</v>
      </c>
      <c r="AB131" s="23">
        <f>EXP(-LN(2)/2)*AB130+(1-EXP(-LN(2)/2))/(LN(2)/2)*V131*Y131*VLOOKUP('Données projet'!$B$9,Paramètres!$A$1:$I$89,3,0)*0.475*44/12</f>
        <v>2.4436905682273039E-14</v>
      </c>
      <c r="AC131" s="24">
        <f t="shared" si="57"/>
        <v>0.21343007909180584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6.3572986221907851E-2</v>
      </c>
      <c r="AA132" s="23">
        <f>EXP(-LN(2)/25)*AA131+(1-EXP(-LN(2)/25))/(LN(2)/25)*Calculateur!V132*Calculateur!X132*VLOOKUP('Données projet'!$B$9,Paramètres!$A$1:$I$89,3,0)*0.475*44/12</f>
        <v>0.14452245167541142</v>
      </c>
      <c r="AB132" s="23">
        <f>EXP(-LN(2)/2)*AB131+(1-EXP(-LN(2)/2))/(LN(2)/2)*V132*Y132*VLOOKUP('Données projet'!$B$9,Paramètres!$A$1:$I$89,3,0)*0.475*44/12</f>
        <v>1.7279501719151342E-14</v>
      </c>
      <c r="AC132" s="24">
        <f t="shared" ref="AC132:AC153" si="111">SUM(Z132:AB132)</f>
        <v>0.20809543789733656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6.232635873778905E-2</v>
      </c>
      <c r="AA133" s="23">
        <f>EXP(-LN(2)/25)*AA132+(1-EXP(-LN(2)/25))/(LN(2)/25)*Calculateur!V133*Calculateur!X133*VLOOKUP('Données projet'!$B$9,Paramètres!$A$1:$I$89,3,0)*0.475*44/12</f>
        <v>0.14057047763424188</v>
      </c>
      <c r="AB133" s="23">
        <f>EXP(-LN(2)/2)*AB132+(1-EXP(-LN(2)/2))/(LN(2)/2)*V133*Y133*VLOOKUP('Données projet'!$B$9,Paramètres!$A$1:$I$89,3,0)*0.475*44/12</f>
        <v>1.221845284113652E-14</v>
      </c>
      <c r="AC133" s="24">
        <f t="shared" si="111"/>
        <v>0.20289683637204314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6.1104176858266135E-2</v>
      </c>
      <c r="AA134" s="23">
        <f>EXP(-LN(2)/25)*AA133+(1-EXP(-LN(2)/25))/(LN(2)/25)*Calculateur!V134*Calculateur!X134*VLOOKUP('Données projet'!$B$9,Paramètres!$A$1:$I$89,3,0)*0.475*44/12</f>
        <v>0.13672657053105339</v>
      </c>
      <c r="AB134" s="23">
        <f>EXP(-LN(2)/2)*AB133+(1-EXP(-LN(2)/2))/(LN(2)/2)*V134*Y134*VLOOKUP('Données projet'!$B$9,Paramètres!$A$1:$I$89,3,0)*0.475*44/12</f>
        <v>8.6397508595756708E-15</v>
      </c>
      <c r="AC134" s="24">
        <f t="shared" si="111"/>
        <v>0.19783074738932815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5.9905961219943328E-2</v>
      </c>
      <c r="AA135" s="23">
        <f>EXP(-LN(2)/25)*AA134+(1-EXP(-LN(2)/25))/(LN(2)/25)*Calculateur!V135*Calculateur!X135*VLOOKUP('Données projet'!$B$9,Paramètres!$A$1:$I$89,3,0)*0.475*44/12</f>
        <v>0.13298777526974387</v>
      </c>
      <c r="AB135" s="23">
        <f>EXP(-LN(2)/2)*AB134+(1-EXP(-LN(2)/2))/(LN(2)/2)*V135*Y135*VLOOKUP('Données projet'!$B$9,Paramètres!$A$1:$I$89,3,0)*0.475*44/12</f>
        <v>6.1092264205682598E-15</v>
      </c>
      <c r="AC135" s="24">
        <f t="shared" si="111"/>
        <v>0.1928937364896933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5.8731241859448655E-2</v>
      </c>
      <c r="AA136" s="23">
        <f>EXP(-LN(2)/25)*AA135+(1-EXP(-LN(2)/25))/(LN(2)/25)*Calculateur!V136*Calculateur!X136*VLOOKUP('Données projet'!$B$9,Paramètres!$A$1:$I$89,3,0)*0.475*44/12</f>
        <v>0.12935121756146956</v>
      </c>
      <c r="AB136" s="23">
        <f>EXP(-LN(2)/2)*AB135+(1-EXP(-LN(2)/2))/(LN(2)/2)*V136*Y136*VLOOKUP('Données projet'!$B$9,Paramètres!$A$1:$I$89,3,0)*0.475*44/12</f>
        <v>4.3198754297878354E-15</v>
      </c>
      <c r="AC136" s="24">
        <f t="shared" si="111"/>
        <v>0.18808245942092255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5.7579558029105221E-2</v>
      </c>
      <c r="AA137" s="23">
        <f>EXP(-LN(2)/25)*AA136+(1-EXP(-LN(2)/25))/(LN(2)/25)*Calculateur!V137*Calculateur!X137*VLOOKUP('Données projet'!$B$9,Paramètres!$A$1:$I$89,3,0)*0.475*44/12</f>
        <v>0.12581410171496626</v>
      </c>
      <c r="AB137" s="23">
        <f>EXP(-LN(2)/2)*AB136+(1-EXP(-LN(2)/2))/(LN(2)/2)*V137*Y137*VLOOKUP('Données projet'!$B$9,Paramètres!$A$1:$I$89,3,0)*0.475*44/12</f>
        <v>3.0546132102841299E-15</v>
      </c>
      <c r="AC137" s="24">
        <f t="shared" si="111"/>
        <v>0.18339365974407454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5.6450458016217051E-2</v>
      </c>
      <c r="AA138" s="23">
        <f>EXP(-LN(2)/25)*AA137+(1-EXP(-LN(2)/25))/(LN(2)/25)*Calculateur!V138*Calculateur!X138*VLOOKUP('Données projet'!$B$9,Paramètres!$A$1:$I$89,3,0)*0.475*44/12</f>
        <v>0.12237370848729445</v>
      </c>
      <c r="AB138" s="23">
        <f>EXP(-LN(2)/2)*AB137+(1-EXP(-LN(2)/2))/(LN(2)/2)*V138*Y138*VLOOKUP('Données projet'!$B$9,Paramètres!$A$1:$I$89,3,0)*0.475*44/12</f>
        <v>2.1599377148939177E-15</v>
      </c>
      <c r="AC138" s="24">
        <f t="shared" si="111"/>
        <v>0.17882416650351368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5.5343498965898609E-2</v>
      </c>
      <c r="AA139" s="23">
        <f>EXP(-LN(2)/25)*AA138+(1-EXP(-LN(2)/25))/(LN(2)/25)*Calculateur!V139*Calculateur!X139*VLOOKUP('Données projet'!$B$9,Paramètres!$A$1:$I$89,3,0)*0.475*44/12</f>
        <v>0.11902739299335574</v>
      </c>
      <c r="AB139" s="23">
        <f>EXP(-LN(2)/2)*AB138+(1-EXP(-LN(2)/2))/(LN(2)/2)*V139*Y139*VLOOKUP('Données projet'!$B$9,Paramètres!$A$1:$I$89,3,0)*0.475*44/12</f>
        <v>1.527306605142065E-15</v>
      </c>
      <c r="AC139" s="24">
        <f t="shared" si="111"/>
        <v>0.17437089195925587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5.4258246707378562E-2</v>
      </c>
      <c r="AA140" s="23">
        <f>EXP(-LN(2)/25)*AA139+(1-EXP(-LN(2)/25))/(LN(2)/25)*Calculateur!V140*Calculateur!X140*VLOOKUP('Données projet'!$B$9,Paramètres!$A$1:$I$89,3,0)*0.475*44/12</f>
        <v>0.11577258267257387</v>
      </c>
      <c r="AB140" s="23">
        <f>EXP(-LN(2)/2)*AB139+(1-EXP(-LN(2)/2))/(LN(2)/2)*V140*Y140*VLOOKUP('Données projet'!$B$9,Paramètres!$A$1:$I$89,3,0)*0.475*44/12</f>
        <v>1.0799688574469588E-15</v>
      </c>
      <c r="AC140" s="24">
        <f t="shared" si="111"/>
        <v>0.17003082937995351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5.3194275583709573E-2</v>
      </c>
      <c r="AA141" s="23">
        <f>EXP(-LN(2)/25)*AA140+(1-EXP(-LN(2)/25))/(LN(2)/25)*Calculateur!V141*Calculateur!X141*VLOOKUP('Données projet'!$B$9,Paramètres!$A$1:$I$89,3,0)*0.475*44/12</f>
        <v>0.11260677531117681</v>
      </c>
      <c r="AB141" s="23">
        <f>EXP(-LN(2)/2)*AB140+(1-EXP(-LN(2)/2))/(LN(2)/2)*V141*Y141*VLOOKUP('Données projet'!$B$9,Paramètres!$A$1:$I$89,3,0)*0.475*44/12</f>
        <v>7.6365330257103248E-16</v>
      </c>
      <c r="AC141" s="24">
        <f t="shared" si="111"/>
        <v>0.16580105089488717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5.2151168284817424E-2</v>
      </c>
      <c r="AA142" s="23">
        <f>EXP(-LN(2)/25)*AA141+(1-EXP(-LN(2)/25))/(LN(2)/25)*Calculateur!V142*Calculateur!X142*VLOOKUP('Données projet'!$B$9,Paramètres!$A$1:$I$89,3,0)*0.475*44/12</f>
        <v>0.10952753711855974</v>
      </c>
      <c r="AB142" s="23">
        <f>EXP(-LN(2)/2)*AB141+(1-EXP(-LN(2)/2))/(LN(2)/2)*V142*Y142*VLOOKUP('Données projet'!$B$9,Paramètres!$A$1:$I$89,3,0)*0.475*44/12</f>
        <v>5.3998442872347942E-16</v>
      </c>
      <c r="AC142" s="24">
        <f t="shared" si="111"/>
        <v>0.1616787054033777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5.112851568382392E-2</v>
      </c>
      <c r="AA143" s="23">
        <f>EXP(-LN(2)/25)*AA142+(1-EXP(-LN(2)/25))/(LN(2)/25)*Calculateur!V143*Calculateur!X143*VLOOKUP('Données projet'!$B$9,Paramètres!$A$1:$I$89,3,0)*0.475*44/12</f>
        <v>0.10653250085624988</v>
      </c>
      <c r="AB143" s="23">
        <f>EXP(-LN(2)/2)*AB142+(1-EXP(-LN(2)/2))/(LN(2)/2)*V143*Y143*VLOOKUP('Données projet'!$B$9,Paramètres!$A$1:$I$89,3,0)*0.475*44/12</f>
        <v>3.8182665128551624E-16</v>
      </c>
      <c r="AC143" s="24">
        <f t="shared" si="111"/>
        <v>0.15766101654007419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5.0125916676579403E-2</v>
      </c>
      <c r="AA144" s="23">
        <f>EXP(-LN(2)/25)*AA143+(1-EXP(-LN(2)/25))/(LN(2)/25)*Calculateur!V144*Calculateur!X144*VLOOKUP('Données projet'!$B$9,Paramètres!$A$1:$I$89,3,0)*0.475*44/12</f>
        <v>0.103619364018035</v>
      </c>
      <c r="AB144" s="23">
        <f>EXP(-LN(2)/2)*AB143+(1-EXP(-LN(2)/2))/(LN(2)/2)*V144*Y144*VLOOKUP('Données projet'!$B$9,Paramètres!$A$1:$I$89,3,0)*0.475*44/12</f>
        <v>2.6999221436173971E-16</v>
      </c>
      <c r="AC144" s="24">
        <f t="shared" si="111"/>
        <v>0.15374528069461468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4.9142978024341942E-2</v>
      </c>
      <c r="AA145" s="23">
        <f>EXP(-LN(2)/25)*AA144+(1-EXP(-LN(2)/25))/(LN(2)/25)*Calculateur!V145*Calculateur!X145*VLOOKUP('Données projet'!$B$9,Paramètres!$A$1:$I$89,3,0)*0.475*44/12</f>
        <v>0.10078588705985631</v>
      </c>
      <c r="AB145" s="23">
        <f>EXP(-LN(2)/2)*AB144+(1-EXP(-LN(2)/2))/(LN(2)/2)*V145*Y145*VLOOKUP('Données projet'!$B$9,Paramètres!$A$1:$I$89,3,0)*0.475*44/12</f>
        <v>1.9091332564275812E-16</v>
      </c>
      <c r="AC145" s="24">
        <f t="shared" si="111"/>
        <v>0.14992886508419845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4.8179314199541481E-2</v>
      </c>
      <c r="AA146" s="23">
        <f>EXP(-LN(2)/25)*AA145+(1-EXP(-LN(2)/25))/(LN(2)/25)*Calculateur!V146*Calculateur!X146*VLOOKUP('Données projet'!$B$9,Paramètres!$A$1:$I$89,3,0)*0.475*44/12</f>
        <v>9.802989167810508E-2</v>
      </c>
      <c r="AB146" s="23">
        <f>EXP(-LN(2)/2)*AB145+(1-EXP(-LN(2)/2))/(LN(2)/2)*V146*Y146*VLOOKUP('Données projet'!$B$9,Paramètres!$A$1:$I$89,3,0)*0.475*44/12</f>
        <v>1.3499610718086986E-16</v>
      </c>
      <c r="AC146" s="24">
        <f t="shared" si="111"/>
        <v>0.14620920587764671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4.7234547234568464E-2</v>
      </c>
      <c r="AA147" s="23">
        <f>EXP(-LN(2)/25)*AA146+(1-EXP(-LN(2)/25))/(LN(2)/25)*Calculateur!V147*Calculateur!X147*VLOOKUP('Données projet'!$B$9,Paramètres!$A$1:$I$89,3,0)*0.475*44/12</f>
        <v>9.5349259134999337E-2</v>
      </c>
      <c r="AB147" s="23">
        <f>EXP(-LN(2)/2)*AB146+(1-EXP(-LN(2)/2))/(LN(2)/2)*V147*Y147*VLOOKUP('Données projet'!$B$9,Paramètres!$A$1:$I$89,3,0)*0.475*44/12</f>
        <v>9.545666282137906E-17</v>
      </c>
      <c r="AC147" s="24">
        <f t="shared" si="111"/>
        <v>0.14258380636956788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4.6308306573527615E-2</v>
      </c>
      <c r="AA148" s="23">
        <f>EXP(-LN(2)/25)*AA147+(1-EXP(-LN(2)/25))/(LN(2)/25)*Calculateur!V148*Calculateur!X148*VLOOKUP('Données projet'!$B$9,Paramètres!$A$1:$I$89,3,0)*0.475*44/12</f>
        <v>9.2741928629753168E-2</v>
      </c>
      <c r="AB148" s="23">
        <f>EXP(-LN(2)/2)*AB147+(1-EXP(-LN(2)/2))/(LN(2)/2)*V148*Y148*VLOOKUP('Données projet'!$B$9,Paramètres!$A$1:$I$89,3,0)*0.475*44/12</f>
        <v>6.7498053590434928E-17</v>
      </c>
      <c r="AC148" s="24">
        <f t="shared" si="111"/>
        <v>0.13905023520328083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4.540022892689876E-2</v>
      </c>
      <c r="AA149" s="23">
        <f>EXP(-LN(2)/25)*AA148+(1-EXP(-LN(2)/25))/(LN(2)/25)*Calculateur!V149*Calculateur!X149*VLOOKUP('Données projet'!$B$9,Paramètres!$A$1:$I$89,3,0)*0.475*44/12</f>
        <v>9.0205895714286499E-2</v>
      </c>
      <c r="AB149" s="23">
        <f>EXP(-LN(2)/2)*AB148+(1-EXP(-LN(2)/2))/(LN(2)/2)*V149*Y149*VLOOKUP('Données projet'!$B$9,Paramètres!$A$1:$I$89,3,0)*0.475*44/12</f>
        <v>4.772833141068953E-17</v>
      </c>
      <c r="AC149" s="24">
        <f t="shared" si="111"/>
        <v>0.13560612464118532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4.4509958129047622E-2</v>
      </c>
      <c r="AA150" s="23">
        <f>EXP(-LN(2)/25)*AA149+(1-EXP(-LN(2)/25))/(LN(2)/25)*Calculateur!V150*Calculateur!X150*VLOOKUP('Données projet'!$B$9,Paramètres!$A$1:$I$89,3,0)*0.475*44/12</f>
        <v>8.7739210752257449E-2</v>
      </c>
      <c r="AB150" s="23">
        <f>EXP(-LN(2)/2)*AB149+(1-EXP(-LN(2)/2))/(LN(2)/2)*V150*Y150*VLOOKUP('Données projet'!$B$9,Paramètres!$A$1:$I$89,3,0)*0.475*44/12</f>
        <v>3.3749026795217464E-17</v>
      </c>
      <c r="AC150" s="24">
        <f t="shared" si="111"/>
        <v>0.13224916888130508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4.3637144998530775E-2</v>
      </c>
      <c r="AA151" s="23">
        <f>EXP(-LN(2)/25)*AA150+(1-EXP(-LN(2)/25))/(LN(2)/25)*Calculateur!V151*Calculateur!X151*VLOOKUP('Données projet'!$B$9,Paramètres!$A$1:$I$89,3,0)*0.475*44/12</f>
        <v>8.5339977420232402E-2</v>
      </c>
      <c r="AB151" s="23">
        <f>EXP(-LN(2)/2)*AB150+(1-EXP(-LN(2)/2))/(LN(2)/2)*V151*Y151*VLOOKUP('Données projet'!$B$9,Paramètres!$A$1:$I$89,3,0)*0.475*44/12</f>
        <v>2.3864165705344765E-17</v>
      </c>
      <c r="AC151" s="24">
        <f t="shared" si="111"/>
        <v>0.12897712241876322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4.2781447201139917E-2</v>
      </c>
      <c r="AA152" s="23">
        <f>EXP(-LN(2)/25)*AA151+(1-EXP(-LN(2)/25))/(LN(2)/25)*Calculateur!V152*Calculateur!X152*VLOOKUP('Données projet'!$B$9,Paramètres!$A$1:$I$89,3,0)*0.475*44/12</f>
        <v>8.3006351249841778E-2</v>
      </c>
      <c r="AB152" s="23">
        <f>EXP(-LN(2)/2)*AB151+(1-EXP(-LN(2)/2))/(LN(2)/2)*V152*Y152*VLOOKUP('Données projet'!$B$9,Paramètres!$A$1:$I$89,3,0)*0.475*44/12</f>
        <v>1.6874513397608732E-17</v>
      </c>
      <c r="AC152" s="24">
        <f t="shared" si="111"/>
        <v>0.12578779845098173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4.1942529115631774E-2</v>
      </c>
      <c r="AA153" s="23">
        <f>EXP(-LN(2)/25)*AA152+(1-EXP(-LN(2)/25))/(LN(2)/25)*Calculateur!V153*Calculateur!X153*VLOOKUP('Données projet'!$B$9,Paramètres!$A$1:$I$89,3,0)*0.475*44/12</f>
        <v>8.0736538209800562E-2</v>
      </c>
      <c r="AB153" s="23">
        <f>EXP(-LN(2)/2)*AB152+(1-EXP(-LN(2)/2))/(LN(2)/2)*V153*Y153*VLOOKUP('Données projet'!$B$9,Paramètres!$A$1:$I$89,3,0)*0.475*44/12</f>
        <v>1.1932082852672382E-17</v>
      </c>
      <c r="AC153" s="24">
        <f t="shared" si="111"/>
        <v>0.12267906732543235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4.112006170209094E-2</v>
      </c>
      <c r="AA154" s="23">
        <f>EXP(-LN(2)/25)*AA153+(1-EXP(-LN(2)/25))/(LN(2)/25)*Calculateur!V154*Calculateur!X154*VLOOKUP('Données projet'!$B$9,Paramètres!$A$1:$I$89,3,0)*0.475*44/12</f>
        <v>7.8528793326703553E-2</v>
      </c>
      <c r="AB154" s="23">
        <f>EXP(-LN(2)/2)*AB153+(1-EXP(-LN(2)/2))/(LN(2)/2)*V154*Y154*VLOOKUP('Données projet'!$B$9,Paramètres!$A$1:$I$89,3,0)*0.475*44/12</f>
        <v>8.437256698804366E-18</v>
      </c>
      <c r="AC154" s="24">
        <f t="shared" ref="AC154:AC203" si="163">SUM(Z154:AB154)</f>
        <v>0.11964885502879451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4.0313722372874054E-2</v>
      </c>
      <c r="AA155" s="23">
        <f>EXP(-LN(2)/25)*AA154+(1-EXP(-LN(2)/25))/(LN(2)/25)*Calculateur!V155*Calculateur!X155*VLOOKUP('Données projet'!$B$9,Paramètres!$A$1:$I$89,3,0)*0.475*44/12</f>
        <v>7.6381419343535081E-2</v>
      </c>
      <c r="AB155" s="23">
        <f>EXP(-LN(2)/2)*AB154+(1-EXP(-LN(2)/2))/(LN(2)/2)*V155*Y155*VLOOKUP('Données projet'!$B$9,Paramètres!$A$1:$I$89,3,0)*0.475*44/12</f>
        <v>5.9660414263361912E-18</v>
      </c>
      <c r="AC155" s="24">
        <f t="shared" si="163"/>
        <v>0.11669514171640913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3.9523194866084688E-2</v>
      </c>
      <c r="AA156" s="23">
        <f>EXP(-LN(2)/25)*AA155+(1-EXP(-LN(2)/25))/(LN(2)/25)*Calculateur!V156*Calculateur!X156*VLOOKUP('Données projet'!$B$9,Paramètres!$A$1:$I$89,3,0)*0.475*44/12</f>
        <v>7.429276541486185E-2</v>
      </c>
      <c r="AB156" s="23">
        <f>EXP(-LN(2)/2)*AB155+(1-EXP(-LN(2)/2))/(LN(2)/2)*V156*Y156*VLOOKUP('Données projet'!$B$9,Paramètres!$A$1:$I$89,3,0)*0.475*44/12</f>
        <v>4.218628349402183E-18</v>
      </c>
      <c r="AC156" s="24">
        <f t="shared" si="163"/>
        <v>0.11381596028094654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3.8748169121529293E-2</v>
      </c>
      <c r="AA157" s="23">
        <f>EXP(-LN(2)/25)*AA156+(1-EXP(-LN(2)/25))/(LN(2)/25)*Calculateur!V157*Calculateur!X157*VLOOKUP('Données projet'!$B$9,Paramètres!$A$1:$I$89,3,0)*0.475*44/12</f>
        <v>7.2261225837705723E-2</v>
      </c>
      <c r="AB157" s="23">
        <f>EXP(-LN(2)/2)*AB156+(1-EXP(-LN(2)/2))/(LN(2)/2)*V157*Y157*VLOOKUP('Données projet'!$B$9,Paramètres!$A$1:$I$89,3,0)*0.475*44/12</f>
        <v>2.9830207131680956E-18</v>
      </c>
      <c r="AC157" s="24">
        <f t="shared" si="163"/>
        <v>0.11100939495923501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3.7988341159105599E-2</v>
      </c>
      <c r="AA158" s="23">
        <f>EXP(-LN(2)/25)*AA157+(1-EXP(-LN(2)/25))/(LN(2)/25)*Calculateur!V158*Calculateur!X158*VLOOKUP('Données projet'!$B$9,Paramètres!$A$1:$I$89,3,0)*0.475*44/12</f>
        <v>7.0285238817120954E-2</v>
      </c>
      <c r="AB158" s="23">
        <f>EXP(-LN(2)/2)*AB157+(1-EXP(-LN(2)/2))/(LN(2)/2)*V158*Y158*VLOOKUP('Données projet'!$B$9,Paramètres!$A$1:$I$89,3,0)*0.475*44/12</f>
        <v>2.1093141747010915E-18</v>
      </c>
      <c r="AC158" s="24">
        <f t="shared" si="163"/>
        <v>0.10827357997622655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3.7243412959575735E-2</v>
      </c>
      <c r="AA159" s="23">
        <f>EXP(-LN(2)/25)*AA158+(1-EXP(-LN(2)/25))/(LN(2)/25)*Calculateur!V159*Calculateur!X159*VLOOKUP('Données projet'!$B$9,Paramètres!$A$1:$I$89,3,0)*0.475*44/12</f>
        <v>6.8363285265526708E-2</v>
      </c>
      <c r="AB159" s="23">
        <f>EXP(-LN(2)/2)*AB158+(1-EXP(-LN(2)/2))/(LN(2)/2)*V159*Y159*VLOOKUP('Données projet'!$B$9,Paramètres!$A$1:$I$89,3,0)*0.475*44/12</f>
        <v>1.4915103565840478E-18</v>
      </c>
      <c r="AC159" s="24">
        <f t="shared" si="163"/>
        <v>0.10560669822510244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3.6513092347677314E-2</v>
      </c>
      <c r="AA160" s="23">
        <f>EXP(-LN(2)/25)*AA159+(1-EXP(-LN(2)/25))/(LN(2)/25)*Calculateur!V160*Calculateur!X160*VLOOKUP('Données projet'!$B$9,Paramètres!$A$1:$I$89,3,0)*0.475*44/12</f>
        <v>6.6493887634871948E-2</v>
      </c>
      <c r="AB160" s="23">
        <f>EXP(-LN(2)/2)*AB159+(1-EXP(-LN(2)/2))/(LN(2)/2)*V160*Y160*VLOOKUP('Données projet'!$B$9,Paramètres!$A$1:$I$89,3,0)*0.475*44/12</f>
        <v>1.0546570873505458E-18</v>
      </c>
      <c r="AC160" s="24">
        <f t="shared" si="163"/>
        <v>0.10300697998254926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3.5797092877526637E-2</v>
      </c>
      <c r="AA161" s="23">
        <f>EXP(-LN(2)/25)*AA160+(1-EXP(-LN(2)/25))/(LN(2)/25)*Calculateur!V161*Calculateur!X161*VLOOKUP('Données projet'!$B$9,Paramètres!$A$1:$I$89,3,0)*0.475*44/12</f>
        <v>6.4675608780734792E-2</v>
      </c>
      <c r="AB161" s="23">
        <f>EXP(-LN(2)/2)*AB160+(1-EXP(-LN(2)/2))/(LN(2)/2)*V161*Y161*VLOOKUP('Données projet'!$B$9,Paramètres!$A$1:$I$89,3,0)*0.475*44/12</f>
        <v>7.457551782920239E-19</v>
      </c>
      <c r="AC161" s="24">
        <f t="shared" si="163"/>
        <v>0.10047270165826143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3.509513372026906E-2</v>
      </c>
      <c r="AA162" s="23">
        <f>EXP(-LN(2)/25)*AA161+(1-EXP(-LN(2)/25))/(LN(2)/25)*Calculateur!V162*Calculateur!X162*VLOOKUP('Données projet'!$B$9,Paramètres!$A$1:$I$89,3,0)*0.475*44/12</f>
        <v>6.2907050857483146E-2</v>
      </c>
      <c r="AB162" s="23">
        <f>EXP(-LN(2)/2)*AB161+(1-EXP(-LN(2)/2))/(LN(2)/2)*V162*Y162*VLOOKUP('Données projet'!$B$9,Paramètres!$A$1:$I$89,3,0)*0.475*44/12</f>
        <v>5.2732854367527288E-19</v>
      </c>
      <c r="AC162" s="24">
        <f t="shared" si="163"/>
        <v>9.8002184577752199E-2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3.4406939553932495E-2</v>
      </c>
      <c r="AA163" s="23">
        <f>EXP(-LN(2)/25)*AA162+(1-EXP(-LN(2)/25))/(LN(2)/25)*Calculateur!V163*Calculateur!X163*VLOOKUP('Données projet'!$B$9,Paramètres!$A$1:$I$89,3,0)*0.475*44/12</f>
        <v>6.118685424364724E-2</v>
      </c>
      <c r="AB163" s="23">
        <f>EXP(-LN(2)/2)*AB162+(1-EXP(-LN(2)/2))/(LN(2)/2)*V163*Y163*VLOOKUP('Données projet'!$B$9,Paramètres!$A$1:$I$89,3,0)*0.475*44/12</f>
        <v>3.7287758914601195E-19</v>
      </c>
      <c r="AC163" s="24">
        <f t="shared" si="163"/>
        <v>9.5593793797579735E-2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3.3732240455440793E-2</v>
      </c>
      <c r="AA164" s="23">
        <f>EXP(-LN(2)/25)*AA163+(1-EXP(-LN(2)/25))/(LN(2)/25)*Calculateur!V164*Calculateur!X164*VLOOKUP('Données projet'!$B$9,Paramètres!$A$1:$I$89,3,0)*0.475*44/12</f>
        <v>5.9513696496677884E-2</v>
      </c>
      <c r="AB164" s="23">
        <f>EXP(-LN(2)/2)*AB163+(1-EXP(-LN(2)/2))/(LN(2)/2)*V164*Y164*VLOOKUP('Données projet'!$B$9,Paramètres!$A$1:$I$89,3,0)*0.475*44/12</f>
        <v>2.6366427183763644E-19</v>
      </c>
      <c r="AC164" s="24">
        <f t="shared" si="163"/>
        <v>9.3245936952118677E-2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3.3070771794744699E-2</v>
      </c>
      <c r="AA165" s="23">
        <f>EXP(-LN(2)/25)*AA164+(1-EXP(-LN(2)/25))/(LN(2)/25)*Calculateur!V165*Calculateur!X165*VLOOKUP('Données projet'!$B$9,Paramètres!$A$1:$I$89,3,0)*0.475*44/12</f>
        <v>5.7886291336286949E-2</v>
      </c>
      <c r="AB165" s="23">
        <f>EXP(-LN(2)/2)*AB164+(1-EXP(-LN(2)/2))/(LN(2)/2)*V165*Y165*VLOOKUP('Données projet'!$B$9,Paramètres!$A$1:$I$89,3,0)*0.475*44/12</f>
        <v>1.8643879457300598E-19</v>
      </c>
      <c r="AC165" s="24">
        <f t="shared" si="163"/>
        <v>9.0957063131031649E-2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3.2422274131028814E-2</v>
      </c>
      <c r="AA166" s="23">
        <f>EXP(-LN(2)/25)*AA165+(1-EXP(-LN(2)/25))/(LN(2)/25)*Calculateur!V166*Calculateur!X166*VLOOKUP('Données projet'!$B$9,Paramètres!$A$1:$I$89,3,0)*0.475*44/12</f>
        <v>5.630338765558842E-2</v>
      </c>
      <c r="AB166" s="23">
        <f>EXP(-LN(2)/2)*AB165+(1-EXP(-LN(2)/2))/(LN(2)/2)*V166*Y166*VLOOKUP('Données projet'!$B$9,Paramètres!$A$1:$I$89,3,0)*0.475*44/12</f>
        <v>1.3183213591881822E-19</v>
      </c>
      <c r="AC166" s="24">
        <f t="shared" si="163"/>
        <v>8.8725661786617227E-2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3.1786493110953877E-2</v>
      </c>
      <c r="AA167" s="23">
        <f>EXP(-LN(2)/25)*AA166+(1-EXP(-LN(2)/25))/(LN(2)/25)*Calculateur!V167*Calculateur!X167*VLOOKUP('Données projet'!$B$9,Paramètres!$A$1:$I$89,3,0)*0.475*44/12</f>
        <v>5.4763768559279884E-2</v>
      </c>
      <c r="AB167" s="23">
        <f>EXP(-LN(2)/2)*AB166+(1-EXP(-LN(2)/2))/(LN(2)/2)*V167*Y167*VLOOKUP('Données projet'!$B$9,Paramètres!$A$1:$I$89,3,0)*0.475*44/12</f>
        <v>9.3219397286502988E-20</v>
      </c>
      <c r="AC167" s="24">
        <f t="shared" si="163"/>
        <v>8.6550261670233761E-2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3.1163179368894477E-2</v>
      </c>
      <c r="AA168" s="23">
        <f>EXP(-LN(2)/25)*AA167+(1-EXP(-LN(2)/25))/(LN(2)/25)*Calculateur!V168*Calculateur!X168*VLOOKUP('Données projet'!$B$9,Paramètres!$A$1:$I$89,3,0)*0.475*44/12</f>
        <v>5.3266250428124953E-2</v>
      </c>
      <c r="AB168" s="23">
        <f>EXP(-LN(2)/2)*AB167+(1-EXP(-LN(2)/2))/(LN(2)/2)*V168*Y168*VLOOKUP('Données projet'!$B$9,Paramètres!$A$1:$I$89,3,0)*0.475*44/12</f>
        <v>6.5916067959409109E-20</v>
      </c>
      <c r="AC168" s="24">
        <f t="shared" si="163"/>
        <v>8.4429429797019423E-2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3.0552088429133019E-2</v>
      </c>
      <c r="AA169" s="23">
        <f>EXP(-LN(2)/25)*AA168+(1-EXP(-LN(2)/25))/(LN(2)/25)*Calculateur!V169*Calculateur!X169*VLOOKUP('Données projet'!$B$9,Paramètres!$A$1:$I$89,3,0)*0.475*44/12</f>
        <v>5.1809682009017505E-2</v>
      </c>
      <c r="AB169" s="23">
        <f>EXP(-LN(2)/2)*AB168+(1-EXP(-LN(2)/2))/(LN(2)/2)*V169*Y169*VLOOKUP('Données projet'!$B$9,Paramètres!$A$1:$I$89,3,0)*0.475*44/12</f>
        <v>4.6609698643251494E-20</v>
      </c>
      <c r="AC169" s="24">
        <f t="shared" si="163"/>
        <v>8.2361770438150517E-2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2.9952980609971615E-2</v>
      </c>
      <c r="AA170" s="23">
        <f>EXP(-LN(2)/25)*AA169+(1-EXP(-LN(2)/25))/(LN(2)/25)*Calculateur!V170*Calculateur!X170*VLOOKUP('Données projet'!$B$9,Paramètres!$A$1:$I$89,3,0)*0.475*44/12</f>
        <v>5.0392943529928159E-2</v>
      </c>
      <c r="AB170" s="23">
        <f>EXP(-LN(2)/2)*AB169+(1-EXP(-LN(2)/2))/(LN(2)/2)*V170*Y170*VLOOKUP('Données projet'!$B$9,Paramètres!$A$1:$I$89,3,0)*0.475*44/12</f>
        <v>3.2958033979704555E-20</v>
      </c>
      <c r="AC170" s="24">
        <f t="shared" si="163"/>
        <v>8.0345924139899771E-2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2.9365620929724279E-2</v>
      </c>
      <c r="AA171" s="23">
        <f>EXP(-LN(2)/25)*AA170+(1-EXP(-LN(2)/25))/(LN(2)/25)*Calculateur!V171*Calculateur!X171*VLOOKUP('Données projet'!$B$9,Paramètres!$A$1:$I$89,3,0)*0.475*44/12</f>
        <v>4.9014945839052547E-2</v>
      </c>
      <c r="AB171" s="23">
        <f>EXP(-LN(2)/2)*AB170+(1-EXP(-LN(2)/2))/(LN(2)/2)*V171*Y171*VLOOKUP('Données projet'!$B$9,Paramètres!$A$1:$I$89,3,0)*0.475*44/12</f>
        <v>2.3304849321625747E-20</v>
      </c>
      <c r="AC171" s="24">
        <f t="shared" si="163"/>
        <v>7.8380566768776833E-2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2.8789779014552562E-2</v>
      </c>
      <c r="AA172" s="23">
        <f>EXP(-LN(2)/25)*AA171+(1-EXP(-LN(2)/25))/(LN(2)/25)*Calculateur!V172*Calculateur!X172*VLOOKUP('Données projet'!$B$9,Paramètres!$A$1:$I$89,3,0)*0.475*44/12</f>
        <v>4.7674629567499675E-2</v>
      </c>
      <c r="AB172" s="23">
        <f>EXP(-LN(2)/2)*AB171+(1-EXP(-LN(2)/2))/(LN(2)/2)*V172*Y172*VLOOKUP('Données projet'!$B$9,Paramètres!$A$1:$I$89,3,0)*0.475*44/12</f>
        <v>1.6479016989852277E-20</v>
      </c>
      <c r="AC172" s="24">
        <f t="shared" si="163"/>
        <v>7.6464408582052237E-2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2.8225229008108477E-2</v>
      </c>
      <c r="AA173" s="23">
        <f>EXP(-LN(2)/25)*AA172+(1-EXP(-LN(2)/25))/(LN(2)/25)*Calculateur!V173*Calculateur!X173*VLOOKUP('Données projet'!$B$9,Paramètres!$A$1:$I$89,3,0)*0.475*44/12</f>
        <v>4.6370964314876591E-2</v>
      </c>
      <c r="AB173" s="23">
        <f>EXP(-LN(2)/2)*AB172+(1-EXP(-LN(2)/2))/(LN(2)/2)*V173*Y173*VLOOKUP('Données projet'!$B$9,Paramètres!$A$1:$I$89,3,0)*0.475*44/12</f>
        <v>1.1652424660812874E-20</v>
      </c>
      <c r="AC173" s="24">
        <f t="shared" si="163"/>
        <v>7.459619332298506E-2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2.7671749482949256E-2</v>
      </c>
      <c r="AA174" s="23">
        <f>EXP(-LN(2)/25)*AA173+(1-EXP(-LN(2)/25))/(LN(2)/25)*Calculateur!V174*Calculateur!X174*VLOOKUP('Données projet'!$B$9,Paramètres!$A$1:$I$89,3,0)*0.475*44/12</f>
        <v>4.5102947857143257E-2</v>
      </c>
      <c r="AB174" s="23">
        <f>EXP(-LN(2)/2)*AB173+(1-EXP(-LN(2)/2))/(LN(2)/2)*V174*Y174*VLOOKUP('Données projet'!$B$9,Paramètres!$A$1:$I$89,3,0)*0.475*44/12</f>
        <v>8.2395084949261387E-21</v>
      </c>
      <c r="AC174" s="24">
        <f t="shared" si="163"/>
        <v>7.2774697340092509E-2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2.7129123353689232E-2</v>
      </c>
      <c r="AA175" s="23">
        <f>EXP(-LN(2)/25)*AA174+(1-EXP(-LN(2)/25))/(LN(2)/25)*Calculateur!V175*Calculateur!X175*VLOOKUP('Données projet'!$B$9,Paramètres!$A$1:$I$89,3,0)*0.475*44/12</f>
        <v>4.3869605376128731E-2</v>
      </c>
      <c r="AB175" s="23">
        <f>EXP(-LN(2)/2)*AB174+(1-EXP(-LN(2)/2))/(LN(2)/2)*V175*Y175*VLOOKUP('Données projet'!$B$9,Paramètres!$A$1:$I$89,3,0)*0.475*44/12</f>
        <v>5.8262123304064368E-21</v>
      </c>
      <c r="AC175" s="24">
        <f t="shared" si="163"/>
        <v>7.0998728729817967E-2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2.6597137791854738E-2</v>
      </c>
      <c r="AA176" s="23">
        <f>EXP(-LN(2)/25)*AA175+(1-EXP(-LN(2)/25))/(LN(2)/25)*Calculateur!V176*Calculateur!X176*VLOOKUP('Données projet'!$B$9,Paramètres!$A$1:$I$89,3,0)*0.475*44/12</f>
        <v>4.2669988710116208E-2</v>
      </c>
      <c r="AB176" s="23">
        <f>EXP(-LN(2)/2)*AB175+(1-EXP(-LN(2)/2))/(LN(2)/2)*V176*Y176*VLOOKUP('Données projet'!$B$9,Paramètres!$A$1:$I$89,3,0)*0.475*44/12</f>
        <v>4.1197542474630693E-21</v>
      </c>
      <c r="AC176" s="24">
        <f t="shared" si="163"/>
        <v>6.9267126501970949E-2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2.6075584142408667E-2</v>
      </c>
      <c r="AA177" s="23">
        <f>EXP(-LN(2)/25)*AA176+(1-EXP(-LN(2)/25))/(LN(2)/25)*Calculateur!V177*Calculateur!X177*VLOOKUP('Données projet'!$B$9,Paramètres!$A$1:$I$89,3,0)*0.475*44/12</f>
        <v>4.1503175624920896E-2</v>
      </c>
      <c r="AB177" s="23">
        <f>EXP(-LN(2)/2)*AB176+(1-EXP(-LN(2)/2))/(LN(2)/2)*V177*Y177*VLOOKUP('Données projet'!$B$9,Paramètres!$A$1:$I$89,3,0)*0.475*44/12</f>
        <v>2.9131061652032184E-21</v>
      </c>
      <c r="AC177" s="24">
        <f t="shared" si="163"/>
        <v>6.7578759767329563E-2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2.5564257841911919E-2</v>
      </c>
      <c r="AA178" s="23">
        <f>EXP(-LN(2)/25)*AA177+(1-EXP(-LN(2)/25))/(LN(2)/25)*Calculateur!V178*Calculateur!X178*VLOOKUP('Données projet'!$B$9,Paramètres!$A$1:$I$89,3,0)*0.475*44/12</f>
        <v>4.0368269104900288E-2</v>
      </c>
      <c r="AB178" s="23">
        <f>EXP(-LN(2)/2)*AB177+(1-EXP(-LN(2)/2))/(LN(2)/2)*V178*Y178*VLOOKUP('Données projet'!$B$9,Paramètres!$A$1:$I$89,3,0)*0.475*44/12</f>
        <v>2.0598771237315347E-21</v>
      </c>
      <c r="AC178" s="24">
        <f t="shared" si="163"/>
        <v>6.5932526946812203E-2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2.5062958338289663E-2</v>
      </c>
      <c r="AA179" s="23">
        <f>EXP(-LN(2)/25)*AA178+(1-EXP(-LN(2)/25))/(LN(2)/25)*Calculateur!V179*Calculateur!X179*VLOOKUP('Données projet'!$B$9,Paramètres!$A$1:$I$89,3,0)*0.475*44/12</f>
        <v>3.9264396663351783E-2</v>
      </c>
      <c r="AB179" s="23">
        <f>EXP(-LN(2)/2)*AB178+(1-EXP(-LN(2)/2))/(LN(2)/2)*V179*Y179*VLOOKUP('Données projet'!$B$9,Paramètres!$A$1:$I$89,3,0)*0.475*44/12</f>
        <v>1.4565530826016092E-21</v>
      </c>
      <c r="AC179" s="24">
        <f t="shared" si="163"/>
        <v>6.432735500164144E-2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2.4571489012170933E-2</v>
      </c>
      <c r="AA180" s="23">
        <f>EXP(-LN(2)/25)*AA179+(1-EXP(-LN(2)/25))/(LN(2)/25)*Calculateur!V180*Calculateur!X180*VLOOKUP('Données projet'!$B$9,Paramètres!$A$1:$I$89,3,0)*0.475*44/12</f>
        <v>3.8190709671767548E-2</v>
      </c>
      <c r="AB180" s="23">
        <f>EXP(-LN(2)/2)*AB179+(1-EXP(-LN(2)/2))/(LN(2)/2)*V180*Y180*VLOOKUP('Données projet'!$B$9,Paramètres!$A$1:$I$89,3,0)*0.475*44/12</f>
        <v>1.0299385618657673E-21</v>
      </c>
      <c r="AC180" s="24">
        <f t="shared" si="163"/>
        <v>6.276219868393848E-2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2.4089657099770703E-2</v>
      </c>
      <c r="AA181" s="23">
        <f>EXP(-LN(2)/25)*AA180+(1-EXP(-LN(2)/25))/(LN(2)/25)*Calculateur!V181*Calculateur!X181*VLOOKUP('Données projet'!$B$9,Paramètres!$A$1:$I$89,3,0)*0.475*44/12</f>
        <v>3.7146382707430925E-2</v>
      </c>
      <c r="AB181" s="23">
        <f>EXP(-LN(2)/2)*AB180+(1-EXP(-LN(2)/2))/(LN(2)/2)*V181*Y181*VLOOKUP('Données projet'!$B$9,Paramètres!$A$1:$I$89,3,0)*0.475*44/12</f>
        <v>7.2827654130080459E-22</v>
      </c>
      <c r="AC181" s="24">
        <f t="shared" si="163"/>
        <v>6.1236039807201631E-2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2.3617273617284194E-2</v>
      </c>
      <c r="AA182" s="23">
        <f>EXP(-LN(2)/25)*AA181+(1-EXP(-LN(2)/25))/(LN(2)/25)*Calculateur!V182*Calculateur!X182*VLOOKUP('Données projet'!$B$9,Paramètres!$A$1:$I$89,3,0)*0.475*44/12</f>
        <v>3.6130612918852861E-2</v>
      </c>
      <c r="AB182" s="23">
        <f>EXP(-LN(2)/2)*AB181+(1-EXP(-LN(2)/2))/(LN(2)/2)*V182*Y182*VLOOKUP('Données projet'!$B$9,Paramètres!$A$1:$I$89,3,0)*0.475*44/12</f>
        <v>5.1496928093288367E-22</v>
      </c>
      <c r="AC182" s="24">
        <f t="shared" si="163"/>
        <v>5.9747886536137051E-2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2.3154153286763769E-2</v>
      </c>
      <c r="AA183" s="23">
        <f>EXP(-LN(2)/25)*AA182+(1-EXP(-LN(2)/25))/(LN(2)/25)*Calculateur!V183*Calculateur!X183*VLOOKUP('Données projet'!$B$9,Paramètres!$A$1:$I$89,3,0)*0.475*44/12</f>
        <v>3.5142619408560477E-2</v>
      </c>
      <c r="AB183" s="23">
        <f>EXP(-LN(2)/2)*AB182+(1-EXP(-LN(2)/2))/(LN(2)/2)*V183*Y183*VLOOKUP('Données projet'!$B$9,Paramètres!$A$1:$I$89,3,0)*0.475*44/12</f>
        <v>3.641382706504023E-22</v>
      </c>
      <c r="AC183" s="24">
        <f t="shared" si="163"/>
        <v>5.8296772695324246E-2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2.2700114463449342E-2</v>
      </c>
      <c r="AA184" s="23">
        <f>EXP(-LN(2)/25)*AA183+(1-EXP(-LN(2)/25))/(LN(2)/25)*Calculateur!V184*Calculateur!X184*VLOOKUP('Données projet'!$B$9,Paramètres!$A$1:$I$89,3,0)*0.475*44/12</f>
        <v>3.4181642632763354E-2</v>
      </c>
      <c r="AB184" s="23">
        <f>EXP(-LN(2)/2)*AB183+(1-EXP(-LN(2)/2))/(LN(2)/2)*V184*Y184*VLOOKUP('Données projet'!$B$9,Paramètres!$A$1:$I$89,3,0)*0.475*44/12</f>
        <v>2.5748464046644183E-22</v>
      </c>
      <c r="AC184" s="24">
        <f t="shared" si="163"/>
        <v>5.6881757096212696E-2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2.2254979064523773E-2</v>
      </c>
      <c r="AA185" s="23">
        <f>EXP(-LN(2)/25)*AA184+(1-EXP(-LN(2)/25))/(LN(2)/25)*Calculateur!V185*Calculateur!X185*VLOOKUP('Données projet'!$B$9,Paramètres!$A$1:$I$89,3,0)*0.475*44/12</f>
        <v>3.3246943817435974E-2</v>
      </c>
      <c r="AB185" s="23">
        <f>EXP(-LN(2)/2)*AB184+(1-EXP(-LN(2)/2))/(LN(2)/2)*V185*Y185*VLOOKUP('Données projet'!$B$9,Paramètres!$A$1:$I$89,3,0)*0.475*44/12</f>
        <v>1.8206913532520115E-22</v>
      </c>
      <c r="AC185" s="24">
        <f t="shared" si="163"/>
        <v>5.550192288195975E-2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2.1818572499265349E-2</v>
      </c>
      <c r="AA186" s="23">
        <f>EXP(-LN(2)/25)*AA185+(1-EXP(-LN(2)/25))/(LN(2)/25)*Calculateur!V186*Calculateur!X186*VLOOKUP('Données projet'!$B$9,Paramètres!$A$1:$I$89,3,0)*0.475*44/12</f>
        <v>3.2337804390367396E-2</v>
      </c>
      <c r="AB186" s="23">
        <f>EXP(-LN(2)/2)*AB185+(1-EXP(-LN(2)/2))/(LN(2)/2)*V186*Y186*VLOOKUP('Données projet'!$B$9,Paramètres!$A$1:$I$89,3,0)*0.475*44/12</f>
        <v>1.2874232023322092E-22</v>
      </c>
      <c r="AC186" s="24">
        <f t="shared" si="163"/>
        <v>5.4156376889632749E-2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2.1390723600569924E-2</v>
      </c>
      <c r="AA187" s="23">
        <f>EXP(-LN(2)/25)*AA186+(1-EXP(-LN(2)/25))/(LN(2)/25)*Calculateur!V187*Calculateur!X187*VLOOKUP('Données projet'!$B$9,Paramètres!$A$1:$I$89,3,0)*0.475*44/12</f>
        <v>3.1453525428741573E-2</v>
      </c>
      <c r="AB187" s="23">
        <f>EXP(-LN(2)/2)*AB186+(1-EXP(-LN(2)/2))/(LN(2)/2)*V187*Y187*VLOOKUP('Données projet'!$B$9,Paramètres!$A$1:$I$89,3,0)*0.475*44/12</f>
        <v>9.1034567662600574E-23</v>
      </c>
      <c r="AC187" s="24">
        <f t="shared" si="163"/>
        <v>5.2844249029311494E-2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2.0971264557815856E-2</v>
      </c>
      <c r="AA188" s="23">
        <f>EXP(-LN(2)/25)*AA187+(1-EXP(-LN(2)/25))/(LN(2)/25)*Calculateur!V188*Calculateur!X188*VLOOKUP('Données projet'!$B$9,Paramètres!$A$1:$I$89,3,0)*0.475*44/12</f>
        <v>3.059342712182362E-2</v>
      </c>
      <c r="AB188" s="23">
        <f>EXP(-LN(2)/2)*AB187+(1-EXP(-LN(2)/2))/(LN(2)/2)*V188*Y188*VLOOKUP('Données projet'!$B$9,Paramètres!$A$1:$I$89,3,0)*0.475*44/12</f>
        <v>6.4371160116610458E-23</v>
      </c>
      <c r="AC188" s="24">
        <f t="shared" si="163"/>
        <v>5.1564691679639479E-2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2.0560030851045439E-2</v>
      </c>
      <c r="AA189" s="23">
        <f>EXP(-LN(2)/25)*AA188+(1-EXP(-LN(2)/25))/(LN(2)/25)*Calculateur!V189*Calculateur!X189*VLOOKUP('Données projet'!$B$9,Paramètres!$A$1:$I$89,3,0)*0.475*44/12</f>
        <v>2.9756848248338942E-2</v>
      </c>
      <c r="AB189" s="23">
        <f>EXP(-LN(2)/2)*AB188+(1-EXP(-LN(2)/2))/(LN(2)/2)*V189*Y189*VLOOKUP('Données projet'!$B$9,Paramètres!$A$1:$I$89,3,0)*0.475*44/12</f>
        <v>4.5517283831300287E-23</v>
      </c>
      <c r="AC189" s="24">
        <f t="shared" si="163"/>
        <v>5.0316879099384385E-2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2.0156861186436996E-2</v>
      </c>
      <c r="AA190" s="23">
        <f>EXP(-LN(2)/25)*AA189+(1-EXP(-LN(2)/25))/(LN(2)/25)*Calculateur!V190*Calculateur!X190*VLOOKUP('Données projet'!$B$9,Paramètres!$A$1:$I$89,3,0)*0.475*44/12</f>
        <v>2.8943145668143475E-2</v>
      </c>
      <c r="AB190" s="23">
        <f>EXP(-LN(2)/2)*AB189+(1-EXP(-LN(2)/2))/(LN(2)/2)*V190*Y190*VLOOKUP('Données projet'!$B$9,Paramètres!$A$1:$I$89,3,0)*0.475*44/12</f>
        <v>3.2185580058305229E-23</v>
      </c>
      <c r="AC190" s="24">
        <f t="shared" si="163"/>
        <v>4.910000685458047E-2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1.9761597433042313E-2</v>
      </c>
      <c r="AA191" s="23">
        <f>EXP(-LN(2)/25)*AA190+(1-EXP(-LN(2)/25))/(LN(2)/25)*Calculateur!V191*Calculateur!X191*VLOOKUP('Données projet'!$B$9,Paramètres!$A$1:$I$89,3,0)*0.475*44/12</f>
        <v>2.815169382779421E-2</v>
      </c>
      <c r="AB191" s="23">
        <f>EXP(-LN(2)/2)*AB190+(1-EXP(-LN(2)/2))/(LN(2)/2)*V191*Y191*VLOOKUP('Données projet'!$B$9,Paramètres!$A$1:$I$89,3,0)*0.475*44/12</f>
        <v>2.2758641915650144E-23</v>
      </c>
      <c r="AC191" s="24">
        <f t="shared" si="163"/>
        <v>4.7913291260836523E-2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1.9374084560764615E-2</v>
      </c>
      <c r="AA192" s="23">
        <f>EXP(-LN(2)/25)*AA191+(1-EXP(-LN(2)/25))/(LN(2)/25)*Calculateur!V192*Calculateur!X192*VLOOKUP('Données projet'!$B$9,Paramètres!$A$1:$I$89,3,0)*0.475*44/12</f>
        <v>2.7381884279639942E-2</v>
      </c>
      <c r="AB192" s="23">
        <f>EXP(-LN(2)/2)*AB191+(1-EXP(-LN(2)/2))/(LN(2)/2)*V192*Y192*VLOOKUP('Données projet'!$B$9,Paramètres!$A$1:$I$89,3,0)*0.475*44/12</f>
        <v>1.6092790029152615E-23</v>
      </c>
      <c r="AC192" s="24">
        <f t="shared" si="163"/>
        <v>4.675596884040456E-2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1.8994170579552768E-2</v>
      </c>
      <c r="AA193" s="23">
        <f>EXP(-LN(2)/25)*AA192+(1-EXP(-LN(2)/25))/(LN(2)/25)*Calculateur!V193*Calculateur!X193*VLOOKUP('Données projet'!$B$9,Paramètres!$A$1:$I$89,3,0)*0.475*44/12</f>
        <v>2.6633125214062477E-2</v>
      </c>
      <c r="AB193" s="23">
        <f>EXP(-LN(2)/2)*AB192+(1-EXP(-LN(2)/2))/(LN(2)/2)*V193*Y193*VLOOKUP('Données projet'!$B$9,Paramètres!$A$1:$I$89,3,0)*0.475*44/12</f>
        <v>1.1379320957825072E-23</v>
      </c>
      <c r="AC193" s="24">
        <f t="shared" si="163"/>
        <v>4.5627295793615241E-2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1.862170647978784E-2</v>
      </c>
      <c r="AA194" s="23">
        <f>EXP(-LN(2)/25)*AA193+(1-EXP(-LN(2)/25))/(LN(2)/25)*Calculateur!V194*Calculateur!X194*VLOOKUP('Données projet'!$B$9,Paramètres!$A$1:$I$89,3,0)*0.475*44/12</f>
        <v>2.5904841004508752E-2</v>
      </c>
      <c r="AB194" s="23">
        <f>EXP(-LN(2)/2)*AB193+(1-EXP(-LN(2)/2))/(LN(2)/2)*V194*Y194*VLOOKUP('Données projet'!$B$9,Paramètres!$A$1:$I$89,3,0)*0.475*44/12</f>
        <v>8.0463950145763073E-24</v>
      </c>
      <c r="AC194" s="24">
        <f t="shared" si="163"/>
        <v>4.4526547484296589E-2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1.8256546173838633E-2</v>
      </c>
      <c r="AA195" s="23">
        <f>EXP(-LN(2)/25)*AA194+(1-EXP(-LN(2)/25))/(LN(2)/25)*Calculateur!V195*Calculateur!X195*VLOOKUP('Données projet'!$B$9,Paramètres!$A$1:$I$89,3,0)*0.475*44/12</f>
        <v>2.519647176496408E-2</v>
      </c>
      <c r="AB195" s="23">
        <f>EXP(-LN(2)/2)*AB194+(1-EXP(-LN(2)/2))/(LN(2)/2)*V195*Y195*VLOOKUP('Données projet'!$B$9,Paramètres!$A$1:$I$89,3,0)*0.475*44/12</f>
        <v>5.6896604789125359E-24</v>
      </c>
      <c r="AC195" s="24">
        <f t="shared" si="163"/>
        <v>4.3453017938802713E-2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1.7898546438763294E-2</v>
      </c>
      <c r="AA196" s="23">
        <f>EXP(-LN(2)/25)*AA195+(1-EXP(-LN(2)/25))/(LN(2)/25)*Calculateur!V196*Calculateur!X196*VLOOKUP('Données projet'!$B$9,Paramètres!$A$1:$I$89,3,0)*0.475*44/12</f>
        <v>2.4507472919526273E-2</v>
      </c>
      <c r="AB196" s="23">
        <f>EXP(-LN(2)/2)*AB195+(1-EXP(-LN(2)/2))/(LN(2)/2)*V196*Y196*VLOOKUP('Données projet'!$B$9,Paramètres!$A$1:$I$89,3,0)*0.475*44/12</f>
        <v>4.0231975072881537E-24</v>
      </c>
      <c r="AC196" s="24">
        <f t="shared" si="163"/>
        <v>4.2406019358289568E-2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1.7547566860134506E-2</v>
      </c>
      <c r="AA197" s="23">
        <f>EXP(-LN(2)/25)*AA196+(1-EXP(-LN(2)/25))/(LN(2)/25)*Calculateur!V197*Calculateur!X197*VLOOKUP('Données projet'!$B$9,Paramètres!$A$1:$I$89,3,0)*0.475*44/12</f>
        <v>2.3837314783749838E-2</v>
      </c>
      <c r="AB197" s="23">
        <f>EXP(-LN(2)/2)*AB196+(1-EXP(-LN(2)/2))/(LN(2)/2)*V197*Y197*VLOOKUP('Données projet'!$B$9,Paramètres!$A$1:$I$89,3,0)*0.475*44/12</f>
        <v>2.8448302394562679E-24</v>
      </c>
      <c r="AC197" s="24">
        <f t="shared" si="163"/>
        <v>4.1384881643884347E-2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1.7203469776966223E-2</v>
      </c>
      <c r="AA198" s="23">
        <f>EXP(-LN(2)/25)*AA197+(1-EXP(-LN(2)/25))/(LN(2)/25)*Calculateur!V198*Calculateur!X198*VLOOKUP('Données projet'!$B$9,Paramètres!$A$1:$I$89,3,0)*0.475*44/12</f>
        <v>2.3185482157438295E-2</v>
      </c>
      <c r="AB198" s="23">
        <f>EXP(-LN(2)/2)*AB197+(1-EXP(-LN(2)/2))/(LN(2)/2)*V198*Y198*VLOOKUP('Données projet'!$B$9,Paramètres!$A$1:$I$89,3,0)*0.475*44/12</f>
        <v>2.0115987536440768E-24</v>
      </c>
      <c r="AC198" s="24">
        <f t="shared" si="163"/>
        <v>4.0388951934404518E-2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1.6866120227720372E-2</v>
      </c>
      <c r="AA199" s="23">
        <f>EXP(-LN(2)/25)*AA198+(1-EXP(-LN(2)/25))/(LN(2)/25)*Calculateur!V199*Calculateur!X199*VLOOKUP('Données projet'!$B$9,Paramètres!$A$1:$I$89,3,0)*0.475*44/12</f>
        <v>2.2551473928571628E-2</v>
      </c>
      <c r="AB199" s="23">
        <f>EXP(-LN(2)/2)*AB198+(1-EXP(-LN(2)/2))/(LN(2)/2)*V199*Y199*VLOOKUP('Données projet'!$B$9,Paramètres!$A$1:$I$89,3,0)*0.475*44/12</f>
        <v>1.422415119728134E-24</v>
      </c>
      <c r="AC199" s="24">
        <f t="shared" si="163"/>
        <v>3.9417594156292E-2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1.6535385897372325E-2</v>
      </c>
      <c r="AA200" s="23">
        <f>EXP(-LN(2)/25)*AA199+(1-EXP(-LN(2)/25))/(LN(2)/25)*Calculateur!V200*Calculateur!X200*VLOOKUP('Données projet'!$B$9,Paramètres!$A$1:$I$89,3,0)*0.475*44/12</f>
        <v>2.1934802688064366E-2</v>
      </c>
      <c r="AB200" s="23">
        <f>EXP(-LN(2)/2)*AB199+(1-EXP(-LN(2)/2))/(LN(2)/2)*V200*Y200*VLOOKUP('Données projet'!$B$9,Paramètres!$A$1:$I$89,3,0)*0.475*44/12</f>
        <v>1.0057993768220384E-24</v>
      </c>
      <c r="AC200" s="24">
        <f t="shared" si="163"/>
        <v>3.8470188585436688E-2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1.6211137065514383E-2</v>
      </c>
      <c r="AA201" s="23">
        <f>EXP(-LN(2)/25)*AA200+(1-EXP(-LN(2)/25))/(LN(2)/25)*Calculateur!V201*Calculateur!X201*VLOOKUP('Données projet'!$B$9,Paramètres!$A$1:$I$89,3,0)*0.475*44/12</f>
        <v>2.1334994355058104E-2</v>
      </c>
      <c r="AB201" s="23">
        <f>EXP(-LN(2)/2)*AB200+(1-EXP(-LN(2)/2))/(LN(2)/2)*V201*Y201*VLOOKUP('Données projet'!$B$9,Paramètres!$A$1:$I$89,3,0)*0.475*44/12</f>
        <v>7.1120755986406699E-25</v>
      </c>
      <c r="AC201" s="24">
        <f t="shared" si="163"/>
        <v>3.754613142057249E-2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1.5893246555476914E-2</v>
      </c>
      <c r="AA202" s="23">
        <f>EXP(-LN(2)/25)*AA201+(1-EXP(-LN(2)/25))/(LN(2)/25)*Calculateur!V202*Calculateur!X202*VLOOKUP('Données projet'!$B$9,Paramètres!$A$1:$I$89,3,0)*0.475*44/12</f>
        <v>2.0751587812460448E-2</v>
      </c>
      <c r="AB202" s="23">
        <f>EXP(-LN(2)/2)*AB201+(1-EXP(-LN(2)/2))/(LN(2)/2)*V202*Y202*VLOOKUP('Données projet'!$B$9,Paramètres!$A$1:$I$89,3,0)*0.475*44/12</f>
        <v>5.0289968841101921E-25</v>
      </c>
      <c r="AC202" s="24">
        <f t="shared" si="163"/>
        <v>3.6644834367937362E-2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1.5581589684447216E-2</v>
      </c>
      <c r="AA203" s="23">
        <f>EXP(-LN(2)/25)*AA202+(1-EXP(-LN(2)/25))/(LN(2)/25)*Calculateur!V203*Calculateur!X203*VLOOKUP('Données projet'!$B$9,Paramètres!$A$1:$I$89,3,0)*0.475*44/12</f>
        <v>2.0184134552450144E-2</v>
      </c>
      <c r="AB203" s="23">
        <f>EXP(-LN(2)/2)*AB202+(1-EXP(-LN(2)/2))/(LN(2)/2)*V203*Y203*VLOOKUP('Données projet'!$B$9,Paramètres!$A$1:$I$89,3,0)*0.475*44/12</f>
        <v>3.5560377993203349E-25</v>
      </c>
      <c r="AC203" s="24">
        <f t="shared" si="163"/>
        <v>3.5765724236897362E-2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7109375" style="5" bestFit="1" customWidth="1"/>
    <col min="4" max="4" width="40" style="5" bestFit="1" customWidth="1"/>
    <col min="5" max="5" width="11.71093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F17" sqref="F17:L18"/>
    </sheetView>
  </sheetViews>
  <sheetFormatPr baseColWidth="10" defaultColWidth="11.42578125" defaultRowHeight="15" x14ac:dyDescent="0.25"/>
  <cols>
    <col min="1" max="1" width="22.71093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2.5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578.42398996151712</v>
      </c>
      <c r="G6" s="156">
        <f ca="1">F6*(100%-'Données projet'!$C$24)*(100%-'Données projet'!$C$25)*(100%-'Données projet'!$C$26)*(100%-'Données projet'!$C$27)</f>
        <v>494.55251141709715</v>
      </c>
      <c r="H6" s="157">
        <f>IF(OR('Données projet'!B9="",'Données projet'!C9="",'Données projet'!C9=0%),0,AVERAGE(Calculateur!$AC$3:$AC$33)*B6)</f>
        <v>2.8752614364677518</v>
      </c>
      <c r="I6" s="158">
        <f>H6*(100%-'Données projet'!$C$24)*(100%-'Données projet'!$C$25)*(100%-'Données projet'!$C$26)*(100%-'Données projet'!$C$27)</f>
        <v>2.4583485281799278</v>
      </c>
      <c r="J6" s="159">
        <f>IF(OR('Données projet'!B9="",'Données projet'!C9="",'Données projet'!C9=0%),0,SUM(Calculateur!$V$3:$V$33)*VLOOKUP('Données projet'!$B$9,Paramètres!$A$1:$I$89,9,0)*B6)</f>
        <v>18.125</v>
      </c>
      <c r="K6" s="160">
        <f>J6*(100%-'Données projet'!$C$24)*(100%-'Données projet'!$C$25)*(100%-'Données projet'!$C$26)*(100%-'Données projet'!$C$27)</f>
        <v>15.496874999999999</v>
      </c>
      <c r="L6" s="161">
        <f ca="1">G6+I6+K6</f>
        <v>512.50773494527709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578.42398996151712</v>
      </c>
      <c r="G16" s="175">
        <f t="shared" ca="1" si="3"/>
        <v>494.55251141709715</v>
      </c>
      <c r="H16" s="176">
        <f t="shared" si="3"/>
        <v>2.8752614364677518</v>
      </c>
      <c r="I16" s="176">
        <f t="shared" si="3"/>
        <v>2.4583485281799278</v>
      </c>
      <c r="J16" s="177">
        <f t="shared" si="3"/>
        <v>18.125</v>
      </c>
      <c r="K16" s="177">
        <f t="shared" si="3"/>
        <v>15.496874999999999</v>
      </c>
      <c r="L16" s="178">
        <f t="shared" ca="1" si="3"/>
        <v>512.50773494527709</v>
      </c>
      <c r="M16" s="25">
        <f ca="1">L16/B6</f>
        <v>205.00309397811083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2" zoomScale="90" zoomScaleNormal="90" workbookViewId="0">
      <selection activeCell="F48" sqref="F48"/>
    </sheetView>
  </sheetViews>
  <sheetFormatPr baseColWidth="10" defaultColWidth="11.42578125" defaultRowHeight="15" x14ac:dyDescent="0.25"/>
  <cols>
    <col min="1" max="1" width="11.42578125" style="1"/>
    <col min="2" max="2" width="30.7109375" style="1" bestFit="1" customWidth="1"/>
    <col min="3" max="3" width="18.28515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71093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28515625" style="1" customWidth="1"/>
    <col min="21" max="21" width="16.42578125" style="1" customWidth="1"/>
    <col min="22" max="22" width="17.71093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944.22886506945838</v>
      </c>
      <c r="U10" s="190">
        <f>'Données projet'!D9</f>
        <v>2.5</v>
      </c>
      <c r="V10" s="189">
        <f>U10*T10</f>
        <v>2360.5721626736458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0</v>
      </c>
      <c r="I20" s="204">
        <v>6546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678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695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15</v>
      </c>
      <c r="D23" s="194">
        <f>B23*C23</f>
        <v>120</v>
      </c>
      <c r="E23" s="206"/>
      <c r="F23" s="261"/>
      <c r="H23" s="203">
        <v>3</v>
      </c>
      <c r="I23" s="204">
        <v>711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-20301.31705602655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15</v>
      </c>
      <c r="D24" s="194">
        <f t="shared" ref="D24:D42" si="2">B24*C24</f>
        <v>315</v>
      </c>
      <c r="E24" s="206"/>
      <c r="F24" s="264"/>
      <c r="H24" s="203">
        <v>4</v>
      </c>
      <c r="I24" s="204">
        <v>728</v>
      </c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15</v>
      </c>
      <c r="D25" s="194">
        <f t="shared" si="2"/>
        <v>315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5">
        <f ca="1">T23-T24</f>
        <v>-20301.31705602655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15</v>
      </c>
      <c r="D26" s="194">
        <f t="shared" si="2"/>
        <v>315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15</v>
      </c>
      <c r="D27" s="194">
        <f t="shared" si="2"/>
        <v>315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15</v>
      </c>
      <c r="D28" s="194">
        <f t="shared" si="2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30</v>
      </c>
      <c r="D30" s="194">
        <f t="shared" si="2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30</v>
      </c>
      <c r="D31" s="194">
        <f t="shared" si="2"/>
        <v>630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30</v>
      </c>
      <c r="D32" s="194">
        <f t="shared" si="2"/>
        <v>630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30</v>
      </c>
      <c r="D33" s="194">
        <f t="shared" si="2"/>
        <v>630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50</v>
      </c>
      <c r="D34" s="194">
        <f t="shared" si="2"/>
        <v>1050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50</v>
      </c>
      <c r="D35" s="194">
        <f t="shared" si="2"/>
        <v>1050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50</v>
      </c>
      <c r="D36" s="194">
        <f t="shared" si="2"/>
        <v>1050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50</v>
      </c>
      <c r="D37" s="194">
        <f t="shared" si="2"/>
        <v>1050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100</v>
      </c>
      <c r="D38" s="194">
        <f t="shared" si="2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150</v>
      </c>
      <c r="D41" s="194">
        <f t="shared" si="2"/>
        <v>2700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200</v>
      </c>
      <c r="D42" s="194">
        <f t="shared" si="2"/>
        <v>57000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6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6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6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6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6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6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6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6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6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6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6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6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6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6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6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6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12" t="s">
        <v>132</v>
      </c>
      <c r="D85" s="191" t="e">
        <f>B85*C85</f>
        <v>#VALUE!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12" t="s">
        <v>132</v>
      </c>
      <c r="D86" s="191" t="e">
        <f t="shared" ref="D86:D104" si="6">B86*C86</f>
        <v>#VALUE!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12" t="s">
        <v>132</v>
      </c>
      <c r="D87" s="191" t="e">
        <f t="shared" si="6"/>
        <v>#VALUE!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12" t="s">
        <v>132</v>
      </c>
      <c r="D88" s="191" t="e">
        <f t="shared" si="6"/>
        <v>#VALUE!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12" t="s">
        <v>132</v>
      </c>
      <c r="D89" s="191" t="e">
        <f t="shared" si="6"/>
        <v>#VALUE!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12" t="s">
        <v>132</v>
      </c>
      <c r="D90" s="191" t="e">
        <f t="shared" si="6"/>
        <v>#VALUE!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12" t="s">
        <v>132</v>
      </c>
      <c r="D91" s="191" t="e">
        <f t="shared" si="6"/>
        <v>#VALUE!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12" t="s">
        <v>132</v>
      </c>
      <c r="D92" s="191" t="e">
        <f t="shared" si="6"/>
        <v>#VALUE!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12" t="s">
        <v>132</v>
      </c>
      <c r="D93" s="191" t="e">
        <f t="shared" si="6"/>
        <v>#VALUE!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12" t="s">
        <v>132</v>
      </c>
      <c r="D94" s="191" t="e">
        <f t="shared" si="6"/>
        <v>#VALUE!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12" t="s">
        <v>132</v>
      </c>
      <c r="D95" s="191" t="e">
        <f t="shared" si="6"/>
        <v>#VALUE!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12" t="s">
        <v>132</v>
      </c>
      <c r="D96" s="191" t="e">
        <f t="shared" si="6"/>
        <v>#VALUE!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12" t="s">
        <v>132</v>
      </c>
      <c r="D97" s="191" t="e">
        <f t="shared" si="6"/>
        <v>#VALUE!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12" t="s">
        <v>132</v>
      </c>
      <c r="D98" s="191" t="e">
        <f t="shared" si="6"/>
        <v>#VALUE!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12" t="s">
        <v>132</v>
      </c>
      <c r="D99" s="191" t="e">
        <f t="shared" si="6"/>
        <v>#VALUE!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12" t="s">
        <v>132</v>
      </c>
      <c r="D100" s="191" t="e">
        <f t="shared" si="6"/>
        <v>#VALUE!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12" t="s">
        <v>132</v>
      </c>
      <c r="D101" s="191" t="e">
        <f t="shared" si="6"/>
        <v>#VALUE!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12" t="s">
        <v>132</v>
      </c>
      <c r="D102" s="191" t="e">
        <f t="shared" si="6"/>
        <v>#VALUE!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12" t="s">
        <v>132</v>
      </c>
      <c r="D103" s="191" t="e">
        <f t="shared" si="6"/>
        <v>#VALUE!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12" t="s">
        <v>132</v>
      </c>
      <c r="D104" s="191" t="e">
        <f t="shared" si="6"/>
        <v>#VALUE!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30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30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30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30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30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30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30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2023-06-26T09:21:01Z</dcterms:modified>
</cp:coreProperties>
</file>