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9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Pyrénées\MONGET (40) BROUSSE Julien\Dossier à finaliser\"/>
    </mc:Choice>
  </mc:AlternateContent>
  <xr:revisionPtr revIDLastSave="0" documentId="13_ncr:1_{F574D44E-CD52-45DF-9155-F78861B7B460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<sst xmlns="http://schemas.openxmlformats.org/spreadsheetml/2006/main" count="1170" uniqueCount="324">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</sst>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24" sqref="C2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0.82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0.82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0.82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Q29" sqref="Q29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0.82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153.45212898255494</v>
      </c>
      <c r="G6" s="156">
        <f ca="1">F6*(100%-'Données projet'!$C$24)*(100%-'Données projet'!$C$25)*(100%-'Données projet'!$C$26)*(100%-'Données projet'!$C$27)</f>
        <v>131.20157028008447</v>
      </c>
      <c r="H6" s="157">
        <f>IF(OR('Données projet'!B9="",'Données projet'!C9="",'Données projet'!C9=0%),0,AVERAGE(Calculateur!$AC$3:$AC$33)*B6)</f>
        <v>12.327123926314252</v>
      </c>
      <c r="I6" s="158">
        <f>H6*(100%-'Données projet'!$C$24)*(100%-'Données projet'!$C$25)*(100%-'Données projet'!$C$26)*(100%-'Données projet'!$C$27)</f>
        <v>10.539690956998685</v>
      </c>
      <c r="J6" s="159">
        <f>IF(OR('Données projet'!B9="",'Données projet'!C9="",'Données projet'!C9=0%),0,SUM(Calculateur!$V$3:$V$33)*VLOOKUP('Données projet'!$B$9,Paramètres!$A$1:$I$89,9,0)*B6)</f>
        <v>155.8492</v>
      </c>
      <c r="K6" s="160">
        <f>J6*(100%-'Données projet'!$C$24)*(100%-'Données projet'!$C$25)*(100%-'Données projet'!$C$26)*(100%-'Données projet'!$C$27)</f>
        <v>133.25106600000001</v>
      </c>
      <c r="L6" s="161">
        <f ca="1">G6+I6+K6</f>
        <v>274.99232723708315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153.45212898255494</v>
      </c>
      <c r="G16" s="175">
        <f t="shared" ca="1" si="3"/>
        <v>131.20157028008447</v>
      </c>
      <c r="H16" s="176">
        <f t="shared" si="3"/>
        <v>12.327123926314252</v>
      </c>
      <c r="I16" s="176">
        <f t="shared" si="3"/>
        <v>10.539690956998685</v>
      </c>
      <c r="J16" s="177">
        <f t="shared" si="3"/>
        <v>155.8492</v>
      </c>
      <c r="K16" s="177">
        <f t="shared" si="3"/>
        <v>133.25106600000001</v>
      </c>
      <c r="L16" s="178">
        <f t="shared" ca="1" si="3"/>
        <v>274.99232723708315</v>
      </c>
      <c r="M16" s="25">
        <f ca="1">(L16/B6)</f>
        <v>335.35649663058922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10"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5081.2669202596153</v>
      </c>
      <c r="U10" s="190">
        <f>'Données projet'!D9</f>
        <v>0.82</v>
      </c>
      <c r="V10" s="189">
        <f>U10*T10</f>
        <v>4166.6388746128841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6567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300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3</v>
      </c>
      <c r="I22" s="204">
        <v>300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>
        <v>12</v>
      </c>
      <c r="D23" s="194">
        <f>B23*C23</f>
        <v>408</v>
      </c>
      <c r="E23" s="206"/>
      <c r="F23" s="261"/>
      <c r="H23" s="203">
        <v>5</v>
      </c>
      <c r="I23" s="204">
        <v>800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-2195.6846750536652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>
        <v>22</v>
      </c>
      <c r="D24" s="194">
        <f t="shared" ref="D24:D42" si="2">B24*C24</f>
        <v>946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>
        <v>32</v>
      </c>
      <c r="D25" s="194">
        <f t="shared" si="2"/>
        <v>1792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-2195.6846750536652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>
        <v>45</v>
      </c>
      <c r="D26" s="194">
        <f t="shared" si="2"/>
        <v>13905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2023-06-26T11:53:16Z</dcterms:modified>
</cp:coreProperties>
</file>