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BERTHEZ (33) - NERE Mireille\docs fin\"/>
    </mc:Choice>
  </mc:AlternateContent>
  <xr:revisionPtr revIDLastSave="0" documentId="13_ncr:1_{E0F029CB-4CCF-415B-A35E-BE8BD3D022AC}" xr6:coauthVersionLast="36" xr6:coauthVersionMax="36" xr10:uidLastSave="{00000000-0000-0000-0000-000000000000}"/>
  <bookViews>
    <workbookView xWindow="0" yWindow="0" windowWidth="28800" windowHeight="1102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FR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G155" i="2"/>
  <c r="EA155" i="2"/>
  <c r="ED154" i="2"/>
  <c r="EY154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D155" i="2"/>
  <c r="DH156" i="2"/>
  <c r="FS156" i="2"/>
  <c r="EY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Y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FS161" i="2"/>
  <c r="EX161" i="2"/>
  <c r="ED160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D162" i="2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D163" i="2"/>
  <c r="DI163" i="2"/>
  <c r="FR164" i="2"/>
  <c r="EY163" i="2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C166" i="2"/>
  <c r="ED165" i="2"/>
  <c r="FS166" i="2"/>
  <c r="CN165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FR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DI167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D171" i="2"/>
  <c r="EA172" i="2"/>
  <c r="EV172" i="2"/>
  <c r="EY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HG178" i="2"/>
  <c r="HH178" i="2"/>
  <c r="EW178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V185" i="2"/>
  <c r="EW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B186" i="2"/>
  <c r="FS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V189" i="2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FQ194" i="2"/>
  <c r="EA194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A195" i="2"/>
  <c r="HI195" i="2"/>
  <c r="ED194" i="2"/>
  <c r="FQ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FS197" i="2"/>
  <c r="EW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Y198" i="2"/>
  <c r="EW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Y200" i="2"/>
  <c r="DI200" i="2"/>
  <c r="ED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I202" i="2"/>
  <c r="ED201" i="2"/>
  <c r="FS202" i="2"/>
  <c r="EX202" i="2"/>
  <c r="EY201" i="2"/>
  <c r="FZ6" i="2"/>
  <c r="EW202" i="2"/>
  <c r="FR202" i="2"/>
  <c r="HH202" i="2"/>
  <c r="HJ202" i="2" s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3" i="2" a="1"/>
  <c r="FY73" i="2" s="1"/>
  <c r="FY78" i="2" a="1"/>
  <c r="FY78" i="2" s="1"/>
  <c r="FY188" i="2" a="1"/>
  <c r="FY188" i="2" s="1"/>
  <c r="FY24" i="2" a="1"/>
  <c r="FY24" i="2" s="1"/>
  <c r="FY149" i="2" a="1"/>
  <c r="FY149" i="2" s="1"/>
  <c r="BC7" i="2" a="1"/>
  <c r="BC7" i="2" s="1"/>
  <c r="GT190" i="2" a="1"/>
  <c r="GT190" i="2" s="1"/>
  <c r="EI87" i="2" a="1"/>
  <c r="EI87" i="2" s="1"/>
  <c r="DN6" i="2" a="1"/>
  <c r="DN6" i="2" s="1"/>
  <c r="DO6" i="2" s="1"/>
  <c r="AX200" i="2"/>
  <c r="FY69" i="2" l="1" a="1"/>
  <c r="FY69" i="2" s="1"/>
  <c r="FY186" i="2" a="1"/>
  <c r="FY186" i="2" s="1"/>
  <c r="DN45" i="2" a="1"/>
  <c r="DN45" i="2" s="1"/>
  <c r="DN80" i="2" a="1"/>
  <c r="DN80" i="2" s="1"/>
  <c r="EI139" i="2" a="1"/>
  <c r="EI139" i="2" s="1"/>
  <c r="FY120" i="2" a="1"/>
  <c r="FY120" i="2" s="1"/>
  <c r="FY165" i="2" a="1"/>
  <c r="FY165" i="2" s="1"/>
  <c r="FY121" i="2" a="1"/>
  <c r="FY121" i="2" s="1"/>
  <c r="FY146" i="2" a="1"/>
  <c r="FY146" i="2" s="1"/>
  <c r="FY182" i="2" a="1"/>
  <c r="FY182" i="2" s="1"/>
  <c r="FY86" i="2" a="1"/>
  <c r="FY86" i="2" s="1"/>
  <c r="FY172" i="2" a="1"/>
  <c r="FY172" i="2" s="1"/>
  <c r="FY174" i="2" a="1"/>
  <c r="FY174" i="2" s="1"/>
  <c r="FY18" i="2" a="1"/>
  <c r="FY18" i="2" s="1"/>
  <c r="FY104" i="2" a="1"/>
  <c r="FY104" i="2" s="1"/>
  <c r="FY99" i="2" a="1"/>
  <c r="FY99" i="2" s="1"/>
  <c r="FY133" i="2" a="1"/>
  <c r="FY133" i="2" s="1"/>
  <c r="FY34" i="2" a="1"/>
  <c r="FY34" i="2" s="1"/>
  <c r="FY92" i="2" a="1"/>
  <c r="FY92" i="2" s="1"/>
  <c r="FY35" i="2" a="1"/>
  <c r="FY35" i="2" s="1"/>
  <c r="FY167" i="2" a="1"/>
  <c r="FY167" i="2" s="1"/>
  <c r="FY124" i="2" a="1"/>
  <c r="FY124" i="2" s="1"/>
  <c r="FY173" i="2" a="1"/>
  <c r="FY173" i="2" s="1"/>
  <c r="FY22" i="2" a="1"/>
  <c r="FY22" i="2" s="1"/>
  <c r="FY54" i="2" a="1"/>
  <c r="FY54" i="2" s="1"/>
  <c r="FY72" i="2" a="1"/>
  <c r="FY72" i="2" s="1"/>
  <c r="FY191" i="2" a="1"/>
  <c r="FY191" i="2" s="1"/>
  <c r="FY109" i="2" a="1"/>
  <c r="FY109" i="2" s="1"/>
  <c r="FY62" i="2" a="1"/>
  <c r="FY62" i="2" s="1"/>
  <c r="FY30" i="2" a="1"/>
  <c r="FY30" i="2" s="1"/>
  <c r="FY55" i="2" a="1"/>
  <c r="FY55" i="2" s="1"/>
  <c r="FY110" i="2" a="1"/>
  <c r="FY110" i="2" s="1"/>
  <c r="FY142" i="2" a="1"/>
  <c r="FY142" i="2" s="1"/>
  <c r="FY159" i="2" a="1"/>
  <c r="FY159" i="2" s="1"/>
  <c r="FY42" i="2" a="1"/>
  <c r="FY42" i="2" s="1"/>
  <c r="FY196" i="2" a="1"/>
  <c r="FY196" i="2" s="1"/>
  <c r="FY126" i="2" a="1"/>
  <c r="FY126" i="2" s="1"/>
  <c r="FY153" i="2" a="1"/>
  <c r="FY153" i="2" s="1"/>
  <c r="FY82" i="2" a="1"/>
  <c r="FY82" i="2" s="1"/>
  <c r="FY169" i="2" a="1"/>
  <c r="FY169" i="2" s="1"/>
  <c r="FY116" i="2" a="1"/>
  <c r="FY116" i="2" s="1"/>
  <c r="FY102" i="2" a="1"/>
  <c r="FY102" i="2" s="1"/>
  <c r="FY32" i="2" a="1"/>
  <c r="FY32" i="2" s="1"/>
  <c r="FY115" i="2" a="1"/>
  <c r="FY115" i="2" s="1"/>
  <c r="FY190" i="2" a="1"/>
  <c r="FY190" i="2" s="1"/>
  <c r="FY111" i="2" a="1"/>
  <c r="FY111" i="2" s="1"/>
  <c r="FY66" i="2" a="1"/>
  <c r="FY66" i="2" s="1"/>
  <c r="FY57" i="2" a="1"/>
  <c r="FY57" i="2" s="1"/>
  <c r="FY58" i="2" a="1"/>
  <c r="FY58" i="2" s="1"/>
  <c r="FY178" i="2" a="1"/>
  <c r="FY178" i="2" s="1"/>
  <c r="FY152" i="2" a="1"/>
  <c r="FY152" i="2" s="1"/>
  <c r="FY71" i="2" a="1"/>
  <c r="FY71" i="2" s="1"/>
  <c r="FY50" i="2" a="1"/>
  <c r="FY50" i="2" s="1"/>
  <c r="FY79" i="2" a="1"/>
  <c r="FY79" i="2" s="1"/>
  <c r="FY140" i="2" a="1"/>
  <c r="FY140" i="2" s="1"/>
  <c r="FY80" i="2" a="1"/>
  <c r="FY80" i="2" s="1"/>
  <c r="FY164" i="2" a="1"/>
  <c r="FY164" i="2" s="1"/>
  <c r="FY28" i="2" a="1"/>
  <c r="FY28" i="2" s="1"/>
  <c r="FY143" i="2" a="1"/>
  <c r="FY143" i="2" s="1"/>
  <c r="FY29" i="2" a="1"/>
  <c r="FY29" i="2" s="1"/>
  <c r="DN129" i="2" a="1"/>
  <c r="DN129" i="2" s="1"/>
  <c r="DN29" i="2" a="1"/>
  <c r="DN29" i="2" s="1"/>
  <c r="DN137" i="2" a="1"/>
  <c r="DN137" i="2" s="1"/>
  <c r="DN133" i="2" a="1"/>
  <c r="DN133" i="2" s="1"/>
  <c r="DN65" i="2" a="1"/>
  <c r="DN65" i="2" s="1"/>
  <c r="DN31" i="2" a="1"/>
  <c r="DN31" i="2" s="1"/>
  <c r="DN38" i="2" a="1"/>
  <c r="DN38" i="2" s="1"/>
  <c r="DN70" i="2" a="1"/>
  <c r="DN70" i="2" s="1"/>
  <c r="DN168" i="2" a="1"/>
  <c r="DN168" i="2" s="1"/>
  <c r="DN41" i="2" a="1"/>
  <c r="DN41" i="2" s="1"/>
  <c r="DN55" i="2" a="1"/>
  <c r="DN55" i="2" s="1"/>
  <c r="DN43" i="2" a="1"/>
  <c r="DN43" i="2" s="1"/>
  <c r="DN187" i="2" a="1"/>
  <c r="DN187" i="2" s="1"/>
  <c r="DN110" i="2" a="1"/>
  <c r="DN110" i="2" s="1"/>
  <c r="DN186" i="2" a="1"/>
  <c r="DN186" i="2" s="1"/>
  <c r="DN132" i="2" a="1"/>
  <c r="DN132" i="2" s="1"/>
  <c r="DN63" i="2" a="1"/>
  <c r="DN63" i="2" s="1"/>
  <c r="DN124" i="2" a="1"/>
  <c r="DN124" i="2" s="1"/>
  <c r="DN30" i="2" a="1"/>
  <c r="DN30" i="2" s="1"/>
  <c r="DN16" i="2" a="1"/>
  <c r="DN16" i="2" s="1"/>
  <c r="DN155" i="2" a="1"/>
  <c r="DN155" i="2" s="1"/>
  <c r="DN162" i="2" a="1"/>
  <c r="DN162" i="2" s="1"/>
  <c r="DN114" i="2" a="1"/>
  <c r="DN114" i="2" s="1"/>
  <c r="DN49" i="2" a="1"/>
  <c r="DN49" i="2" s="1"/>
  <c r="DN103" i="2" a="1"/>
  <c r="DN103" i="2" s="1"/>
  <c r="DN167" i="2" a="1"/>
  <c r="DN167" i="2" s="1"/>
  <c r="DN176" i="2" a="1"/>
  <c r="DN176" i="2" s="1"/>
  <c r="DN164" i="2" a="1"/>
  <c r="DN164" i="2" s="1"/>
  <c r="DN123" i="2" a="1"/>
  <c r="DN123" i="2" s="1"/>
  <c r="DN46" i="2" a="1"/>
  <c r="DN46" i="2" s="1"/>
  <c r="DN190" i="2" a="1"/>
  <c r="DN190" i="2" s="1"/>
  <c r="DN135" i="2" a="1"/>
  <c r="DN135" i="2" s="1"/>
  <c r="DN150" i="2" a="1"/>
  <c r="DN150" i="2" s="1"/>
  <c r="DN192" i="2" a="1"/>
  <c r="DN192" i="2" s="1"/>
  <c r="DN66" i="2" a="1"/>
  <c r="DN66" i="2" s="1"/>
  <c r="DN188" i="2" a="1"/>
  <c r="DN188" i="2" s="1"/>
  <c r="DN86" i="2" a="1"/>
  <c r="DN86" i="2" s="1"/>
  <c r="DN177" i="2" a="1"/>
  <c r="DN177" i="2" s="1"/>
  <c r="DN115" i="2" a="1"/>
  <c r="DN115" i="2" s="1"/>
  <c r="DN153" i="2" a="1"/>
  <c r="DN153" i="2" s="1"/>
  <c r="BC83" i="2" a="1"/>
  <c r="BC83" i="2" s="1"/>
  <c r="BC151" i="2" a="1"/>
  <c r="BC151" i="2" s="1"/>
  <c r="GT38" i="2" a="1"/>
  <c r="GT38" i="2" s="1"/>
  <c r="GT178" i="2" a="1"/>
  <c r="GT178" i="2" s="1"/>
  <c r="GT74" i="2" a="1"/>
  <c r="GT74" i="2" s="1"/>
  <c r="GT191" i="2" a="1"/>
  <c r="GT191" i="2" s="1"/>
  <c r="GT33" i="2" a="1"/>
  <c r="GT33" i="2" s="1"/>
  <c r="HG203" i="2"/>
  <c r="GT152" i="2" a="1"/>
  <c r="GT152" i="2" s="1"/>
  <c r="GT133" i="2" a="1"/>
  <c r="GT133" i="2" s="1"/>
  <c r="GT122" i="2" a="1"/>
  <c r="GT122" i="2" s="1"/>
  <c r="GT51" i="2" a="1"/>
  <c r="GT51" i="2" s="1"/>
  <c r="GT126" i="2" a="1"/>
  <c r="GT126" i="2" s="1"/>
  <c r="GT121" i="2" a="1"/>
  <c r="GT121" i="2" s="1"/>
  <c r="GT68" i="2" a="1"/>
  <c r="GT68" i="2" s="1"/>
  <c r="GT189" i="2" a="1"/>
  <c r="GT189" i="2" s="1"/>
  <c r="GT198" i="2" a="1"/>
  <c r="GT198" i="2" s="1"/>
  <c r="GT181" i="2" a="1"/>
  <c r="GT181" i="2" s="1"/>
  <c r="GT15" i="2" a="1"/>
  <c r="GT15" i="2" s="1"/>
  <c r="GT21" i="2" a="1"/>
  <c r="GT21" i="2" s="1"/>
  <c r="GT184" i="2" a="1"/>
  <c r="GT184" i="2" s="1"/>
  <c r="GT138" i="2" a="1"/>
  <c r="GT138" i="2" s="1"/>
  <c r="GT11" i="2" a="1"/>
  <c r="GT11" i="2" s="1"/>
  <c r="GT115" i="2" a="1"/>
  <c r="GT115" i="2" s="1"/>
  <c r="GT107" i="2" a="1"/>
  <c r="GT107" i="2" s="1"/>
  <c r="GT102" i="2" a="1"/>
  <c r="GT102" i="2" s="1"/>
  <c r="GT12" i="2" a="1"/>
  <c r="GT12" i="2" s="1"/>
  <c r="GT174" i="2" a="1"/>
  <c r="GT174" i="2" s="1"/>
  <c r="GT147" i="2" a="1"/>
  <c r="GT147" i="2" s="1"/>
  <c r="FY47" i="2" a="1"/>
  <c r="FY47" i="2" s="1"/>
  <c r="DN170" i="2" a="1"/>
  <c r="DN170" i="2" s="1"/>
  <c r="EI113" i="2" a="1"/>
  <c r="EI113" i="2" s="1"/>
  <c r="DN56" i="2" a="1"/>
  <c r="DN56" i="2" s="1"/>
  <c r="DN50" i="2" a="1"/>
  <c r="DN50" i="2" s="1"/>
  <c r="DN113" i="2" a="1"/>
  <c r="DN113" i="2" s="1"/>
  <c r="DN25" i="2" a="1"/>
  <c r="DN25" i="2" s="1"/>
  <c r="DN184" i="2" a="1"/>
  <c r="DN184" i="2" s="1"/>
  <c r="DN152" i="2" a="1"/>
  <c r="DN152" i="2" s="1"/>
  <c r="CS66" i="2" a="1"/>
  <c r="CS66" i="2" s="1"/>
  <c r="CS137" i="2" a="1"/>
  <c r="CS137" i="2" s="1"/>
  <c r="CS116" i="2" a="1"/>
  <c r="CS116" i="2" s="1"/>
  <c r="CS24" i="2" a="1"/>
  <c r="CS24" i="2" s="1"/>
  <c r="CS120" i="2" a="1"/>
  <c r="CS120" i="2" s="1"/>
  <c r="BX107" i="2" a="1"/>
  <c r="BX107" i="2" s="1"/>
  <c r="BC38" i="2" a="1"/>
  <c r="BC38" i="2" s="1"/>
  <c r="BC31" i="2" a="1"/>
  <c r="BC31" i="2" s="1"/>
  <c r="BC181" i="2" a="1"/>
  <c r="BC181" i="2" s="1"/>
  <c r="BC84" i="2" a="1"/>
  <c r="BC84" i="2" s="1"/>
  <c r="BC65" i="2" a="1"/>
  <c r="BC65" i="2" s="1"/>
  <c r="BC32" i="2" a="1"/>
  <c r="BC32" i="2" s="1"/>
  <c r="BC126" i="2" a="1"/>
  <c r="BC126" i="2" s="1"/>
  <c r="BC143" i="2" a="1"/>
  <c r="BC143" i="2" s="1"/>
  <c r="BC68" i="2" a="1"/>
  <c r="BC68" i="2" s="1"/>
  <c r="BC55" i="2" a="1"/>
  <c r="BC55" i="2" s="1"/>
  <c r="BC130" i="2" a="1"/>
  <c r="BC130" i="2" s="1"/>
  <c r="BC117" i="2" a="1"/>
  <c r="BC117" i="2" s="1"/>
  <c r="BC18" i="2" a="1"/>
  <c r="BC18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151" i="2" a="1"/>
  <c r="AH151" i="2" s="1"/>
  <c r="CS105" i="2" a="1"/>
  <c r="CS105" i="2" s="1"/>
  <c r="CS72" i="2" a="1"/>
  <c r="CS72" i="2" s="1"/>
  <c r="CS38" i="2" a="1"/>
  <c r="CS38" i="2" s="1"/>
  <c r="CS161" i="2" a="1"/>
  <c r="CS161" i="2" s="1"/>
  <c r="CS134" i="2" a="1"/>
  <c r="CS134" i="2" s="1"/>
  <c r="CS114" i="2" a="1"/>
  <c r="CS114" i="2" s="1"/>
  <c r="CS129" i="2" a="1"/>
  <c r="CS129" i="2" s="1"/>
  <c r="CS52" i="2" a="1"/>
  <c r="CS52" i="2" s="1"/>
  <c r="FD82" i="2" a="1"/>
  <c r="FD82" i="2" s="1"/>
  <c r="FD19" i="2" a="1"/>
  <c r="FD19" i="2" s="1"/>
  <c r="FD14" i="2" a="1"/>
  <c r="FD14" i="2" s="1"/>
  <c r="FD187" i="2" a="1"/>
  <c r="FD187" i="2" s="1"/>
  <c r="FD194" i="2" a="1"/>
  <c r="FD194" i="2" s="1"/>
  <c r="FD160" i="2" a="1"/>
  <c r="FD160" i="2" s="1"/>
  <c r="FD137" i="2" a="1"/>
  <c r="FD137" i="2" s="1"/>
  <c r="FD131" i="2" a="1"/>
  <c r="FD131" i="2" s="1"/>
  <c r="FD43" i="2" a="1"/>
  <c r="FD43" i="2" s="1"/>
  <c r="FD48" i="2" a="1"/>
  <c r="FD48" i="2" s="1"/>
  <c r="FD167" i="2" a="1"/>
  <c r="FD167" i="2" s="1"/>
  <c r="FD64" i="2" a="1"/>
  <c r="FD64" i="2" s="1"/>
  <c r="FD44" i="2" a="1"/>
  <c r="FD44" i="2" s="1"/>
  <c r="FD60" i="2" a="1"/>
  <c r="FD60" i="2" s="1"/>
  <c r="FD188" i="2" a="1"/>
  <c r="FD188" i="2" s="1"/>
  <c r="FD189" i="2" a="1"/>
  <c r="FD189" i="2" s="1"/>
  <c r="FD59" i="2" a="1"/>
  <c r="FD59" i="2" s="1"/>
  <c r="FD21" i="2" a="1"/>
  <c r="FD21" i="2" s="1"/>
  <c r="FD159" i="2" a="1"/>
  <c r="FD159" i="2" s="1"/>
  <c r="FD107" i="2" a="1"/>
  <c r="FD107" i="2" s="1"/>
  <c r="FS203" i="2"/>
  <c r="FD144" i="2" a="1"/>
  <c r="FD144" i="2" s="1"/>
  <c r="EI198" i="2" a="1"/>
  <c r="EI198" i="2" s="1"/>
  <c r="EI35" i="2" a="1"/>
  <c r="EI35" i="2" s="1"/>
  <c r="EI170" i="2" a="1"/>
  <c r="EI170" i="2" s="1"/>
  <c r="EI16" i="2" a="1"/>
  <c r="EI16" i="2" s="1"/>
  <c r="EI20" i="2" a="1"/>
  <c r="EI20" i="2" s="1"/>
  <c r="EI165" i="2" a="1"/>
  <c r="EI165" i="2" s="1"/>
  <c r="EI195" i="2" a="1"/>
  <c r="EI195" i="2" s="1"/>
  <c r="EI38" i="2" a="1"/>
  <c r="EI38" i="2" s="1"/>
  <c r="EI142" i="2" a="1"/>
  <c r="EI142" i="2" s="1"/>
  <c r="EI29" i="2" a="1"/>
  <c r="EI29" i="2" s="1"/>
  <c r="EI162" i="2" a="1"/>
  <c r="EI162" i="2" s="1"/>
  <c r="EI178" i="2" a="1"/>
  <c r="EI178" i="2" s="1"/>
  <c r="EI36" i="2" a="1"/>
  <c r="EI36" i="2" s="1"/>
  <c r="EI166" i="2" a="1"/>
  <c r="EI166" i="2" s="1"/>
  <c r="EI67" i="2" a="1"/>
  <c r="EI67" i="2" s="1"/>
  <c r="EI109" i="2" a="1"/>
  <c r="EI109" i="2" s="1"/>
  <c r="EI128" i="2" a="1"/>
  <c r="EI128" i="2" s="1"/>
  <c r="EI145" i="2" a="1"/>
  <c r="EI145" i="2" s="1"/>
  <c r="EY202" i="2"/>
  <c r="EI34" i="2" a="1"/>
  <c r="EI34" i="2" s="1"/>
  <c r="EI150" i="2" a="1"/>
  <c r="EI150" i="2" s="1"/>
  <c r="EI71" i="2" a="1"/>
  <c r="EI71" i="2" s="1"/>
  <c r="EI106" i="2" a="1"/>
  <c r="EI106" i="2" s="1"/>
  <c r="EI37" i="2" a="1"/>
  <c r="EI37" i="2" s="1"/>
  <c r="EI57" i="2" a="1"/>
  <c r="EI57" i="2" s="1"/>
  <c r="EI153" i="2" a="1"/>
  <c r="EI153" i="2" s="1"/>
  <c r="CS56" i="2" a="1"/>
  <c r="CS56" i="2" s="1"/>
  <c r="CS77" i="2" a="1"/>
  <c r="CS77" i="2" s="1"/>
  <c r="CS185" i="2" a="1"/>
  <c r="CS185" i="2" s="1"/>
  <c r="BC114" i="2" a="1"/>
  <c r="BC114" i="2" s="1"/>
  <c r="BC185" i="2" a="1"/>
  <c r="BC185" i="2" s="1"/>
  <c r="BC82" i="2" a="1"/>
  <c r="BC82" i="2" s="1"/>
  <c r="BC47" i="2" a="1"/>
  <c r="BC47" i="2" s="1"/>
  <c r="BC58" i="2" a="1"/>
  <c r="BC58" i="2" s="1"/>
  <c r="BC34" i="2" a="1"/>
  <c r="BC34" i="2" s="1"/>
  <c r="BC164" i="2" a="1"/>
  <c r="BC164" i="2" s="1"/>
  <c r="BC192" i="2" a="1"/>
  <c r="BC192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D203" i="2"/>
  <c r="CN203" i="2"/>
  <c r="DI203" i="2"/>
  <c r="FT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CD40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41" i="2" l="1"/>
  <c r="CD153" i="2"/>
  <c r="CD15" i="2"/>
  <c r="CD60" i="2"/>
  <c r="CD132" i="2"/>
  <c r="CD32" i="2"/>
  <c r="CD61" i="2"/>
  <c r="CD114" i="2"/>
  <c r="CD196" i="2"/>
  <c r="CD159" i="2"/>
  <c r="CD161" i="2"/>
  <c r="CD124" i="2"/>
  <c r="CD71" i="2"/>
  <c r="CD119" i="2"/>
  <c r="CD12" i="2"/>
  <c r="CD138" i="2"/>
  <c r="CD168" i="2"/>
  <c r="CD56" i="2"/>
  <c r="CD123" i="2"/>
  <c r="CD29" i="2"/>
  <c r="CD170" i="2"/>
  <c r="CD42" i="2"/>
  <c r="CD160" i="2"/>
  <c r="CD8" i="2"/>
  <c r="CD109" i="2"/>
  <c r="CD190" i="2"/>
  <c r="CD93" i="2"/>
  <c r="CD167" i="2"/>
  <c r="CD55" i="2"/>
  <c r="CD105" i="2"/>
  <c r="CD17" i="2"/>
  <c r="CD101" i="2"/>
  <c r="CD79" i="2"/>
  <c r="CD142" i="2"/>
  <c r="CD37" i="2"/>
  <c r="CD7" i="2"/>
  <c r="CD38" i="2"/>
  <c r="CD183" i="2"/>
  <c r="CD197" i="2"/>
  <c r="CD99" i="2"/>
  <c r="CD35" i="2"/>
  <c r="CD120" i="2"/>
  <c r="CD186" i="2"/>
  <c r="CD87" i="2"/>
  <c r="CD133" i="2"/>
  <c r="CD180" i="2"/>
  <c r="CD137" i="2"/>
  <c r="CD201" i="2"/>
  <c r="CD24" i="2"/>
  <c r="CD125" i="2"/>
  <c r="CD185" i="2"/>
  <c r="CD51" i="2"/>
  <c r="CD192" i="2"/>
  <c r="CD188" i="2"/>
  <c r="CD50" i="2"/>
  <c r="CD179" i="2"/>
  <c r="CD81" i="2"/>
  <c r="CD52" i="2"/>
  <c r="CD162" i="2"/>
  <c r="CD177" i="2"/>
  <c r="CD151" i="2"/>
  <c r="CD80" i="2"/>
  <c r="CD145" i="2"/>
  <c r="CD156" i="2"/>
  <c r="CD59" i="2"/>
  <c r="CD26" i="2"/>
  <c r="CD9" i="2"/>
  <c r="CD104" i="2"/>
  <c r="CD73" i="2"/>
  <c r="CD182" i="2"/>
  <c r="CD46" i="2"/>
  <c r="CD135" i="2"/>
  <c r="CD20" i="2"/>
  <c r="CD5" i="2"/>
  <c r="CD112" i="2"/>
  <c r="CD28" i="2"/>
  <c r="CD113" i="2"/>
  <c r="CD131" i="2"/>
  <c r="CD88" i="2"/>
  <c r="CD127" i="2"/>
  <c r="CD103" i="2"/>
  <c r="CD18" i="2"/>
  <c r="CD194" i="2"/>
  <c r="CD75" i="2"/>
  <c r="CD67" i="2"/>
  <c r="CD57" i="2"/>
  <c r="CD21" i="2"/>
  <c r="CD66" i="2"/>
  <c r="CD126" i="2"/>
  <c r="CD184" i="2"/>
  <c r="CD84" i="2"/>
  <c r="CD195" i="2"/>
  <c r="CD68" i="2"/>
  <c r="CD115" i="2"/>
  <c r="CD49" i="2"/>
  <c r="CD23" i="2"/>
  <c r="CD31" i="2"/>
  <c r="CD77" i="2"/>
  <c r="CD65" i="2"/>
  <c r="CD141" i="2"/>
  <c r="CD158" i="2"/>
  <c r="CD200" i="2"/>
  <c r="CD116" i="2"/>
  <c r="CD146" i="2"/>
  <c r="CD44" i="2"/>
  <c r="CD85" i="2"/>
  <c r="CD72" i="2"/>
  <c r="CD100" i="2"/>
  <c r="CD111" i="2"/>
  <c r="CD107" i="2"/>
  <c r="CD86" i="2"/>
  <c r="CD165" i="2"/>
  <c r="CD11" i="2"/>
  <c r="CD118" i="2"/>
  <c r="CD34" i="2"/>
  <c r="CD95" i="2"/>
  <c r="CD147" i="2"/>
  <c r="CD94" i="2"/>
  <c r="CD152" i="2"/>
  <c r="CD110" i="2"/>
  <c r="CD172" i="2"/>
  <c r="CD202" i="2"/>
  <c r="CD19" i="2"/>
  <c r="CD97" i="2"/>
  <c r="CD13" i="2"/>
  <c r="CD149" i="2"/>
  <c r="CD102" i="2"/>
  <c r="CD83" i="2"/>
  <c r="CD191" i="2"/>
  <c r="CD89" i="2"/>
  <c r="CD4" i="2"/>
  <c r="CD6" i="2"/>
  <c r="CD181" i="2"/>
  <c r="CD117" i="2"/>
  <c r="CD30" i="2"/>
  <c r="CD176" i="2"/>
  <c r="CD129" i="2"/>
  <c r="CD128" i="2"/>
  <c r="CD144" i="2"/>
  <c r="CD134" i="2"/>
  <c r="CD10" i="2"/>
  <c r="CD76" i="2"/>
  <c r="CD173" i="2"/>
  <c r="CD157" i="2"/>
  <c r="CD74" i="2"/>
  <c r="CD63" i="2"/>
  <c r="CD54" i="2"/>
  <c r="CD90" i="2"/>
  <c r="CD91" i="2"/>
  <c r="CD122" i="2"/>
  <c r="CD203" i="2"/>
  <c r="CD189" i="2"/>
  <c r="CD193" i="2"/>
  <c r="CD140" i="2"/>
  <c r="CD36" i="2"/>
  <c r="CD187" i="2"/>
  <c r="CD198" i="2"/>
  <c r="CD82" i="2"/>
  <c r="CD163" i="2"/>
  <c r="CD39" i="2"/>
  <c r="CD33" i="2"/>
  <c r="CD166" i="2"/>
  <c r="CD150" i="2"/>
  <c r="CD155" i="2"/>
  <c r="CD164" i="2"/>
  <c r="CD47" i="2"/>
  <c r="CD199" i="2"/>
  <c r="CD106" i="2"/>
  <c r="CD25" i="2"/>
  <c r="CD143" i="2"/>
  <c r="CD69" i="2"/>
  <c r="CD58" i="2"/>
  <c r="CD70" i="2"/>
  <c r="CD148" i="2"/>
  <c r="CD92" i="2"/>
  <c r="CD14" i="2"/>
  <c r="CD16" i="2"/>
  <c r="CD136" i="2"/>
  <c r="CD27" i="2"/>
  <c r="CD98" i="2"/>
  <c r="CD22" i="2"/>
  <c r="CD96" i="2"/>
  <c r="CD108" i="2"/>
  <c r="CD178" i="2"/>
  <c r="CD48" i="2"/>
  <c r="CD62" i="2"/>
  <c r="CD174" i="2"/>
  <c r="CD53" i="2"/>
  <c r="CD3" i="2"/>
  <c r="C9" i="4" s="1"/>
  <c r="E9" i="4" s="1"/>
  <c r="F9" i="4" s="1"/>
  <c r="G9" i="4" s="1"/>
  <c r="L9" i="4" s="1"/>
  <c r="CD154" i="2"/>
  <c r="CD171" i="2"/>
  <c r="CD175" i="2"/>
  <c r="CD78" i="2"/>
  <c r="CD121" i="2"/>
  <c r="CD169" i="2"/>
  <c r="CD64" i="2"/>
  <c r="CD45" i="2"/>
  <c r="CD43" i="2"/>
  <c r="CD130" i="2"/>
  <c r="CD139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GE176" i="2" l="1"/>
  <c r="GE151" i="2"/>
  <c r="GE11" i="2"/>
  <c r="GE41" i="2"/>
  <c r="GE147" i="2"/>
  <c r="GE116" i="2"/>
  <c r="GE104" i="2"/>
  <c r="GE188" i="2"/>
  <c r="GE58" i="2"/>
  <c r="GE92" i="2"/>
  <c r="GE110" i="2"/>
  <c r="GE51" i="2"/>
  <c r="GE66" i="2"/>
  <c r="GE145" i="2"/>
  <c r="GE23" i="2"/>
  <c r="GE59" i="2"/>
  <c r="GE28" i="2"/>
  <c r="GE125" i="2"/>
  <c r="GE91" i="2"/>
  <c r="GE134" i="2"/>
  <c r="GE159" i="2"/>
  <c r="GE12" i="2"/>
  <c r="GE95" i="2"/>
  <c r="GE129" i="2"/>
  <c r="GE114" i="2"/>
  <c r="GE185" i="2"/>
  <c r="GE162" i="2"/>
  <c r="GE149" i="2"/>
  <c r="GE112" i="2"/>
  <c r="GE13" i="2"/>
  <c r="GE85" i="2"/>
  <c r="GE45" i="2"/>
  <c r="GE100" i="2"/>
  <c r="GE122" i="2"/>
  <c r="GE168" i="2"/>
  <c r="GE68" i="2"/>
  <c r="GE47" i="2"/>
  <c r="GE146" i="2"/>
  <c r="GE163" i="2"/>
  <c r="GE181" i="2"/>
  <c r="GE153" i="2"/>
  <c r="GE14" i="2"/>
  <c r="GE187" i="2"/>
  <c r="GE93" i="2"/>
  <c r="GE161" i="2"/>
  <c r="GE15" i="2"/>
  <c r="GE174" i="2"/>
  <c r="GE109" i="2"/>
  <c r="GE103" i="2"/>
  <c r="GE90" i="2"/>
  <c r="GE94" i="2"/>
  <c r="GE195" i="2"/>
  <c r="GE54" i="2"/>
  <c r="GE102" i="2"/>
  <c r="GE25" i="2"/>
  <c r="GE24" i="2"/>
  <c r="GE67" i="2"/>
  <c r="GE16" i="2"/>
  <c r="GE148" i="2"/>
  <c r="GE60" i="2"/>
  <c r="GE167" i="2"/>
  <c r="GE31" i="2"/>
  <c r="GE175" i="2"/>
  <c r="GE83" i="2"/>
  <c r="GE8" i="2"/>
  <c r="GE49" i="2"/>
  <c r="GE88" i="2"/>
  <c r="GE144" i="2"/>
  <c r="GE9" i="2"/>
  <c r="GE105" i="2"/>
  <c r="GE40" i="2"/>
  <c r="GE35" i="2"/>
  <c r="GE166" i="2"/>
  <c r="GE87" i="2"/>
  <c r="GE80" i="2"/>
  <c r="GE158" i="2"/>
  <c r="GE193" i="2"/>
  <c r="GE20" i="2"/>
  <c r="GE46" i="2"/>
  <c r="GE178" i="2"/>
  <c r="GE30" i="2"/>
  <c r="GE124" i="2"/>
  <c r="GE115" i="2"/>
  <c r="GE165" i="2"/>
  <c r="GE133" i="2"/>
  <c r="GE56" i="2"/>
  <c r="GE44" i="2"/>
  <c r="GE61" i="2"/>
  <c r="GE29" i="2"/>
  <c r="GE6" i="2"/>
  <c r="GE39" i="2"/>
  <c r="GE74" i="2"/>
  <c r="GE70" i="2"/>
  <c r="GE77" i="2"/>
  <c r="GE48" i="2"/>
  <c r="GE202" i="2"/>
  <c r="GE179" i="2"/>
  <c r="GE173" i="2"/>
  <c r="GE5" i="2"/>
  <c r="GE130" i="2"/>
  <c r="GE119" i="2"/>
  <c r="GE131" i="2"/>
  <c r="GE18" i="2"/>
  <c r="GE182" i="2"/>
  <c r="GE52" i="2"/>
  <c r="GE7" i="2"/>
  <c r="GE150" i="2"/>
  <c r="GE135" i="2"/>
  <c r="GE194" i="2"/>
  <c r="GE192" i="2"/>
  <c r="GE200" i="2"/>
  <c r="GE19" i="2"/>
  <c r="GE138" i="2"/>
  <c r="GE141" i="2"/>
  <c r="GE96" i="2"/>
  <c r="GE191" i="2"/>
  <c r="GE170" i="2"/>
  <c r="GE111" i="2"/>
  <c r="GE21" i="2"/>
  <c r="GE34" i="2"/>
  <c r="GE27" i="2"/>
  <c r="GE98" i="2"/>
  <c r="GE196" i="2"/>
  <c r="GE81" i="2"/>
  <c r="GE117" i="2"/>
  <c r="GE4" i="2"/>
  <c r="GE199" i="2"/>
  <c r="GE50" i="2"/>
  <c r="GE160" i="2"/>
  <c r="GE203" i="2"/>
  <c r="GE154" i="2"/>
  <c r="GE172" i="2"/>
  <c r="GE84" i="2"/>
  <c r="GE184" i="2"/>
  <c r="GE36" i="2"/>
  <c r="GE71" i="2"/>
  <c r="GE33" i="2"/>
  <c r="GE78" i="2"/>
  <c r="GE75" i="2"/>
  <c r="GE198" i="2"/>
  <c r="GE183" i="2"/>
  <c r="GE106" i="2"/>
  <c r="GE82" i="2"/>
  <c r="GE10" i="2"/>
  <c r="GE3" i="2"/>
  <c r="C14" i="4" s="1"/>
  <c r="E14" i="4" s="1"/>
  <c r="F14" i="4" s="1"/>
  <c r="G14" i="4" s="1"/>
  <c r="L14" i="4" s="1"/>
  <c r="GE123" i="2"/>
  <c r="GE127" i="2"/>
  <c r="GE120" i="2"/>
  <c r="GE55" i="2"/>
  <c r="GE63" i="2"/>
  <c r="GE89" i="2"/>
  <c r="GE180" i="2"/>
  <c r="GE32" i="2"/>
  <c r="GE177" i="2"/>
  <c r="GE37" i="2"/>
  <c r="GE108" i="2"/>
  <c r="GE121" i="2"/>
  <c r="GE97" i="2"/>
  <c r="GE190" i="2"/>
  <c r="GE79" i="2"/>
  <c r="GE43" i="2"/>
  <c r="GE64" i="2"/>
  <c r="GE107" i="2"/>
  <c r="GE57" i="2"/>
  <c r="GE186" i="2"/>
  <c r="GE136" i="2"/>
  <c r="GE99" i="2"/>
  <c r="GE171" i="2"/>
  <c r="GE201" i="2"/>
  <c r="GE101" i="2"/>
  <c r="GE76" i="2"/>
  <c r="GE22" i="2"/>
  <c r="GE137" i="2"/>
  <c r="GE189" i="2"/>
  <c r="GE42" i="2"/>
  <c r="GE69" i="2"/>
  <c r="GE139" i="2"/>
  <c r="GE142" i="2"/>
  <c r="GE26" i="2"/>
  <c r="GE38" i="2"/>
  <c r="GE53" i="2"/>
  <c r="GE143" i="2"/>
  <c r="GE197" i="2"/>
  <c r="GE126" i="2"/>
  <c r="GE113" i="2"/>
  <c r="GE155" i="2"/>
  <c r="GE118" i="2"/>
  <c r="GE62" i="2"/>
  <c r="GE156" i="2"/>
  <c r="GE65" i="2"/>
  <c r="GE132" i="2"/>
  <c r="GE140" i="2"/>
  <c r="GE164" i="2"/>
  <c r="GE73" i="2"/>
  <c r="GE157" i="2"/>
  <c r="GE169" i="2"/>
  <c r="GE128" i="2"/>
  <c r="GE152" i="2"/>
  <c r="GE86" i="2"/>
  <c r="GE17" i="2"/>
  <c r="GE72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135" i="2" l="1"/>
  <c r="FJ54" i="2"/>
  <c r="FJ164" i="2"/>
  <c r="FJ79" i="2"/>
  <c r="FJ87" i="2"/>
  <c r="FJ58" i="2"/>
  <c r="FJ121" i="2"/>
  <c r="FJ173" i="2"/>
  <c r="FJ112" i="2"/>
  <c r="FJ143" i="2"/>
  <c r="FJ56" i="2"/>
  <c r="FJ162" i="2"/>
  <c r="FJ172" i="2"/>
  <c r="FJ191" i="2"/>
  <c r="FJ192" i="2"/>
  <c r="FJ42" i="2"/>
  <c r="FJ34" i="2"/>
  <c r="FJ114" i="2"/>
  <c r="FJ142" i="2"/>
  <c r="FJ99" i="2"/>
  <c r="FJ131" i="2"/>
  <c r="FJ80" i="2"/>
  <c r="FJ51" i="2"/>
  <c r="FJ186" i="2"/>
  <c r="FJ27" i="2"/>
  <c r="FJ23" i="2"/>
  <c r="FJ144" i="2"/>
  <c r="FJ25" i="2"/>
  <c r="FJ75" i="2"/>
  <c r="FJ49" i="2"/>
  <c r="FJ7" i="2"/>
  <c r="FJ190" i="2"/>
  <c r="FJ92" i="2"/>
  <c r="FJ103" i="2"/>
  <c r="FJ119" i="2"/>
  <c r="FJ158" i="2"/>
  <c r="FJ127" i="2"/>
  <c r="FJ41" i="2"/>
  <c r="FJ16" i="2"/>
  <c r="FJ180" i="2"/>
  <c r="FJ151" i="2"/>
  <c r="FJ150" i="2"/>
  <c r="FJ122" i="2"/>
  <c r="FJ57" i="2"/>
  <c r="FJ200" i="2"/>
  <c r="FJ10" i="2"/>
  <c r="FJ43" i="2"/>
  <c r="FJ59" i="2"/>
  <c r="FJ30" i="2"/>
  <c r="FJ140" i="2"/>
  <c r="FJ177" i="2"/>
  <c r="FJ100" i="2"/>
  <c r="FJ33" i="2"/>
  <c r="FJ159" i="2"/>
  <c r="FJ189" i="2"/>
  <c r="FJ31" i="2"/>
  <c r="FJ97" i="2"/>
  <c r="FJ123" i="2"/>
  <c r="FJ67" i="2"/>
  <c r="FJ128" i="2"/>
  <c r="FJ18" i="2"/>
  <c r="FJ115" i="2"/>
  <c r="FJ187" i="2"/>
  <c r="FJ46" i="2"/>
  <c r="FJ70" i="2"/>
  <c r="FJ183" i="2"/>
  <c r="FJ89" i="2"/>
  <c r="FJ78" i="2"/>
  <c r="FJ101" i="2"/>
  <c r="FJ61" i="2"/>
  <c r="FJ73" i="2"/>
  <c r="FJ130" i="2"/>
  <c r="FJ141" i="2"/>
  <c r="FJ50" i="2"/>
  <c r="FJ91" i="2"/>
  <c r="FJ149" i="2"/>
  <c r="FJ94" i="2"/>
  <c r="FJ125" i="2"/>
  <c r="FJ86" i="2"/>
  <c r="FJ176" i="2"/>
  <c r="FJ185" i="2"/>
  <c r="FJ37" i="2"/>
  <c r="FJ95" i="2"/>
  <c r="FJ20" i="2"/>
  <c r="FJ202" i="2"/>
  <c r="FJ26" i="2"/>
  <c r="FJ105" i="2"/>
  <c r="FJ182" i="2"/>
  <c r="FJ109" i="2"/>
  <c r="FJ52" i="2"/>
  <c r="FJ65" i="2"/>
  <c r="FJ17" i="2"/>
  <c r="FJ154" i="2"/>
  <c r="FJ193" i="2"/>
  <c r="FJ197" i="2"/>
  <c r="FJ129" i="2"/>
  <c r="FJ8" i="2"/>
  <c r="FJ181" i="2"/>
  <c r="FJ4" i="2"/>
  <c r="FJ60" i="2"/>
  <c r="FJ64" i="2"/>
  <c r="FJ13" i="2"/>
  <c r="FJ62" i="2"/>
  <c r="FJ195" i="2"/>
  <c r="FJ35" i="2"/>
  <c r="FJ12" i="2"/>
  <c r="FJ113" i="2"/>
  <c r="FJ98" i="2"/>
  <c r="FJ90" i="2"/>
  <c r="FJ40" i="2"/>
  <c r="FJ110" i="2"/>
  <c r="FJ201" i="2"/>
  <c r="FJ203" i="2"/>
  <c r="FJ81" i="2"/>
  <c r="FJ72" i="2"/>
  <c r="FJ38" i="2"/>
  <c r="FJ36" i="2"/>
  <c r="FJ160" i="2"/>
  <c r="FJ171" i="2"/>
  <c r="FJ175" i="2"/>
  <c r="FJ102" i="2"/>
  <c r="FJ77" i="2"/>
  <c r="FJ66" i="2"/>
  <c r="FJ179" i="2"/>
  <c r="FJ184" i="2"/>
  <c r="FJ32" i="2"/>
  <c r="FJ55" i="2"/>
  <c r="FJ82" i="2"/>
  <c r="FJ5" i="2"/>
  <c r="FJ146" i="2"/>
  <c r="FJ163" i="2"/>
  <c r="FJ83" i="2"/>
  <c r="FJ199" i="2"/>
  <c r="FJ170" i="2"/>
  <c r="FJ85" i="2"/>
  <c r="FJ106" i="2"/>
  <c r="FJ29" i="2"/>
  <c r="FJ15" i="2"/>
  <c r="FJ47" i="2"/>
  <c r="FJ45" i="2"/>
  <c r="FJ117" i="2"/>
  <c r="FJ156" i="2"/>
  <c r="FJ132" i="2"/>
  <c r="FJ116" i="2"/>
  <c r="FJ118" i="2"/>
  <c r="FJ3" i="2"/>
  <c r="C13" i="4" s="1"/>
  <c r="E13" i="4" s="1"/>
  <c r="F13" i="4" s="1"/>
  <c r="G13" i="4" s="1"/>
  <c r="L13" i="4" s="1"/>
  <c r="FJ196" i="2"/>
  <c r="FJ11" i="2"/>
  <c r="FJ74" i="2"/>
  <c r="FJ138" i="2"/>
  <c r="FJ111" i="2"/>
  <c r="FJ169" i="2"/>
  <c r="FJ137" i="2"/>
  <c r="FJ174" i="2"/>
  <c r="FJ93" i="2"/>
  <c r="FJ44" i="2"/>
  <c r="FJ71" i="2"/>
  <c r="FJ96" i="2"/>
  <c r="FJ147" i="2"/>
  <c r="FJ48" i="2"/>
  <c r="FJ68" i="2"/>
  <c r="FJ39" i="2"/>
  <c r="FJ108" i="2"/>
  <c r="FJ166" i="2"/>
  <c r="FJ152" i="2"/>
  <c r="FJ126" i="2"/>
  <c r="FJ167" i="2"/>
  <c r="FJ84" i="2"/>
  <c r="FJ136" i="2"/>
  <c r="FJ139" i="2"/>
  <c r="FJ198" i="2"/>
  <c r="FJ133" i="2"/>
  <c r="FJ9" i="2"/>
  <c r="FJ157" i="2"/>
  <c r="FJ107" i="2"/>
  <c r="FJ14" i="2"/>
  <c r="FJ178" i="2"/>
  <c r="FJ194" i="2"/>
  <c r="FJ161" i="2"/>
  <c r="FJ21" i="2"/>
  <c r="FJ145" i="2"/>
  <c r="FJ22" i="2"/>
  <c r="FJ134" i="2"/>
  <c r="FJ120" i="2"/>
  <c r="FJ124" i="2"/>
  <c r="FJ53" i="2"/>
  <c r="FJ168" i="2"/>
  <c r="FJ188" i="2"/>
  <c r="FJ76" i="2"/>
  <c r="FJ28" i="2"/>
  <c r="FJ88" i="2"/>
  <c r="FJ69" i="2"/>
  <c r="FJ6" i="2"/>
  <c r="FJ148" i="2"/>
  <c r="FJ24" i="2"/>
  <c r="FJ165" i="2"/>
  <c r="FJ104" i="2"/>
  <c r="FJ155" i="2"/>
  <c r="FJ19" i="2"/>
  <c r="FJ153" i="2"/>
  <c r="FJ6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<sst xmlns="http://schemas.openxmlformats.org/spreadsheetml/2006/main" count="1170" uniqueCount="324">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</sst>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1.972191927686312</c:v>
                </c:pt>
                <c:pt idx="2">
                  <c:v>2.61551228376586</c:v>
                </c:pt>
                <c:pt idx="3">
                  <c:v>3.469552274204208</c:v>
                </c:pt>
                <c:pt idx="4">
                  <c:v>4.6036022430484582</c:v>
                </c:pt>
                <c:pt idx="5">
                  <c:v>6.1098198519908138</c:v>
                </c:pt>
                <c:pt idx="6">
                  <c:v>8.1108021494778484</c:v>
                </c:pt>
                <c:pt idx="7">
                  <c:v>10.76967272454692</c:v>
                </c:pt>
                <c:pt idx="8">
                  <c:v>14.303521693122844</c:v>
                </c:pt>
                <c:pt idx="9">
                  <c:v>19.001316023578074</c:v>
                </c:pt>
                <c:pt idx="10">
                  <c:v>25.2477711067414</c:v>
                </c:pt>
                <c:pt idx="11">
                  <c:v>33.555172920808239</c:v>
                </c:pt>
                <c:pt idx="12">
                  <c:v>44.605805595367457</c:v>
                </c:pt>
                <c:pt idx="13">
                  <c:v>59.308527709071143</c:v>
                </c:pt>
                <c:pt idx="14">
                  <c:v>78.874227186736647</c:v>
                </c:pt>
                <c:pt idx="15">
                  <c:v>104.9164693261978</c:v>
                </c:pt>
                <c:pt idx="16">
                  <c:v>139.58576911726132</c:v>
                </c:pt>
                <c:pt idx="17">
                  <c:v>185.74874651086574</c:v>
                </c:pt>
                <c:pt idx="18">
                  <c:v>247.22720080834338</c:v>
                </c:pt>
                <c:pt idx="19">
                  <c:v>329.11718760109619</c:v>
                </c:pt>
                <c:pt idx="20">
                  <c:v>438.21492620043711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I17" sqref="I16:I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0.56000000000000005</v>
      </c>
      <c r="D9" s="36">
        <f t="shared" ref="D9:D18" si="0">C9*$C$5</f>
        <v>0.99680000000000013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0.44</v>
      </c>
      <c r="D10" s="36">
        <f t="shared" si="0"/>
        <v>0.78320000000000001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1.7800000000000002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352</v>
      </c>
      <c r="C36" s="63">
        <v>1</v>
      </c>
      <c r="D36" s="63">
        <v>352</v>
      </c>
      <c r="E36" s="54">
        <v>0.9</v>
      </c>
      <c r="F36" s="54">
        <v>0</v>
      </c>
      <c r="G36" s="54">
        <v>0.1</v>
      </c>
      <c r="H36" s="54">
        <v>0</v>
      </c>
      <c r="I36" s="52">
        <f>IFERROR(B36/A36,"")</f>
        <v>17.600000000000001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34</v>
      </c>
      <c r="B65" s="63">
        <v>325</v>
      </c>
      <c r="C65" s="63">
        <v>4</v>
      </c>
      <c r="D65" s="63">
        <v>325</v>
      </c>
      <c r="E65" s="54">
        <v>0.7</v>
      </c>
      <c r="F65" s="54"/>
      <c r="G65" s="54">
        <v>0.3</v>
      </c>
      <c r="H65" s="54"/>
      <c r="I65" s="52">
        <f>IF(A65&lt;&gt;0,(B65-(B64-D64))/(A65-A64),"")</f>
        <v>14.727272727272727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6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6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6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6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6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6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6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H18" sqref="H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95.905926758143494</v>
      </c>
      <c r="T3" s="62">
        <f>IF('Données projet'!E9&gt;30,$R$33-$H$33,LOOKUP('Données projet'!$E$9,$A$3:$A$203,R3:R203)-LOOKUP('Données projet'!$E$9,$A$3:$A$203,$H$3:$H$203))</f>
        <v>462.65937064488156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195.22466034547739</v>
      </c>
      <c r="AO3" s="62">
        <f>IF('Données projet'!E10&gt;30,$AM$33-$H$33,LOOKUP('Données projet'!$E$10,$A$3:$A$203,AM3:AM203)-LOOKUP('Données projet'!$E$10,$A$3:$A$203,$H$3:$H$203))</f>
        <v>384.59395199143711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17.600000000000001</v>
      </c>
      <c r="N4" s="14">
        <f>IF('Données projet'!$A$36&gt;35,N3+M4-V3,IF(A4&lt;'Données projet'!$A$36,$K$205^A4,IF(A4='Données projet'!$A$36,'Données projet'!$B$36,N3+M4-V3)))</f>
        <v>1.3406861816834852</v>
      </c>
      <c r="O4" s="14">
        <f>N4*VLOOKUP('Données projet'!$B$9,Paramètres!$A$1:$I$89,3,0)*VLOOKUP('Données projet'!$B$9,Paramètres!$A$1:$I$89,5,0)</f>
        <v>0.76756965273742894</v>
      </c>
      <c r="P4" s="14">
        <f>EXP(-1.0587+0.8836*LN(O4)+0.284)</f>
        <v>0.36478934880495112</v>
      </c>
      <c r="Q4" s="22">
        <f t="shared" ref="Q4:Q34" si="2">(O4+P4)*0.475*44/12</f>
        <v>1.972191927686312</v>
      </c>
      <c r="R4" s="62">
        <f t="shared" si="0"/>
        <v>259.86108081657517</v>
      </c>
      <c r="S4" s="62">
        <f ca="1">AVERAGE(OFFSET($R$3,0,0,'Données projet'!$E$9+1,1))-AVERAGE(OFFSET($H$3,0,0,'Données projet'!$E$9+1,1))</f>
        <v>95.905926758143494</v>
      </c>
      <c r="T4" s="62">
        <f>$T$3</f>
        <v>462.65937064488156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260.07163016944799</v>
      </c>
      <c r="AN4" s="62">
        <f ca="1">AVERAGE(OFFSET($AM$3,0,0,'Données projet'!$E$10+1,1))-AVERAGE(OFFSET($H$3,0,0,'Données projet'!$E$10+1,1))</f>
        <v>195.22466034547739</v>
      </c>
      <c r="AO4" s="62">
        <f>$AO$3</f>
        <v>384.59395199143711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17.600000000000001</v>
      </c>
      <c r="N5" s="14">
        <f>IF('Données projet'!$A$36&gt;35,N4+M5-V4,IF(A5&lt;'Données projet'!$A$36,$K$205^A5,IF(A5='Données projet'!$A$36,'Données projet'!$B$36,N4+M5-V4)))</f>
        <v>1.7974394377570431</v>
      </c>
      <c r="O5" s="14">
        <f>N5*VLOOKUP('Données projet'!$B$9,Paramètres!$A$1:$I$89,3,0)*VLOOKUP('Données projet'!$B$9,Paramètres!$A$1:$I$89,5,0)</f>
        <v>1.0290700269046622</v>
      </c>
      <c r="P5" s="14">
        <f t="shared" ref="P5:P68" si="33">EXP(-1.0587+0.8836*LN(O5)+0.284)</f>
        <v>0.47265951401353506</v>
      </c>
      <c r="Q5" s="22">
        <f t="shared" si="2"/>
        <v>2.61551228376586</v>
      </c>
      <c r="R5" s="62">
        <f t="shared" si="0"/>
        <v>261.72662339487698</v>
      </c>
      <c r="S5" s="62">
        <f ca="1">AVERAGE(OFFSET($R$3,0,0,'Données projet'!$E$9+1,1))-AVERAGE(OFFSET($H$3,0,0,'Données projet'!$E$9+1,1))</f>
        <v>95.905926758143494</v>
      </c>
      <c r="T5" s="62">
        <f t="shared" ref="T5:T68" si="34">$T$3</f>
        <v>462.65937064488156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262.18386357747022</v>
      </c>
      <c r="AN5" s="62">
        <f ca="1">AVERAGE(OFFSET($AM$3,0,0,'Données projet'!$E$10+1,1))-AVERAGE(OFFSET($H$3,0,0,'Données projet'!$E$10+1,1))</f>
        <v>195.22466034547739</v>
      </c>
      <c r="AO5" s="62">
        <f t="shared" ref="AO5:AO68" si="36">$AO$3</f>
        <v>384.59395199143711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17.600000000000001</v>
      </c>
      <c r="N6" s="14">
        <f>IF('Données projet'!$A$36&gt;35,N5+M6-V5,IF(A6&lt;'Données projet'!$A$36,$K$205^A6,IF(A6='Données projet'!$A$36,'Données projet'!$B$36,N5+M6-V5)))</f>
        <v>2.4098022166138007</v>
      </c>
      <c r="O6" s="14">
        <f>N6*VLOOKUP('Données projet'!$B$9,Paramètres!$A$1:$I$89,3,0)*VLOOKUP('Données projet'!$B$9,Paramètres!$A$1:$I$89,5,0)</f>
        <v>1.3796599650557333</v>
      </c>
      <c r="P6" s="14">
        <f t="shared" si="33"/>
        <v>0.61242746510936219</v>
      </c>
      <c r="Q6" s="22">
        <f t="shared" si="2"/>
        <v>3.469552274204208</v>
      </c>
      <c r="R6" s="62">
        <f t="shared" si="0"/>
        <v>263.80288560753752</v>
      </c>
      <c r="S6" s="62">
        <f ca="1">AVERAGE(OFFSET($R$3,0,0,'Données projet'!$E$9+1,1))-AVERAGE(OFFSET($H$3,0,0,'Données projet'!$E$9+1,1))</f>
        <v>95.905926758143494</v>
      </c>
      <c r="T6" s="62">
        <f t="shared" si="34"/>
        <v>462.65937064488156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264.66058017412968</v>
      </c>
      <c r="AN6" s="62">
        <f ca="1">AVERAGE(OFFSET($AM$3,0,0,'Données projet'!$E$10+1,1))-AVERAGE(OFFSET($H$3,0,0,'Données projet'!$E$10+1,1))</f>
        <v>195.22466034547739</v>
      </c>
      <c r="AO6" s="62">
        <f t="shared" si="36"/>
        <v>384.59395199143711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17.600000000000001</v>
      </c>
      <c r="N7" s="14">
        <f>IF('Données projet'!$A$36&gt;35,N6+M7-V6,IF(A7&lt;'Données projet'!$A$36,$K$205^A7,IF(A7='Données projet'!$A$36,'Données projet'!$B$36,N6+M7-V6)))</f>
        <v>3.2307885324043553</v>
      </c>
      <c r="O7" s="14">
        <f>N7*VLOOKUP('Données projet'!$B$9,Paramètres!$A$1:$I$89,3,0)*VLOOKUP('Données projet'!$B$9,Paramètres!$A$1:$I$89,5,0)</f>
        <v>1.8496910505721416</v>
      </c>
      <c r="P7" s="14">
        <f t="shared" si="33"/>
        <v>0.79352554830735633</v>
      </c>
      <c r="Q7" s="22">
        <f t="shared" si="2"/>
        <v>4.6036022430484582</v>
      </c>
      <c r="R7" s="62">
        <f t="shared" si="0"/>
        <v>266.15915779860399</v>
      </c>
      <c r="S7" s="62">
        <f ca="1">AVERAGE(OFFSET($R$3,0,0,'Données projet'!$E$9+1,1))-AVERAGE(OFFSET($H$3,0,0,'Données projet'!$E$9+1,1))</f>
        <v>95.905926758143494</v>
      </c>
      <c r="T7" s="62">
        <f t="shared" si="34"/>
        <v>462.65937064488156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267.65165467591896</v>
      </c>
      <c r="AN7" s="62">
        <f ca="1">AVERAGE(OFFSET($AM$3,0,0,'Données projet'!$E$10+1,1))-AVERAGE(OFFSET($H$3,0,0,'Données projet'!$E$10+1,1))</f>
        <v>195.22466034547739</v>
      </c>
      <c r="AO7" s="62">
        <f t="shared" si="36"/>
        <v>384.59395199143711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17.600000000000001</v>
      </c>
      <c r="N8" s="14">
        <f>IF('Données projet'!$A$36&gt;35,N7+M8-V7,IF(A8&lt;'Données projet'!$A$36,$K$205^A8,IF(A8='Données projet'!$A$36,'Données projet'!$B$36,N7+M8-V7)))</f>
        <v>4.3314735413359857</v>
      </c>
      <c r="O8" s="14">
        <f>N8*VLOOKUP('Données projet'!$B$9,Paramètres!$A$1:$I$89,3,0)*VLOOKUP('Données projet'!$B$9,Paramètres!$A$1:$I$89,5,0)</f>
        <v>2.4798552318856784</v>
      </c>
      <c r="P8" s="14">
        <f t="shared" si="33"/>
        <v>1.0281753051425395</v>
      </c>
      <c r="Q8" s="22">
        <f t="shared" si="2"/>
        <v>6.1098198519908138</v>
      </c>
      <c r="R8" s="62">
        <f t="shared" si="0"/>
        <v>268.88759762976861</v>
      </c>
      <c r="S8" s="62">
        <f ca="1">AVERAGE(OFFSET($R$3,0,0,'Données projet'!$E$9+1,1))-AVERAGE(OFFSET($H$3,0,0,'Données projet'!$E$9+1,1))</f>
        <v>95.905926758143494</v>
      </c>
      <c r="T8" s="62">
        <f t="shared" si="34"/>
        <v>462.65937064488156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271.36882356072067</v>
      </c>
      <c r="AN8" s="62">
        <f ca="1">AVERAGE(OFFSET($AM$3,0,0,'Données projet'!$E$10+1,1))-AVERAGE(OFFSET($H$3,0,0,'Données projet'!$E$10+1,1))</f>
        <v>195.22466034547739</v>
      </c>
      <c r="AO8" s="62">
        <f t="shared" si="36"/>
        <v>384.59395199143711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17.600000000000001</v>
      </c>
      <c r="N9" s="14">
        <f>IF('Données projet'!$A$36&gt;35,N8+M9-V8,IF(A9&lt;'Données projet'!$A$36,$K$205^A9,IF(A9='Données projet'!$A$36,'Données projet'!$B$36,N8+M9-V8)))</f>
        <v>5.8071467231967864</v>
      </c>
      <c r="O9" s="14">
        <f>N9*VLOOKUP('Données projet'!$B$9,Paramètres!$A$1:$I$89,3,0)*VLOOKUP('Données projet'!$B$9,Paramètres!$A$1:$I$89,5,0)</f>
        <v>3.3247076419646242</v>
      </c>
      <c r="P9" s="14">
        <f t="shared" si="33"/>
        <v>1.3322122524724189</v>
      </c>
      <c r="Q9" s="22">
        <f t="shared" si="2"/>
        <v>8.1108021494778484</v>
      </c>
      <c r="R9" s="62">
        <f t="shared" si="0"/>
        <v>272.11080214947788</v>
      </c>
      <c r="S9" s="62">
        <f ca="1">AVERAGE(OFFSET($R$3,0,0,'Données projet'!$E$9+1,1))-AVERAGE(OFFSET($H$3,0,0,'Données projet'!$E$9+1,1))</f>
        <v>95.905926758143494</v>
      </c>
      <c r="T9" s="62">
        <f t="shared" si="34"/>
        <v>462.65937064488156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276.11130812041091</v>
      </c>
      <c r="AN9" s="62">
        <f ca="1">AVERAGE(OFFSET($AM$3,0,0,'Données projet'!$E$10+1,1))-AVERAGE(OFFSET($H$3,0,0,'Données projet'!$E$10+1,1))</f>
        <v>195.22466034547739</v>
      </c>
      <c r="AO9" s="62">
        <f t="shared" si="36"/>
        <v>384.59395199143711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17.600000000000001</v>
      </c>
      <c r="N10" s="14">
        <f>IF('Données projet'!$A$36&gt;35,N9+M10-V9,IF(A10&lt;'Données projet'!$A$36,$K$205^A10,IF(A10='Données projet'!$A$36,'Données projet'!$B$36,N9+M10-V9)))</f>
        <v>7.7855613667984631</v>
      </c>
      <c r="O10" s="14">
        <f>N10*VLOOKUP('Données projet'!$B$9,Paramètres!$A$1:$I$89,3,0)*VLOOKUP('Données projet'!$B$9,Paramètres!$A$1:$I$89,5,0)</f>
        <v>4.4573895937194568</v>
      </c>
      <c r="P10" s="14">
        <f t="shared" si="33"/>
        <v>1.7261545543457608</v>
      </c>
      <c r="Q10" s="22">
        <f t="shared" si="2"/>
        <v>10.76967272454692</v>
      </c>
      <c r="R10" s="62">
        <f t="shared" si="0"/>
        <v>275.99189494676915</v>
      </c>
      <c r="S10" s="62">
        <f ca="1">AVERAGE(OFFSET($R$3,0,0,'Données projet'!$E$9+1,1))-AVERAGE(OFFSET($H$3,0,0,'Données projet'!$E$9+1,1))</f>
        <v>95.905926758143494</v>
      </c>
      <c r="T10" s="62">
        <f t="shared" si="34"/>
        <v>462.65937064488156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282.30208448518505</v>
      </c>
      <c r="AN10" s="62">
        <f ca="1">AVERAGE(OFFSET($AM$3,0,0,'Données projet'!$E$10+1,1))-AVERAGE(OFFSET($H$3,0,0,'Données projet'!$E$10+1,1))</f>
        <v>195.22466034547739</v>
      </c>
      <c r="AO10" s="62">
        <f t="shared" si="36"/>
        <v>384.59395199143711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17.600000000000001</v>
      </c>
      <c r="N11" s="14">
        <f>IF('Données projet'!$A$36&gt;35,N10+M11-V10,IF(A11&lt;'Données projet'!$A$36,$K$205^A11,IF(A11='Données projet'!$A$36,'Données projet'!$B$36,N10+M11-V10)))</f>
        <v>10.437994541115488</v>
      </c>
      <c r="O11" s="14">
        <f>N11*VLOOKUP('Données projet'!$B$9,Paramètres!$A$1:$I$89,3,0)*VLOOKUP('Données projet'!$B$9,Paramètres!$A$1:$I$89,5,0)</f>
        <v>5.9759606346794394</v>
      </c>
      <c r="P11" s="14">
        <f t="shared" si="33"/>
        <v>2.2365877058695625</v>
      </c>
      <c r="Q11" s="22">
        <f t="shared" si="2"/>
        <v>14.303521693122844</v>
      </c>
      <c r="R11" s="62">
        <f t="shared" si="0"/>
        <v>280.74796613756729</v>
      </c>
      <c r="S11" s="62">
        <f ca="1">AVERAGE(OFFSET($R$3,0,0,'Données projet'!$E$9+1,1))-AVERAGE(OFFSET($H$3,0,0,'Données projet'!$E$9+1,1))</f>
        <v>95.905926758143494</v>
      </c>
      <c r="T11" s="62">
        <f t="shared" si="34"/>
        <v>462.65937064488156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290.53923755068712</v>
      </c>
      <c r="AN11" s="62">
        <f ca="1">AVERAGE(OFFSET($AM$3,0,0,'Données projet'!$E$10+1,1))-AVERAGE(OFFSET($H$3,0,0,'Données projet'!$E$10+1,1))</f>
        <v>195.22466034547739</v>
      </c>
      <c r="AO11" s="62">
        <f t="shared" si="36"/>
        <v>384.59395199143711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17.600000000000001</v>
      </c>
      <c r="N12" s="14">
        <f>IF('Données projet'!$A$36&gt;35,N11+M12-V11,IF(A12&lt;'Données projet'!$A$36,$K$205^A12,IF(A12='Données projet'!$A$36,'Données projet'!$B$36,N11+M12-V11)))</f>
        <v>13.994075045761186</v>
      </c>
      <c r="O12" s="14">
        <f>N12*VLOOKUP('Données projet'!$B$9,Paramètres!$A$1:$I$89,3,0)*VLOOKUP('Données projet'!$B$9,Paramètres!$A$1:$I$89,5,0)</f>
        <v>8.0118878451991939</v>
      </c>
      <c r="P12" s="14">
        <f t="shared" si="33"/>
        <v>2.8979586755154907</v>
      </c>
      <c r="Q12" s="22">
        <f t="shared" si="2"/>
        <v>19.001316023578074</v>
      </c>
      <c r="R12" s="62">
        <f t="shared" si="0"/>
        <v>286.66798269024474</v>
      </c>
      <c r="S12" s="62">
        <f ca="1">AVERAGE(OFFSET($R$3,0,0,'Données projet'!$E$9+1,1))-AVERAGE(OFFSET($H$3,0,0,'Données projet'!$E$9+1,1))</f>
        <v>95.905926758143494</v>
      </c>
      <c r="T12" s="62">
        <f t="shared" si="34"/>
        <v>462.65937064488156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301.66868961206603</v>
      </c>
      <c r="AN12" s="62">
        <f ca="1">AVERAGE(OFFSET($AM$3,0,0,'Données projet'!$E$10+1,1))-AVERAGE(OFFSET($H$3,0,0,'Données projet'!$E$10+1,1))</f>
        <v>195.22466034547739</v>
      </c>
      <c r="AO12" s="62">
        <f t="shared" si="36"/>
        <v>384.59395199143711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17.600000000000001</v>
      </c>
      <c r="N13" s="14">
        <f>IF('Données projet'!$A$36&gt;35,N12+M13-V12,IF(A13&lt;'Données projet'!$A$36,$K$205^A13,IF(A13='Données projet'!$A$36,'Données projet'!$B$36,N12+M13-V12)))</f>
        <v>18.761663039293708</v>
      </c>
      <c r="O13" s="14">
        <f>N13*VLOOKUP('Données projet'!$B$9,Paramètres!$A$1:$I$89,3,0)*VLOOKUP('Données projet'!$B$9,Paramètres!$A$1:$I$89,5,0)</f>
        <v>10.741427323256435</v>
      </c>
      <c r="P13" s="14">
        <f t="shared" si="33"/>
        <v>3.7549005849204469</v>
      </c>
      <c r="Q13" s="22">
        <f t="shared" si="2"/>
        <v>25.2477711067414</v>
      </c>
      <c r="R13" s="62">
        <f t="shared" si="0"/>
        <v>294.13665999563028</v>
      </c>
      <c r="S13" s="62">
        <f ca="1">AVERAGE(OFFSET($R$3,0,0,'Données projet'!$E$9+1,1))-AVERAGE(OFFSET($H$3,0,0,'Données projet'!$E$9+1,1))</f>
        <v>95.905926758143494</v>
      </c>
      <c r="T13" s="62">
        <f t="shared" si="34"/>
        <v>462.65937064488156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316.88722481428681</v>
      </c>
      <c r="AN13" s="62">
        <f ca="1">AVERAGE(OFFSET($AM$3,0,0,'Données projet'!$E$10+1,1))-AVERAGE(OFFSET($H$3,0,0,'Données projet'!$E$10+1,1))</f>
        <v>195.22466034547739</v>
      </c>
      <c r="AO13" s="62">
        <f t="shared" si="36"/>
        <v>384.59395199143711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17.600000000000001</v>
      </c>
      <c r="N14" s="14">
        <f>IF('Données projet'!$A$36&gt;35,N13+M14-V13,IF(A14&lt;'Données projet'!$A$36,$K$205^A14,IF(A14='Données projet'!$A$36,'Données projet'!$B$36,N13+M14-V13)))</f>
        <v>25.153502382182854</v>
      </c>
      <c r="O14" s="14">
        <f>N14*VLOOKUP('Données projet'!$B$9,Paramètres!$A$1:$I$89,3,0)*VLOOKUP('Données projet'!$B$9,Paramètres!$A$1:$I$89,5,0)</f>
        <v>14.400883183847327</v>
      </c>
      <c r="P14" s="14">
        <f t="shared" si="33"/>
        <v>4.8652448089612328</v>
      </c>
      <c r="Q14" s="22">
        <f t="shared" si="2"/>
        <v>33.555172920808239</v>
      </c>
      <c r="R14" s="62">
        <f t="shared" si="0"/>
        <v>303.66628403191936</v>
      </c>
      <c r="S14" s="62">
        <f ca="1">AVERAGE(OFFSET($R$3,0,0,'Données projet'!$E$9+1,1))-AVERAGE(OFFSET($H$3,0,0,'Données projet'!$E$9+1,1))</f>
        <v>95.905926758143494</v>
      </c>
      <c r="T14" s="62">
        <f t="shared" si="34"/>
        <v>462.65937064488156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337.88846313652766</v>
      </c>
      <c r="AN14" s="62">
        <f ca="1">AVERAGE(OFFSET($AM$3,0,0,'Données projet'!$E$10+1,1))-AVERAGE(OFFSET($H$3,0,0,'Données projet'!$E$10+1,1))</f>
        <v>195.22466034547739</v>
      </c>
      <c r="AO14" s="62">
        <f t="shared" si="36"/>
        <v>384.59395199143711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17.600000000000001</v>
      </c>
      <c r="N15" s="14">
        <f>IF('Données projet'!$A$36&gt;35,N14+M15-V14,IF(A15&lt;'Données projet'!$A$36,$K$205^A15,IF(A15='Données projet'!$A$36,'Données projet'!$B$36,N14+M15-V14)))</f>
        <v>33.722953064735179</v>
      </c>
      <c r="O15" s="14">
        <f>N15*VLOOKUP('Données projet'!$B$9,Paramètres!$A$1:$I$89,3,0)*VLOOKUP('Données projet'!$B$9,Paramètres!$A$1:$I$89,5,0)</f>
        <v>19.307065088622185</v>
      </c>
      <c r="P15" s="14">
        <f t="shared" si="33"/>
        <v>6.3039237699620001</v>
      </c>
      <c r="Q15" s="22">
        <f t="shared" si="2"/>
        <v>44.605805595367457</v>
      </c>
      <c r="R15" s="62">
        <f t="shared" si="0"/>
        <v>315.9391389287008</v>
      </c>
      <c r="S15" s="62">
        <f ca="1">AVERAGE(OFFSET($R$3,0,0,'Données projet'!$E$9+1,1))-AVERAGE(OFFSET($H$3,0,0,'Données projet'!$E$9+1,1))</f>
        <v>95.905926758143494</v>
      </c>
      <c r="T15" s="62">
        <f t="shared" si="34"/>
        <v>462.65937064488156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367.06973543886363</v>
      </c>
      <c r="AN15" s="62">
        <f ca="1">AVERAGE(OFFSET($AM$3,0,0,'Données projet'!$E$10+1,1))-AVERAGE(OFFSET($H$3,0,0,'Données projet'!$E$10+1,1))</f>
        <v>195.22466034547739</v>
      </c>
      <c r="AO15" s="62">
        <f t="shared" si="36"/>
        <v>384.59395199143711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17.600000000000001</v>
      </c>
      <c r="N16" s="14">
        <f>IF('Données projet'!$A$36&gt;35,N15+M16-V15,IF(A16&lt;'Données projet'!$A$36,$K$205^A16,IF(A16='Données projet'!$A$36,'Données projet'!$B$36,N15+M16-V15)))</f>
        <v>45.211897179451192</v>
      </c>
      <c r="O16" s="14">
        <f>N16*VLOOKUP('Données projet'!$B$9,Paramètres!$A$1:$I$89,3,0)*VLOOKUP('Données projet'!$B$9,Paramètres!$A$1:$I$89,5,0)</f>
        <v>25.884715373179393</v>
      </c>
      <c r="P16" s="14">
        <f t="shared" si="33"/>
        <v>8.1680278090624121</v>
      </c>
      <c r="Q16" s="22">
        <f t="shared" si="2"/>
        <v>59.308527709071143</v>
      </c>
      <c r="R16" s="62">
        <f t="shared" si="0"/>
        <v>331.86408326462669</v>
      </c>
      <c r="S16" s="62">
        <f ca="1">AVERAGE(OFFSET($R$3,0,0,'Données projet'!$E$9+1,1))-AVERAGE(OFFSET($H$3,0,0,'Données projet'!$E$9+1,1))</f>
        <v>95.905926758143494</v>
      </c>
      <c r="T16" s="62">
        <f t="shared" si="34"/>
        <v>462.65937064488156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407.82533175374891</v>
      </c>
      <c r="AN16" s="62">
        <f ca="1">AVERAGE(OFFSET($AM$3,0,0,'Données projet'!$E$10+1,1))-AVERAGE(OFFSET($H$3,0,0,'Données projet'!$E$10+1,1))</f>
        <v>195.22466034547739</v>
      </c>
      <c r="AO16" s="62">
        <f t="shared" si="36"/>
        <v>384.59395199143711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17.600000000000001</v>
      </c>
      <c r="N17" s="14">
        <f>IF('Données projet'!$A$36&gt;35,N16+M17-V16,IF(A17&lt;'Données projet'!$A$36,$K$205^A17,IF(A17='Données projet'!$A$36,'Données projet'!$B$36,N16+M17-V16)))</f>
        <v>60.614965796184748</v>
      </c>
      <c r="O17" s="14">
        <f>N17*VLOOKUP('Données projet'!$B$9,Paramètres!$A$1:$I$89,3,0)*VLOOKUP('Données projet'!$B$9,Paramètres!$A$1:$I$89,5,0)</f>
        <v>34.703280217631693</v>
      </c>
      <c r="P17" s="14">
        <f t="shared" si="33"/>
        <v>10.583357401547245</v>
      </c>
      <c r="Q17" s="22">
        <f t="shared" si="2"/>
        <v>78.874227186736647</v>
      </c>
      <c r="R17" s="62">
        <f t="shared" si="0"/>
        <v>352.65200496451439</v>
      </c>
      <c r="S17" s="62">
        <f ca="1">AVERAGE(OFFSET($R$3,0,0,'Données projet'!$E$9+1,1))-AVERAGE(OFFSET($H$3,0,0,'Données projet'!$E$9+1,1))</f>
        <v>95.905926758143494</v>
      </c>
      <c r="T17" s="62">
        <f t="shared" si="34"/>
        <v>462.65937064488156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396.77003176132837</v>
      </c>
      <c r="AN17" s="62">
        <f ca="1">AVERAGE(OFFSET($AM$3,0,0,'Données projet'!$E$10+1,1))-AVERAGE(OFFSET($H$3,0,0,'Données projet'!$E$10+1,1))</f>
        <v>195.22466034547739</v>
      </c>
      <c r="AO17" s="62">
        <f t="shared" si="36"/>
        <v>384.59395199143711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17.600000000000001</v>
      </c>
      <c r="N18" s="14">
        <f>IF('Données projet'!$A$36&gt;35,N17+M18-V17,IF(A18&lt;'Données projet'!$A$36,$K$205^A18,IF(A18='Données projet'!$A$36,'Données projet'!$B$36,N17+M18-V17)))</f>
        <v>81.265647046162002</v>
      </c>
      <c r="O18" s="14">
        <f>N18*VLOOKUP('Données projet'!$B$9,Paramètres!$A$1:$I$89,3,0)*VLOOKUP('Données projet'!$B$9,Paramètres!$A$1:$I$89,5,0)</f>
        <v>46.52620824686867</v>
      </c>
      <c r="P18" s="14">
        <f t="shared" si="33"/>
        <v>13.712912897359733</v>
      </c>
      <c r="Q18" s="22">
        <f t="shared" si="2"/>
        <v>104.9164693261978</v>
      </c>
      <c r="R18" s="62">
        <f t="shared" si="0"/>
        <v>379.91646932619778</v>
      </c>
      <c r="S18" s="62">
        <f ca="1">AVERAGE(OFFSET($R$3,0,0,'Données projet'!$E$9+1,1))-AVERAGE(OFFSET($H$3,0,0,'Données projet'!$E$9+1,1))</f>
        <v>95.905926758143494</v>
      </c>
      <c r="T18" s="62">
        <f t="shared" si="34"/>
        <v>462.65937064488156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422.26006612469439</v>
      </c>
      <c r="AN18" s="62">
        <f ca="1">AVERAGE(OFFSET($AM$3,0,0,'Données projet'!$E$10+1,1))-AVERAGE(OFFSET($H$3,0,0,'Données projet'!$E$10+1,1))</f>
        <v>195.22466034547739</v>
      </c>
      <c r="AO18" s="62">
        <f t="shared" si="36"/>
        <v>384.59395199143711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17.600000000000001</v>
      </c>
      <c r="N19" s="14">
        <f>IF('Données projet'!$A$36&gt;35,N18+M19-V18,IF(A19&lt;'Données projet'!$A$36,$K$205^A19,IF(A19='Données projet'!$A$36,'Données projet'!$B$36,N18+M19-V18)))</f>
        <v>108.95173004035674</v>
      </c>
      <c r="O19" s="14">
        <f>N19*VLOOKUP('Données projet'!$B$9,Paramètres!$A$1:$I$89,3,0)*VLOOKUP('Données projet'!$B$9,Paramètres!$A$1:$I$89,5,0)</f>
        <v>62.377044482705038</v>
      </c>
      <c r="P19" s="14">
        <f t="shared" si="33"/>
        <v>17.767894723378006</v>
      </c>
      <c r="Q19" s="22">
        <f t="shared" si="2"/>
        <v>139.58576911726132</v>
      </c>
      <c r="R19" s="62">
        <f t="shared" si="0"/>
        <v>415.80799133948358</v>
      </c>
      <c r="S19" s="62">
        <f ca="1">AVERAGE(OFFSET($R$3,0,0,'Données projet'!$E$9+1,1))-AVERAGE(OFFSET($H$3,0,0,'Données projet'!$E$9+1,1))</f>
        <v>95.905926758143494</v>
      </c>
      <c r="T19" s="62">
        <f t="shared" si="34"/>
        <v>462.65937064488156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447.65437831933548</v>
      </c>
      <c r="AN19" s="62">
        <f ca="1">AVERAGE(OFFSET($AM$3,0,0,'Données projet'!$E$10+1,1))-AVERAGE(OFFSET($H$3,0,0,'Données projet'!$E$10+1,1))</f>
        <v>195.22466034547739</v>
      </c>
      <c r="AO19" s="62">
        <f t="shared" si="36"/>
        <v>384.59395199143711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17.600000000000001</v>
      </c>
      <c r="N20" s="14">
        <f>IF('Données projet'!$A$36&gt;35,N19+M20-V19,IF(A20&lt;'Données projet'!$A$36,$K$205^A20,IF(A20='Données projet'!$A$36,'Données projet'!$B$36,N19+M20-V19)))</f>
        <v>146.07007893561575</v>
      </c>
      <c r="O20" s="14">
        <f>N20*VLOOKUP('Données projet'!$B$9,Paramètres!$A$1:$I$89,3,0)*VLOOKUP('Données projet'!$B$9,Paramètres!$A$1:$I$89,5,0)</f>
        <v>83.628041592218736</v>
      </c>
      <c r="P20" s="14">
        <f t="shared" si="33"/>
        <v>23.021956404450577</v>
      </c>
      <c r="Q20" s="22">
        <f t="shared" si="2"/>
        <v>185.74874651086574</v>
      </c>
      <c r="R20" s="62">
        <f t="shared" si="0"/>
        <v>463.19319095531023</v>
      </c>
      <c r="S20" s="62">
        <f ca="1">AVERAGE(OFFSET($R$3,0,0,'Données projet'!$E$9+1,1))-AVERAGE(OFFSET($H$3,0,0,'Données projet'!$E$9+1,1))</f>
        <v>95.905926758143494</v>
      </c>
      <c r="T20" s="62">
        <f t="shared" si="34"/>
        <v>462.65937064488156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472.9683877652933</v>
      </c>
      <c r="AN20" s="62">
        <f ca="1">AVERAGE(OFFSET($AM$3,0,0,'Données projet'!$E$10+1,1))-AVERAGE(OFFSET($H$3,0,0,'Données projet'!$E$10+1,1))</f>
        <v>195.22466034547739</v>
      </c>
      <c r="AO20" s="62">
        <f t="shared" si="36"/>
        <v>384.59395199143711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17.600000000000001</v>
      </c>
      <c r="N21" s="14">
        <f>IF('Données projet'!$A$36&gt;35,N20+M21-V20,IF(A21&lt;'Données projet'!$A$36,$K$205^A21,IF(A21='Données projet'!$A$36,'Données projet'!$B$36,N20+M21-V20)))</f>
        <v>195.83413638639595</v>
      </c>
      <c r="O21" s="14">
        <f>N21*VLOOKUP('Données projet'!$B$9,Paramètres!$A$1:$I$89,3,0)*VLOOKUP('Données projet'!$B$9,Paramètres!$A$1:$I$89,5,0)</f>
        <v>112.11895976393942</v>
      </c>
      <c r="P21" s="14">
        <f t="shared" si="33"/>
        <v>29.829672279128534</v>
      </c>
      <c r="Q21" s="22">
        <f t="shared" si="2"/>
        <v>247.22720080834338</v>
      </c>
      <c r="R21" s="62">
        <f t="shared" si="0"/>
        <v>525.8938674750101</v>
      </c>
      <c r="S21" s="62">
        <f ca="1">AVERAGE(OFFSET($R$3,0,0,'Données projet'!$E$9+1,1))-AVERAGE(OFFSET($H$3,0,0,'Données projet'!$E$9+1,1))</f>
        <v>95.905926758143494</v>
      </c>
      <c r="T21" s="62">
        <f t="shared" si="34"/>
        <v>462.65937064488156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498.21338863650169</v>
      </c>
      <c r="AN21" s="62">
        <f ca="1">AVERAGE(OFFSET($AM$3,0,0,'Données projet'!$E$10+1,1))-AVERAGE(OFFSET($H$3,0,0,'Données projet'!$E$10+1,1))</f>
        <v>195.22466034547739</v>
      </c>
      <c r="AO21" s="62">
        <f t="shared" si="36"/>
        <v>384.59395199143711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17.600000000000001</v>
      </c>
      <c r="N22" s="14">
        <f>IF('Données projet'!$A$36&gt;35,N21+M22-V21,IF(A22&lt;'Données projet'!$A$36,$K$205^A22,IF(A22='Données projet'!$A$36,'Données projet'!$B$36,N21+M22-V21)))</f>
        <v>262.55212055516006</v>
      </c>
      <c r="O22" s="14">
        <f>N22*VLOOKUP('Données projet'!$B$9,Paramètres!$A$1:$I$89,3,0)*VLOOKUP('Données projet'!$B$9,Paramètres!$A$1:$I$89,5,0)</f>
        <v>150.31634006024024</v>
      </c>
      <c r="P22" s="14">
        <f t="shared" si="33"/>
        <v>38.650466217901105</v>
      </c>
      <c r="Q22" s="22">
        <f t="shared" si="2"/>
        <v>329.11718760109619</v>
      </c>
      <c r="R22" s="62">
        <f t="shared" si="0"/>
        <v>609.00607648998505</v>
      </c>
      <c r="S22" s="62">
        <f ca="1">AVERAGE(OFFSET($R$3,0,0,'Données projet'!$E$9+1,1))-AVERAGE(OFFSET($H$3,0,0,'Données projet'!$E$9+1,1))</f>
        <v>95.905926758143494</v>
      </c>
      <c r="T22" s="62">
        <f t="shared" si="34"/>
        <v>462.65937064488156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470.75559780649564</v>
      </c>
      <c r="AN22" s="62">
        <f ca="1">AVERAGE(OFFSET($AM$3,0,0,'Données projet'!$E$10+1,1))-AVERAGE(OFFSET($H$3,0,0,'Données projet'!$E$10+1,1))</f>
        <v>195.22466034547739</v>
      </c>
      <c r="AO22" s="62">
        <f t="shared" si="36"/>
        <v>384.59395199143711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352</v>
      </c>
      <c r="L23" s="13">
        <f>VLOOKUP(A23,'Données projet'!$A$35:$I$55,9,0)</f>
        <v>17.600000000000001</v>
      </c>
      <c r="M23" s="13">
        <f t="array" ref="M23">INDEX(L:L,MIN(IF(ISNUMBER(L23:L219),ROW(L23:L219),"")))</f>
        <v>17.600000000000001</v>
      </c>
      <c r="N23" s="14">
        <f>IF('Données projet'!$A$36&gt;35,N22+M23-V22,IF(A23&lt;'Données projet'!$A$36,$K$205^A23,IF(A23='Données projet'!$A$36,'Données projet'!$B$36,N22+M23-V22)))</f>
        <v>352</v>
      </c>
      <c r="O23" s="14">
        <f>N23*VLOOKUP('Données projet'!$B$9,Paramètres!$A$1:$I$89,3,0)*VLOOKUP('Données projet'!$B$9,Paramètres!$A$1:$I$89,5,0)</f>
        <v>201.52704</v>
      </c>
      <c r="P23" s="14">
        <f t="shared" si="33"/>
        <v>50.07961619163855</v>
      </c>
      <c r="Q23" s="22">
        <f t="shared" si="2"/>
        <v>438.21492620043711</v>
      </c>
      <c r="R23" s="62">
        <f t="shared" si="0"/>
        <v>719.32603731154825</v>
      </c>
      <c r="S23" s="62">
        <f ca="1">AVERAGE(OFFSET($R$3,0,0,'Données projet'!$E$9+1,1))-AVERAGE(OFFSET($H$3,0,0,'Données projet'!$E$9+1,1))</f>
        <v>95.905926758143494</v>
      </c>
      <c r="T23" s="62">
        <f t="shared" si="34"/>
        <v>462.65937064488156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352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120.3023736332741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19.014618626075663</v>
      </c>
      <c r="AC23" s="24">
        <f t="shared" si="3"/>
        <v>139.31699225934977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494.98076446085526</v>
      </c>
      <c r="AN23" s="62">
        <f ca="1">AVERAGE(OFFSET($AM$3,0,0,'Données projet'!$E$10+1,1))-AVERAGE(OFFSET($H$3,0,0,'Données projet'!$E$10+1,1))</f>
        <v>195.22466034547739</v>
      </c>
      <c r="AO23" s="62">
        <f t="shared" si="36"/>
        <v>384.59395199143711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95.905926758143494</v>
      </c>
      <c r="T24" s="62">
        <f t="shared" si="34"/>
        <v>462.65937064488156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117.94331746352812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13.445365772174135</v>
      </c>
      <c r="AC24" s="24">
        <f t="shared" si="3"/>
        <v>131.38868323570225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519.14894137493934</v>
      </c>
      <c r="AN24" s="62">
        <f ca="1">AVERAGE(OFFSET($AM$3,0,0,'Données projet'!$E$10+1,1))-AVERAGE(OFFSET($H$3,0,0,'Données projet'!$E$10+1,1))</f>
        <v>195.22466034547739</v>
      </c>
      <c r="AO24" s="62">
        <f t="shared" si="36"/>
        <v>384.59395199143711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95.905926758143494</v>
      </c>
      <c r="T25" s="62">
        <f t="shared" si="34"/>
        <v>462.65937064488156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115.63052094638867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9.5073093130378332</v>
      </c>
      <c r="AC25" s="24">
        <f t="shared" si="3"/>
        <v>125.13783025942651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543.26642667171188</v>
      </c>
      <c r="AN25" s="62">
        <f ca="1">AVERAGE(OFFSET($AM$3,0,0,'Données projet'!$E$10+1,1))-AVERAGE(OFFSET($H$3,0,0,'Données projet'!$E$10+1,1))</f>
        <v>195.22466034547739</v>
      </c>
      <c r="AO25" s="62">
        <f t="shared" si="36"/>
        <v>384.59395199143711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95.905926758143494</v>
      </c>
      <c r="T26" s="62">
        <f t="shared" si="34"/>
        <v>462.65937064488156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113.36307695828374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6.7226828860870693</v>
      </c>
      <c r="AC26" s="24">
        <f t="shared" si="3"/>
        <v>120.08575984437081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567.33831631272574</v>
      </c>
      <c r="AN26" s="62">
        <f ca="1">AVERAGE(OFFSET($AM$3,0,0,'Données projet'!$E$10+1,1))-AVERAGE(OFFSET($H$3,0,0,'Données projet'!$E$10+1,1))</f>
        <v>195.22466034547739</v>
      </c>
      <c r="AO26" s="62">
        <f t="shared" si="36"/>
        <v>384.59395199143711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95.905926758143494</v>
      </c>
      <c r="T27" s="62">
        <f t="shared" si="34"/>
        <v>462.65937064488156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111.14009616378128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4.7536546565189175</v>
      </c>
      <c r="AC27" s="24">
        <f t="shared" si="3"/>
        <v>115.8937508203002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14.727272727272727</v>
      </c>
      <c r="AI27" s="14">
        <f>IF('Données projet'!$A$62&gt;35,AI26+AH27-AQ26,IF(A27&lt;'Données projet'!$A$62,$AF$205^A27,IF(A27='Données projet'!$A$62,'Données projet'!$B$62,AI26+AH27-AQ26)))</f>
        <v>177.72727272727275</v>
      </c>
      <c r="AJ27" s="14">
        <f>AI27*VLOOKUP('Données projet'!$B$10,Paramètres!$A$1:$I$89,3,0)*VLOOKUP('Données projet'!$B$10,Paramètres!$A$1:$I$89,5,0)</f>
        <v>106.28090909090911</v>
      </c>
      <c r="AK27" s="14">
        <f t="shared" si="35"/>
        <v>28.45299143279248</v>
      </c>
      <c r="AL27" s="22">
        <f t="shared" si="4"/>
        <v>234.66154341211356</v>
      </c>
      <c r="AM27" s="62">
        <f t="shared" si="5"/>
        <v>520.66154341211359</v>
      </c>
      <c r="AN27" s="62">
        <f ca="1">AVERAGE(OFFSET($AM$3,0,0,'Données projet'!$E$10+1,1))-AVERAGE(OFFSET($H$3,0,0,'Données projet'!$E$10+1,1))</f>
        <v>195.22466034547739</v>
      </c>
      <c r="AO27" s="62">
        <f t="shared" si="36"/>
        <v>384.59395199143711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95.905926758143494</v>
      </c>
      <c r="T28" s="62">
        <f t="shared" si="34"/>
        <v>462.65937064488156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108.9607066667746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3.3613414430435351</v>
      </c>
      <c r="AC28" s="24">
        <f t="shared" si="3"/>
        <v>112.32204810981813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14.727272727272727</v>
      </c>
      <c r="AI28" s="14">
        <f>IF('Données projet'!$A$62&gt;35,AI27+AH28-AQ27,IF(A28&lt;'Données projet'!$A$62,$AF$205^A28,IF(A28='Données projet'!$A$62,'Données projet'!$B$62,AI27+AH28-AQ27)))</f>
        <v>192.45454545454547</v>
      </c>
      <c r="AJ28" s="14">
        <f>AI28*VLOOKUP('Données projet'!$B$10,Paramètres!$A$1:$I$89,3,0)*VLOOKUP('Données projet'!$B$10,Paramètres!$A$1:$I$89,5,0)</f>
        <v>115.08781818181821</v>
      </c>
      <c r="AK28" s="14">
        <f t="shared" si="35"/>
        <v>30.526541558002926</v>
      </c>
      <c r="AL28" s="22">
        <f t="shared" si="4"/>
        <v>253.61167654685516</v>
      </c>
      <c r="AM28" s="62">
        <f t="shared" si="5"/>
        <v>540.83389876907745</v>
      </c>
      <c r="AN28" s="62">
        <f ca="1">AVERAGE(OFFSET($AM$3,0,0,'Données projet'!$E$10+1,1))-AVERAGE(OFFSET($H$3,0,0,'Données projet'!$E$10+1,1))</f>
        <v>195.22466034547739</v>
      </c>
      <c r="AO28" s="62">
        <f t="shared" si="36"/>
        <v>384.59395199143711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95.905926758143494</v>
      </c>
      <c r="T29" s="62">
        <f t="shared" si="34"/>
        <v>462.65937064488156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106.82405366850789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2.3768273282594592</v>
      </c>
      <c r="AC29" s="24">
        <f t="shared" si="3"/>
        <v>109.20088099676735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14.727272727272727</v>
      </c>
      <c r="AI29" s="14">
        <f>IF('Données projet'!$A$62&gt;35,AI28+AH29-AQ28,IF(A29&lt;'Données projet'!$A$62,$AF$205^A29,IF(A29='Données projet'!$A$62,'Données projet'!$B$62,AI28+AH29-AQ28)))</f>
        <v>207.18181818181819</v>
      </c>
      <c r="AJ29" s="14">
        <f>AI29*VLOOKUP('Données projet'!$B$10,Paramètres!$A$1:$I$89,3,0)*VLOOKUP('Données projet'!$B$10,Paramètres!$A$1:$I$89,5,0)</f>
        <v>123.89472727272728</v>
      </c>
      <c r="AK29" s="14">
        <f t="shared" si="35"/>
        <v>32.581684967306394</v>
      </c>
      <c r="AL29" s="22">
        <f t="shared" si="4"/>
        <v>272.52975131805863</v>
      </c>
      <c r="AM29" s="62">
        <f t="shared" si="5"/>
        <v>560.97419576250309</v>
      </c>
      <c r="AN29" s="62">
        <f ca="1">AVERAGE(OFFSET($AM$3,0,0,'Données projet'!$E$10+1,1))-AVERAGE(OFFSET($H$3,0,0,'Données projet'!$E$10+1,1))</f>
        <v>195.22466034547739</v>
      </c>
      <c r="AO29" s="62">
        <f t="shared" si="36"/>
        <v>384.59395199143711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95.905926758143494</v>
      </c>
      <c r="T30" s="62">
        <f t="shared" si="34"/>
        <v>462.65937064488156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104.72929913230755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1.680670721521768</v>
      </c>
      <c r="AC30" s="24">
        <f t="shared" si="3"/>
        <v>106.40996985382931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14.727272727272727</v>
      </c>
      <c r="AI30" s="14">
        <f>IF('Données projet'!$A$62&gt;35,AI29+AH30-AQ29,IF(A30&lt;'Données projet'!$A$62,$AF$205^A30,IF(A30='Données projet'!$A$62,'Données projet'!$B$62,AI29+AH30-AQ29)))</f>
        <v>221.90909090909091</v>
      </c>
      <c r="AJ30" s="14">
        <f>AI30*VLOOKUP('Données projet'!$B$10,Paramètres!$A$1:$I$89,3,0)*VLOOKUP('Données projet'!$B$10,Paramètres!$A$1:$I$89,5,0)</f>
        <v>132.70163636363637</v>
      </c>
      <c r="AK30" s="14">
        <f t="shared" si="35"/>
        <v>34.619878895597843</v>
      </c>
      <c r="AL30" s="22">
        <f t="shared" si="4"/>
        <v>291.41830574316629</v>
      </c>
      <c r="AM30" s="62">
        <f t="shared" si="5"/>
        <v>581.08497240983297</v>
      </c>
      <c r="AN30" s="62">
        <f ca="1">AVERAGE(OFFSET($AM$3,0,0,'Données projet'!$E$10+1,1))-AVERAGE(OFFSET($H$3,0,0,'Données projet'!$E$10+1,1))</f>
        <v>195.22466034547739</v>
      </c>
      <c r="AO30" s="62">
        <f t="shared" si="36"/>
        <v>384.59395199143711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95.905926758143494</v>
      </c>
      <c r="T31" s="62">
        <f t="shared" si="34"/>
        <v>462.65937064488156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102.67562145488797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1.1884136641297298</v>
      </c>
      <c r="AC31" s="24">
        <f t="shared" si="3"/>
        <v>103.8640351190177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14.727272727272727</v>
      </c>
      <c r="AI31" s="14">
        <f>IF('Données projet'!$A$62&gt;35,AI30+AH31-AQ30,IF(A31&lt;'Données projet'!$A$62,$AF$205^A31,IF(A31='Données projet'!$A$62,'Données projet'!$B$62,AI30+AH31-AQ30)))</f>
        <v>236.63636363636363</v>
      </c>
      <c r="AJ31" s="14">
        <f>AI31*VLOOKUP('Données projet'!$B$10,Paramètres!$A$1:$I$89,3,0)*VLOOKUP('Données projet'!$B$10,Paramètres!$A$1:$I$89,5,0)</f>
        <v>141.50854545454547</v>
      </c>
      <c r="AK31" s="14">
        <f t="shared" si="35"/>
        <v>36.642376213467628</v>
      </c>
      <c r="AL31" s="22">
        <f t="shared" si="4"/>
        <v>310.27952190512281</v>
      </c>
      <c r="AM31" s="62">
        <f t="shared" si="5"/>
        <v>601.16841079401161</v>
      </c>
      <c r="AN31" s="62">
        <f ca="1">AVERAGE(OFFSET($AM$3,0,0,'Données projet'!$E$10+1,1))-AVERAGE(OFFSET($H$3,0,0,'Données projet'!$E$10+1,1))</f>
        <v>195.22466034547739</v>
      </c>
      <c r="AO31" s="62">
        <f t="shared" si="36"/>
        <v>384.59395199143711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95.905926758143494</v>
      </c>
      <c r="T32" s="62">
        <f t="shared" si="34"/>
        <v>462.65937064488156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100.66221514410292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0.84033536076088411</v>
      </c>
      <c r="AC32" s="24">
        <f t="shared" si="3"/>
        <v>101.50255050486381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14.727272727272727</v>
      </c>
      <c r="AI32" s="14">
        <f>IF('Données projet'!$A$62&gt;35,AI31+AH32-AQ31,IF(A32&lt;'Données projet'!$A$62,$AF$205^A32,IF(A32='Données projet'!$A$62,'Données projet'!$B$62,AI31+AH32-AQ31)))</f>
        <v>251.36363636363635</v>
      </c>
      <c r="AJ32" s="14">
        <f>AI32*VLOOKUP('Données projet'!$B$10,Paramètres!$A$1:$I$89,3,0)*VLOOKUP('Données projet'!$B$10,Paramètres!$A$1:$I$89,5,0)</f>
        <v>150.31545454545454</v>
      </c>
      <c r="AK32" s="14">
        <f t="shared" si="35"/>
        <v>38.650265030760963</v>
      </c>
      <c r="AL32" s="22">
        <f t="shared" si="4"/>
        <v>329.11529492857534</v>
      </c>
      <c r="AM32" s="62">
        <f t="shared" si="5"/>
        <v>621.22640603968648</v>
      </c>
      <c r="AN32" s="62">
        <f ca="1">AVERAGE(OFFSET($AM$3,0,0,'Données projet'!$E$10+1,1))-AVERAGE(OFFSET($H$3,0,0,'Données projet'!$E$10+1,1))</f>
        <v>195.22466034547739</v>
      </c>
      <c r="AO32" s="62">
        <f t="shared" si="36"/>
        <v>384.59395199143711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95.905926758143494</v>
      </c>
      <c r="T33" s="62">
        <f t="shared" si="34"/>
        <v>462.65937064488156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98.688290503015764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0.59420683206486502</v>
      </c>
      <c r="AC33" s="24">
        <f t="shared" si="3"/>
        <v>99.282497335080635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14.727272727272727</v>
      </c>
      <c r="AI33" s="14">
        <f>IF('Données projet'!$A$62&gt;35,AI32+AH33-AQ32,IF(A33&lt;'Données projet'!$A$62,$AF$205^A33,IF(A33='Données projet'!$A$62,'Données projet'!$B$62,AI32+AH33-AQ32)))</f>
        <v>266.09090909090907</v>
      </c>
      <c r="AJ33" s="14">
        <f>AI33*VLOOKUP('Données projet'!$B$10,Paramètres!$A$1:$I$89,3,0)*VLOOKUP('Données projet'!$B$10,Paramètres!$A$1:$I$89,5,0)</f>
        <v>159.12236363636362</v>
      </c>
      <c r="AK33" s="14">
        <f t="shared" si="35"/>
        <v>40.644498751064432</v>
      </c>
      <c r="AL33" s="22">
        <f t="shared" si="4"/>
        <v>347.92728532477048</v>
      </c>
      <c r="AM33" s="62">
        <f t="shared" si="5"/>
        <v>641.26061865810379</v>
      </c>
      <c r="AN33" s="62">
        <f ca="1">AVERAGE(OFFSET($AM$3,0,0,'Données projet'!$E$10+1,1))-AVERAGE(OFFSET($H$3,0,0,'Données projet'!$E$10+1,1))</f>
        <v>195.22466034547739</v>
      </c>
      <c r="AO33" s="62">
        <f t="shared" si="36"/>
        <v>384.59395199143711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95.905926758143494</v>
      </c>
      <c r="T34" s="62">
        <f t="shared" si="34"/>
        <v>462.65937064488156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96.753073320165171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0.42016768038044211</v>
      </c>
      <c r="AC34" s="24">
        <f t="shared" si="3"/>
        <v>97.173241000545616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14.727272727272727</v>
      </c>
      <c r="AI34" s="14">
        <f>IF('Données projet'!$A$62&gt;35,AI33+AH34-AQ33,IF(A34&lt;'Données projet'!$A$62,$AF$205^A34,IF(A34='Données projet'!$A$62,'Données projet'!$B$62,AI33+AH34-AQ33)))</f>
        <v>280.81818181818181</v>
      </c>
      <c r="AJ34" s="14">
        <f>AI34*VLOOKUP('Données projet'!$B$10,Paramètres!$A$1:$I$89,3,0)*VLOOKUP('Données projet'!$B$10,Paramètres!$A$1:$I$89,5,0)</f>
        <v>167.92927272727275</v>
      </c>
      <c r="AK34" s="14">
        <f t="shared" si="35"/>
        <v>42.625919281834626</v>
      </c>
      <c r="AL34" s="22">
        <f t="shared" si="4"/>
        <v>366.71695941586199</v>
      </c>
      <c r="AM34" s="62">
        <f t="shared" si="5"/>
        <v>660.05029274919525</v>
      </c>
      <c r="AN34" s="62">
        <f ca="1">AVERAGE(OFFSET($AM$3,0,0,'Données projet'!$E$10+1,1))-AVERAGE(OFFSET($H$3,0,0,'Données projet'!$E$10+1,1))</f>
        <v>195.22466034547739</v>
      </c>
      <c r="AO34" s="62">
        <f t="shared" si="36"/>
        <v>384.59395199143711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95.905926758143494</v>
      </c>
      <c r="T35" s="62">
        <f t="shared" si="34"/>
        <v>462.65937064488156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94.85580456590435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0.29710341603243251</v>
      </c>
      <c r="AC35" s="24">
        <f t="shared" si="3"/>
        <v>95.152907981936778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14.727272727272727</v>
      </c>
      <c r="AI35" s="14">
        <f>IF('Données projet'!$A$62&gt;35,AI34+AH35-AQ34,IF(A35&lt;'Données projet'!$A$62,$AF$205^A35,IF(A35='Données projet'!$A$62,'Données projet'!$B$62,AI34+AH35-AQ34)))</f>
        <v>295.54545454545456</v>
      </c>
      <c r="AJ35" s="14">
        <f>AI35*VLOOKUP('Données projet'!$B$10,Paramètres!$A$1:$I$89,3,0)*VLOOKUP('Données projet'!$B$10,Paramètres!$A$1:$I$89,5,0)</f>
        <v>176.73618181818185</v>
      </c>
      <c r="AK35" s="14">
        <f t="shared" si="35"/>
        <v>44.595275236724611</v>
      </c>
      <c r="AL35" s="22">
        <f t="shared" si="4"/>
        <v>385.4856210372954</v>
      </c>
      <c r="AM35" s="62">
        <f t="shared" si="5"/>
        <v>678.81895437062872</v>
      </c>
      <c r="AN35" s="62">
        <f ca="1">AVERAGE(OFFSET($AM$3,0,0,'Données projet'!$E$10+1,1))-AVERAGE(OFFSET($H$3,0,0,'Données projet'!$E$10+1,1))</f>
        <v>195.22466034547739</v>
      </c>
      <c r="AO35" s="62">
        <f t="shared" si="36"/>
        <v>384.59395199143711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95.905926758143494</v>
      </c>
      <c r="T36" s="62">
        <f t="shared" si="34"/>
        <v>462.65937064488156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92.995740094694909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0.21008384019022106</v>
      </c>
      <c r="AC36" s="24">
        <f t="shared" si="3"/>
        <v>93.205823934885132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14.727272727272727</v>
      </c>
      <c r="AI36" s="14">
        <f>IF('Données projet'!$A$62&gt;35,AI35+AH36-AQ35,IF(A36&lt;'Données projet'!$A$62,$AF$205^A36,IF(A36='Données projet'!$A$62,'Données projet'!$B$62,AI35+AH36-AQ35)))</f>
        <v>310.27272727272731</v>
      </c>
      <c r="AJ36" s="14">
        <f>AI36*VLOOKUP('Données projet'!$B$10,Paramètres!$A$1:$I$89,3,0)*VLOOKUP('Données projet'!$B$10,Paramètres!$A$1:$I$89,5,0)</f>
        <v>185.54309090909095</v>
      </c>
      <c r="AK36" s="14">
        <f t="shared" si="35"/>
        <v>46.553236406680583</v>
      </c>
      <c r="AL36" s="22">
        <f t="shared" si="4"/>
        <v>404.23443674163536</v>
      </c>
      <c r="AM36" s="62">
        <f t="shared" si="5"/>
        <v>697.56777007496862</v>
      </c>
      <c r="AN36" s="62">
        <f ca="1">AVERAGE(OFFSET($AM$3,0,0,'Données projet'!$E$10+1,1))-AVERAGE(OFFSET($H$3,0,0,'Données projet'!$E$10+1,1))</f>
        <v>195.22466034547739</v>
      </c>
      <c r="AO36" s="62">
        <f t="shared" si="36"/>
        <v>384.59395199143711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95.905926758143494</v>
      </c>
      <c r="T37" s="62">
        <f t="shared" si="34"/>
        <v>462.65937064488156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91.172150353238592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0.14855170801621626</v>
      </c>
      <c r="AC37" s="24">
        <f t="shared" si="3"/>
        <v>91.320702061254806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14.727272727272727</v>
      </c>
      <c r="AH37" s="13">
        <f t="array" ref="AH37">INDEX(AG:AG,MIN(IF(ISNUMBER(AG37:AG233),ROW(AG37:AG233),"")))</f>
        <v>14.727272727272727</v>
      </c>
      <c r="AI37" s="14">
        <f>IF('Données projet'!$A$62&gt;35,AI36+AH37-AQ36,IF(A37&lt;'Données projet'!$A$62,$AF$205^A37,IF(A37='Données projet'!$A$62,'Données projet'!$B$62,AI36+AH37-AQ36)))</f>
        <v>325.00000000000006</v>
      </c>
      <c r="AJ37" s="14">
        <f>AI37*VLOOKUP('Données projet'!$B$10,Paramètres!$A$1:$I$89,3,0)*VLOOKUP('Données projet'!$B$10,Paramètres!$A$1:$I$89,5,0)</f>
        <v>194.35000000000005</v>
      </c>
      <c r="AK37" s="14">
        <f t="shared" si="35"/>
        <v>48.500405405690472</v>
      </c>
      <c r="AL37" s="22">
        <f t="shared" si="4"/>
        <v>422.96445608157768</v>
      </c>
      <c r="AM37" s="62">
        <f t="shared" si="5"/>
        <v>716.29778941491099</v>
      </c>
      <c r="AN37" s="62">
        <f ca="1">AVERAGE(OFFSET($AM$3,0,0,'Données projet'!$E$10+1,1))-AVERAGE(OFFSET($H$3,0,0,'Données projet'!$E$10+1,1))</f>
        <v>195.22466034547739</v>
      </c>
      <c r="AO37" s="62">
        <f t="shared" si="36"/>
        <v>384.59395199143711</v>
      </c>
      <c r="AP37" s="16">
        <f>IF(ISNA(VLOOKUP(A37,'Données projet'!$A$61:$I$81,3,0)),0,VLOOKUP(A37,'Données projet'!$A$61:$I$81,3,0))</f>
        <v>4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95.905926758143494</v>
      </c>
      <c r="T38" s="62">
        <f t="shared" si="34"/>
        <v>462.65937064488156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89.38432009433231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0.10504192009511053</v>
      </c>
      <c r="AC38" s="24">
        <f t="shared" si="3"/>
        <v>89.489362014427414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5.6843418860808015E-14</v>
      </c>
      <c r="AJ38" s="14">
        <f>AI38*VLOOKUP('Données projet'!$B$10,Paramètres!$A$1:$I$89,3,0)*VLOOKUP('Données projet'!$B$10,Paramètres!$A$1:$I$89,5,0)</f>
        <v>3.3992364478763198E-14</v>
      </c>
      <c r="AK38" s="14">
        <f t="shared" si="35"/>
        <v>5.790027782444094E-13</v>
      </c>
      <c r="AL38" s="22">
        <f t="shared" si="4"/>
        <v>1.0676332069095257E-12</v>
      </c>
      <c r="AM38" s="62">
        <f t="shared" si="5"/>
        <v>293.33333333333439</v>
      </c>
      <c r="AN38" s="62">
        <f ca="1">AVERAGE(OFFSET($AM$3,0,0,'Données projet'!$E$10+1,1))-AVERAGE(OFFSET($H$3,0,0,'Données projet'!$E$10+1,1))</f>
        <v>195.22466034547739</v>
      </c>
      <c r="AO38" s="62">
        <f t="shared" si="36"/>
        <v>384.59395199143711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95.905926758143494</v>
      </c>
      <c r="T39" s="62">
        <f t="shared" si="34"/>
        <v>462.65937064488156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87.631548096334399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7.4275854008108128E-2</v>
      </c>
      <c r="AC39" s="24">
        <f t="shared" si="3"/>
        <v>87.705823950342506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5.6843418860808015E-14</v>
      </c>
      <c r="AJ39" s="14">
        <f>AI39*VLOOKUP('Données projet'!$B$10,Paramètres!$A$1:$I$89,3,0)*VLOOKUP('Données projet'!$B$10,Paramètres!$A$1:$I$89,5,0)</f>
        <v>3.3992364478763198E-14</v>
      </c>
      <c r="AK39" s="14">
        <f t="shared" si="35"/>
        <v>5.790027782444094E-13</v>
      </c>
      <c r="AL39" s="22">
        <f t="shared" si="4"/>
        <v>1.0676332069095257E-12</v>
      </c>
      <c r="AM39" s="62">
        <f t="shared" si="5"/>
        <v>293.33333333333439</v>
      </c>
      <c r="AN39" s="62">
        <f ca="1">AVERAGE(OFFSET($AM$3,0,0,'Données projet'!$E$10+1,1))-AVERAGE(OFFSET($H$3,0,0,'Données projet'!$E$10+1,1))</f>
        <v>195.22466034547739</v>
      </c>
      <c r="AO39" s="62">
        <f t="shared" si="36"/>
        <v>384.59395199143711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95.905926758143494</v>
      </c>
      <c r="T40" s="62">
        <f t="shared" si="34"/>
        <v>462.65937064488156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85.913146888131877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5.2520960047555264E-2</v>
      </c>
      <c r="AC40" s="24">
        <f t="shared" si="3"/>
        <v>85.965667848179436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5.6843418860808015E-14</v>
      </c>
      <c r="AJ40" s="14">
        <f>AI40*VLOOKUP('Données projet'!$B$10,Paramètres!$A$1:$I$89,3,0)*VLOOKUP('Données projet'!$B$10,Paramètres!$A$1:$I$89,5,0)</f>
        <v>3.3992364478763198E-14</v>
      </c>
      <c r="AK40" s="14">
        <f t="shared" si="35"/>
        <v>5.790027782444094E-13</v>
      </c>
      <c r="AL40" s="22">
        <f t="shared" si="4"/>
        <v>1.0676332069095257E-12</v>
      </c>
      <c r="AM40" s="62">
        <f t="shared" si="5"/>
        <v>293.33333333333439</v>
      </c>
      <c r="AN40" s="62">
        <f ca="1">AVERAGE(OFFSET($AM$3,0,0,'Données projet'!$E$10+1,1))-AVERAGE(OFFSET($H$3,0,0,'Données projet'!$E$10+1,1))</f>
        <v>195.22466034547739</v>
      </c>
      <c r="AO40" s="62">
        <f t="shared" si="36"/>
        <v>384.59395199143711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95.905926758143494</v>
      </c>
      <c r="T41" s="62">
        <f t="shared" si="34"/>
        <v>462.65937064488156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84.228442479500956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3.7137927004054064E-2</v>
      </c>
      <c r="AC41" s="24">
        <f t="shared" si="3"/>
        <v>84.265580406505009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5.6843418860808015E-14</v>
      </c>
      <c r="AJ41" s="14">
        <f>AI41*VLOOKUP('Données projet'!$B$10,Paramètres!$A$1:$I$89,3,0)*VLOOKUP('Données projet'!$B$10,Paramètres!$A$1:$I$89,5,0)</f>
        <v>3.3992364478763198E-14</v>
      </c>
      <c r="AK41" s="14">
        <f t="shared" si="35"/>
        <v>5.790027782444094E-13</v>
      </c>
      <c r="AL41" s="22">
        <f t="shared" si="4"/>
        <v>1.0676332069095257E-12</v>
      </c>
      <c r="AM41" s="62">
        <f t="shared" si="5"/>
        <v>293.33333333333439</v>
      </c>
      <c r="AN41" s="62">
        <f ca="1">AVERAGE(OFFSET($AM$3,0,0,'Données projet'!$E$10+1,1))-AVERAGE(OFFSET($H$3,0,0,'Données projet'!$E$10+1,1))</f>
        <v>195.22466034547739</v>
      </c>
      <c r="AO41" s="62">
        <f t="shared" si="36"/>
        <v>384.59395199143711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95.905926758143494</v>
      </c>
      <c r="T42" s="62">
        <f t="shared" si="34"/>
        <v>462.65937064488156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82.576774096755059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2.6260480023777632E-2</v>
      </c>
      <c r="AC42" s="24">
        <f t="shared" si="3"/>
        <v>82.603034576778839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293.33333333333439</v>
      </c>
      <c r="AN42" s="62">
        <f ca="1">AVERAGE(OFFSET($AM$3,0,0,'Données projet'!$E$10+1,1))-AVERAGE(OFFSET($H$3,0,0,'Données projet'!$E$10+1,1))</f>
        <v>195.22466034547739</v>
      </c>
      <c r="AO42" s="62">
        <f t="shared" si="36"/>
        <v>384.59395199143711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95.905926758143494</v>
      </c>
      <c r="T43" s="62">
        <f t="shared" si="34"/>
        <v>462.65937064488156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80.957493923576578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1.8568963502027032E-2</v>
      </c>
      <c r="AC43" s="24">
        <f t="shared" si="3"/>
        <v>80.976062887078612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293.33333333333439</v>
      </c>
      <c r="AN43" s="62">
        <f ca="1">AVERAGE(OFFSET($AM$3,0,0,'Données projet'!$E$10+1,1))-AVERAGE(OFFSET($H$3,0,0,'Données projet'!$E$10+1,1))</f>
        <v>195.22466034547739</v>
      </c>
      <c r="AO43" s="62">
        <f t="shared" si="36"/>
        <v>384.59395199143711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95.905926758143494</v>
      </c>
      <c r="T44" s="62">
        <f t="shared" si="34"/>
        <v>462.65937064488156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79.369966846930751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1.3130240011888816E-2</v>
      </c>
      <c r="AC44" s="24">
        <f t="shared" si="3"/>
        <v>79.383097086942641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293.33333333333439</v>
      </c>
      <c r="AN44" s="62">
        <f ca="1">AVERAGE(OFFSET($AM$3,0,0,'Données projet'!$E$10+1,1))-AVERAGE(OFFSET($H$3,0,0,'Données projet'!$E$10+1,1))</f>
        <v>195.22466034547739</v>
      </c>
      <c r="AO44" s="62">
        <f t="shared" si="36"/>
        <v>384.59395199143711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95.905926758143494</v>
      </c>
      <c r="T45" s="62">
        <f t="shared" si="34"/>
        <v>462.65937064488156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77.81357020796203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9.2844817510135159E-3</v>
      </c>
      <c r="AC45" s="24">
        <f t="shared" si="3"/>
        <v>77.82285468971304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293.33333333333439</v>
      </c>
      <c r="AN45" s="62">
        <f ca="1">AVERAGE(OFFSET($AM$3,0,0,'Données projet'!$E$10+1,1))-AVERAGE(OFFSET($H$3,0,0,'Données projet'!$E$10+1,1))</f>
        <v>195.22466034547739</v>
      </c>
      <c r="AO45" s="62">
        <f t="shared" si="36"/>
        <v>384.59395199143711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95.905926758143494</v>
      </c>
      <c r="T46" s="62">
        <f t="shared" si="34"/>
        <v>462.65937064488156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76.287693557775285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6.565120005944408E-3</v>
      </c>
      <c r="AC46" s="24">
        <f t="shared" si="3"/>
        <v>76.294258677781229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293.33333333333439</v>
      </c>
      <c r="AN46" s="62">
        <f ca="1">AVERAGE(OFFSET($AM$3,0,0,'Données projet'!$E$10+1,1))-AVERAGE(OFFSET($H$3,0,0,'Données projet'!$E$10+1,1))</f>
        <v>195.22466034547739</v>
      </c>
      <c r="AO46" s="62">
        <f t="shared" si="36"/>
        <v>384.59395199143711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95.905926758143494</v>
      </c>
      <c r="T47" s="62">
        <f t="shared" si="34"/>
        <v>462.65937064488156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74.791738418005835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4.642240875506758E-3</v>
      </c>
      <c r="AC47" s="24">
        <f t="shared" si="3"/>
        <v>74.796380658881347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293.33333333333439</v>
      </c>
      <c r="AN47" s="62">
        <f ca="1">AVERAGE(OFFSET($AM$3,0,0,'Données projet'!$E$10+1,1))-AVERAGE(OFFSET($H$3,0,0,'Données projet'!$E$10+1,1))</f>
        <v>195.22466034547739</v>
      </c>
      <c r="AO47" s="62">
        <f t="shared" si="36"/>
        <v>384.59395199143711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95.905926758143494</v>
      </c>
      <c r="T48" s="62">
        <f t="shared" si="34"/>
        <v>462.65937064488156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73.325118046084725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3.282560002972204E-3</v>
      </c>
      <c r="AC48" s="24">
        <f t="shared" si="3"/>
        <v>73.328400606087698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293.33333333333439</v>
      </c>
      <c r="AN48" s="62">
        <f ca="1">AVERAGE(OFFSET($AM$3,0,0,'Données projet'!$E$10+1,1))-AVERAGE(OFFSET($H$3,0,0,'Données projet'!$E$10+1,1))</f>
        <v>195.22466034547739</v>
      </c>
      <c r="AO48" s="62">
        <f t="shared" si="36"/>
        <v>384.59395199143711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95.905926758143494</v>
      </c>
      <c r="T49" s="62">
        <f t="shared" si="34"/>
        <v>462.65937064488156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71.887257205106891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2.321120437753379E-3</v>
      </c>
      <c r="AC49" s="24">
        <f t="shared" si="3"/>
        <v>71.889578325544647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293.33333333333439</v>
      </c>
      <c r="AN49" s="62">
        <f ca="1">AVERAGE(OFFSET($AM$3,0,0,'Données projet'!$E$10+1,1))-AVERAGE(OFFSET($H$3,0,0,'Données projet'!$E$10+1,1))</f>
        <v>195.22466034547739</v>
      </c>
      <c r="AO49" s="62">
        <f t="shared" si="36"/>
        <v>384.59395199143711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95.905926758143494</v>
      </c>
      <c r="T50" s="62">
        <f t="shared" si="34"/>
        <v>462.65937064488156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70.477591938212115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1.641280001486102E-3</v>
      </c>
      <c r="AC50" s="24">
        <f t="shared" si="3"/>
        <v>70.479233218213594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293.33333333333439</v>
      </c>
      <c r="AN50" s="62">
        <f ca="1">AVERAGE(OFFSET($AM$3,0,0,'Données projet'!$E$10+1,1))-AVERAGE(OFFSET($H$3,0,0,'Données projet'!$E$10+1,1))</f>
        <v>195.22466034547739</v>
      </c>
      <c r="AO50" s="62">
        <f t="shared" si="36"/>
        <v>384.59395199143711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95.905926758143494</v>
      </c>
      <c r="T51" s="62">
        <f t="shared" si="34"/>
        <v>462.65937064488156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69.095569347390239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1.1605602188766895E-3</v>
      </c>
      <c r="AC51" s="24">
        <f t="shared" si="3"/>
        <v>69.096729907609117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293.33333333333439</v>
      </c>
      <c r="AN51" s="62">
        <f ca="1">AVERAGE(OFFSET($AM$3,0,0,'Données projet'!$E$10+1,1))-AVERAGE(OFFSET($H$3,0,0,'Données projet'!$E$10+1,1))</f>
        <v>195.22466034547739</v>
      </c>
      <c r="AO51" s="62">
        <f t="shared" si="36"/>
        <v>384.59395199143711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95.905926758143494</v>
      </c>
      <c r="T52" s="62">
        <f t="shared" si="34"/>
        <v>462.65937064488156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67.740647376623826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8.20640000743051E-4</v>
      </c>
      <c r="AC52" s="24">
        <f t="shared" si="3"/>
        <v>67.741468016624566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293.33333333333439</v>
      </c>
      <c r="AN52" s="62">
        <f ca="1">AVERAGE(OFFSET($AM$3,0,0,'Données projet'!$E$10+1,1))-AVERAGE(OFFSET($H$3,0,0,'Données projet'!$E$10+1,1))</f>
        <v>195.22466034547739</v>
      </c>
      <c r="AO52" s="62">
        <f t="shared" si="36"/>
        <v>384.59395199143711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95.905926758143494</v>
      </c>
      <c r="T53" s="62">
        <f t="shared" si="34"/>
        <v>462.65937064488156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66.412294599283342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5.8028010943834475E-4</v>
      </c>
      <c r="AC53" s="24">
        <f t="shared" si="3"/>
        <v>66.412874879392774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293.33333333333439</v>
      </c>
      <c r="AN53" s="62">
        <f ca="1">AVERAGE(OFFSET($AM$3,0,0,'Données projet'!$E$10+1,1))-AVERAGE(OFFSET($H$3,0,0,'Données projet'!$E$10+1,1))</f>
        <v>195.22466034547739</v>
      </c>
      <c r="AO53" s="62">
        <f t="shared" si="36"/>
        <v>384.59395199143711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95.905926758143494</v>
      </c>
      <c r="T54" s="62">
        <f t="shared" si="34"/>
        <v>462.65937064488156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65.109990009691316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4.103200003715255E-4</v>
      </c>
      <c r="AC54" s="24">
        <f t="shared" si="3"/>
        <v>65.110400329691686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293.33333333333439</v>
      </c>
      <c r="AN54" s="62">
        <f ca="1">AVERAGE(OFFSET($AM$3,0,0,'Données projet'!$E$10+1,1))-AVERAGE(OFFSET($H$3,0,0,'Données projet'!$E$10+1,1))</f>
        <v>195.22466034547739</v>
      </c>
      <c r="AO54" s="62">
        <f t="shared" si="36"/>
        <v>384.59395199143711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95.905926758143494</v>
      </c>
      <c r="T55" s="62">
        <f t="shared" si="34"/>
        <v>462.65937064488156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63.833222818773827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2.9014005471917237E-4</v>
      </c>
      <c r="AC55" s="24">
        <f t="shared" si="3"/>
        <v>63.833512958828543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293.33333333333439</v>
      </c>
      <c r="AN55" s="62">
        <f ca="1">AVERAGE(OFFSET($AM$3,0,0,'Données projet'!$E$10+1,1))-AVERAGE(OFFSET($H$3,0,0,'Données projet'!$E$10+1,1))</f>
        <v>195.22466034547739</v>
      </c>
      <c r="AO55" s="62">
        <f t="shared" si="36"/>
        <v>384.59395199143711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95.905926758143494</v>
      </c>
      <c r="T56" s="62">
        <f t="shared" si="34"/>
        <v>462.65937064488156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62.581492253719134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2.0516000018576275E-4</v>
      </c>
      <c r="AC56" s="24">
        <f t="shared" si="3"/>
        <v>62.581697413719318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293.33333333333439</v>
      </c>
      <c r="AN56" s="62">
        <f ca="1">AVERAGE(OFFSET($AM$3,0,0,'Données projet'!$E$10+1,1))-AVERAGE(OFFSET($H$3,0,0,'Données projet'!$E$10+1,1))</f>
        <v>195.22466034547739</v>
      </c>
      <c r="AO56" s="62">
        <f t="shared" si="36"/>
        <v>384.59395199143711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95.905926758143494</v>
      </c>
      <c r="T57" s="62">
        <f t="shared" si="34"/>
        <v>462.65937064488156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61.354307361564906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1.4507002735958619E-4</v>
      </c>
      <c r="AC57" s="24">
        <f t="shared" si="3"/>
        <v>61.354452431592264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293.33333333333439</v>
      </c>
      <c r="AN57" s="62">
        <f ca="1">AVERAGE(OFFSET($AM$3,0,0,'Données projet'!$E$10+1,1))-AVERAGE(OFFSET($H$3,0,0,'Données projet'!$E$10+1,1))</f>
        <v>195.22466034547739</v>
      </c>
      <c r="AO57" s="62">
        <f t="shared" si="36"/>
        <v>384.59395199143711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95.905926758143494</v>
      </c>
      <c r="T58" s="62">
        <f t="shared" si="34"/>
        <v>462.65937064488156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60.151186816636951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1.0258000009288137E-4</v>
      </c>
      <c r="AC58" s="24">
        <f t="shared" si="3"/>
        <v>60.151289396637047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293.33333333333439</v>
      </c>
      <c r="AN58" s="62">
        <f ca="1">AVERAGE(OFFSET($AM$3,0,0,'Données projet'!$E$10+1,1))-AVERAGE(OFFSET($H$3,0,0,'Données projet'!$E$10+1,1))</f>
        <v>195.22466034547739</v>
      </c>
      <c r="AO58" s="62">
        <f t="shared" si="36"/>
        <v>384.59395199143711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95.905926758143494</v>
      </c>
      <c r="T59" s="62">
        <f t="shared" si="34"/>
        <v>462.65937064488156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58.971658731763959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7.2535013679793093E-5</v>
      </c>
      <c r="AC59" s="24">
        <f t="shared" si="3"/>
        <v>58.971731266777638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293.33333333333439</v>
      </c>
      <c r="AN59" s="62">
        <f ca="1">AVERAGE(OFFSET($AM$3,0,0,'Données projet'!$E$10+1,1))-AVERAGE(OFFSET($H$3,0,0,'Données projet'!$E$10+1,1))</f>
        <v>195.22466034547739</v>
      </c>
      <c r="AO59" s="62">
        <f t="shared" si="36"/>
        <v>384.59395199143711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95.905926758143494</v>
      </c>
      <c r="T60" s="62">
        <f t="shared" si="34"/>
        <v>462.65937064488156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57.815260473194236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5.1290000046440687E-5</v>
      </c>
      <c r="AC60" s="24">
        <f t="shared" si="3"/>
        <v>57.815311763194281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293.33333333333439</v>
      </c>
      <c r="AN60" s="62">
        <f ca="1">AVERAGE(OFFSET($AM$3,0,0,'Données projet'!$E$10+1,1))-AVERAGE(OFFSET($H$3,0,0,'Données projet'!$E$10+1,1))</f>
        <v>195.22466034547739</v>
      </c>
      <c r="AO60" s="62">
        <f t="shared" si="36"/>
        <v>384.59395199143711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95.905926758143494</v>
      </c>
      <c r="T61" s="62">
        <f t="shared" si="34"/>
        <v>462.65937064488156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56.681538479141771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3.6267506839896547E-5</v>
      </c>
      <c r="AC61" s="24">
        <f t="shared" si="3"/>
        <v>56.681574746648614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293.33333333333439</v>
      </c>
      <c r="AN61" s="62">
        <f ca="1">AVERAGE(OFFSET($AM$3,0,0,'Données projet'!$E$10+1,1))-AVERAGE(OFFSET($H$3,0,0,'Données projet'!$E$10+1,1))</f>
        <v>195.22466034547739</v>
      </c>
      <c r="AO61" s="62">
        <f t="shared" si="36"/>
        <v>384.59395199143711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95.905926758143494</v>
      </c>
      <c r="T62" s="62">
        <f t="shared" si="34"/>
        <v>462.65937064488156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55.57004808189054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2.5645000023220344E-5</v>
      </c>
      <c r="AC62" s="24">
        <f t="shared" si="3"/>
        <v>55.570073726890563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293.33333333333439</v>
      </c>
      <c r="AN62" s="62">
        <f ca="1">AVERAGE(OFFSET($AM$3,0,0,'Données projet'!$E$10+1,1))-AVERAGE(OFFSET($H$3,0,0,'Données projet'!$E$10+1,1))</f>
        <v>195.22466034547739</v>
      </c>
      <c r="AO62" s="62">
        <f t="shared" si="36"/>
        <v>384.59395199143711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95.905926758143494</v>
      </c>
      <c r="T63" s="62">
        <f t="shared" si="34"/>
        <v>462.65937064488156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54.480353333387207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1.8133753419948273E-5</v>
      </c>
      <c r="AC63" s="24">
        <f t="shared" si="3"/>
        <v>54.480371467140628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293.33333333333439</v>
      </c>
      <c r="AN63" s="62">
        <f ca="1">AVERAGE(OFFSET($AM$3,0,0,'Données projet'!$E$10+1,1))-AVERAGE(OFFSET($H$3,0,0,'Données projet'!$E$10+1,1))</f>
        <v>195.22466034547739</v>
      </c>
      <c r="AO63" s="62">
        <f t="shared" si="36"/>
        <v>384.59395199143711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95.905926758143494</v>
      </c>
      <c r="T64" s="62">
        <f t="shared" si="34"/>
        <v>462.65937064488156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53.412026834253851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1.2822500011610172E-5</v>
      </c>
      <c r="AC64" s="24">
        <f t="shared" si="3"/>
        <v>53.412039656753862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293.33333333333439</v>
      </c>
      <c r="AN64" s="62">
        <f ca="1">AVERAGE(OFFSET($AM$3,0,0,'Données projet'!$E$10+1,1))-AVERAGE(OFFSET($H$3,0,0,'Données projet'!$E$10+1,1))</f>
        <v>195.22466034547739</v>
      </c>
      <c r="AO64" s="62">
        <f t="shared" si="36"/>
        <v>384.59395199143711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95.905926758143494</v>
      </c>
      <c r="T65" s="62">
        <f t="shared" si="34"/>
        <v>462.65937064488156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52.36464956615368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9.0668767099741367E-6</v>
      </c>
      <c r="AC65" s="24">
        <f t="shared" si="3"/>
        <v>52.364658633030388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293.33333333333439</v>
      </c>
      <c r="AN65" s="62">
        <f ca="1">AVERAGE(OFFSET($AM$3,0,0,'Données projet'!$E$10+1,1))-AVERAGE(OFFSET($H$3,0,0,'Données projet'!$E$10+1,1))</f>
        <v>195.22466034547739</v>
      </c>
      <c r="AO65" s="62">
        <f t="shared" si="36"/>
        <v>384.59395199143711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95.905926758143494</v>
      </c>
      <c r="T66" s="62">
        <f t="shared" si="34"/>
        <v>462.65937064488156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51.337810727443902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6.4112500058050859E-6</v>
      </c>
      <c r="AC66" s="24">
        <f t="shared" si="3"/>
        <v>51.337817138693907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293.33333333333439</v>
      </c>
      <c r="AN66" s="62">
        <f ca="1">AVERAGE(OFFSET($AM$3,0,0,'Données projet'!$E$10+1,1))-AVERAGE(OFFSET($H$3,0,0,'Données projet'!$E$10+1,1))</f>
        <v>195.22466034547739</v>
      </c>
      <c r="AO66" s="62">
        <f t="shared" si="36"/>
        <v>384.59395199143711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95.905926758143494</v>
      </c>
      <c r="T67" s="62">
        <f t="shared" si="34"/>
        <v>462.65937064488156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50.331107572051373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4.5334383549870683E-6</v>
      </c>
      <c r="AC67" s="24">
        <f t="shared" si="3"/>
        <v>50.33111210548973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293.33333333333439</v>
      </c>
      <c r="AN67" s="62">
        <f ca="1">AVERAGE(OFFSET($AM$3,0,0,'Données projet'!$E$10+1,1))-AVERAGE(OFFSET($H$3,0,0,'Données projet'!$E$10+1,1))</f>
        <v>195.22466034547739</v>
      </c>
      <c r="AO67" s="62">
        <f t="shared" si="36"/>
        <v>384.59395199143711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95.905926758143494</v>
      </c>
      <c r="T68" s="62">
        <f t="shared" si="34"/>
        <v>462.65937064488156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49.344145251507797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3.205625002902543E-6</v>
      </c>
      <c r="AC68" s="24">
        <f t="shared" ref="AC68:AC131" si="57">SUM(Z68:AB68)</f>
        <v>49.344148457132803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293.33333333333439</v>
      </c>
      <c r="AN68" s="62">
        <f ca="1">AVERAGE(OFFSET($AM$3,0,0,'Données projet'!$E$10+1,1))-AVERAGE(OFFSET($H$3,0,0,'Données projet'!$E$10+1,1))</f>
        <v>195.22466034547739</v>
      </c>
      <c r="AO68" s="62">
        <f t="shared" si="36"/>
        <v>384.59395199143711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95.905926758143494</v>
      </c>
      <c r="T69" s="62">
        <f t="shared" ref="T69:T132" si="88">$T$3</f>
        <v>462.65937064488156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48.376536660082508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2.2667191774935342E-6</v>
      </c>
      <c r="AC69" s="24">
        <f t="shared" si="57"/>
        <v>48.376538926801686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293.33333333333439</v>
      </c>
      <c r="AN69" s="62">
        <f ca="1">AVERAGE(OFFSET($AM$3,0,0,'Données projet'!$E$10+1,1))-AVERAGE(OFFSET($H$3,0,0,'Données projet'!$E$10+1,1))</f>
        <v>195.22466034547739</v>
      </c>
      <c r="AO69" s="62">
        <f t="shared" ref="AO69:AO132" si="90">$AO$3</f>
        <v>384.59395199143711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95.905926758143494</v>
      </c>
      <c r="T70" s="62">
        <f t="shared" si="88"/>
        <v>462.65937064488156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47.427902282952097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1.6028125014512715E-6</v>
      </c>
      <c r="AC70" s="24">
        <f t="shared" si="57"/>
        <v>47.4279038857646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293.33333333333439</v>
      </c>
      <c r="AN70" s="62">
        <f ca="1">AVERAGE(OFFSET($AM$3,0,0,'Données projet'!$E$10+1,1))-AVERAGE(OFFSET($H$3,0,0,'Données projet'!$E$10+1,1))</f>
        <v>195.22466034547739</v>
      </c>
      <c r="AO70" s="62">
        <f t="shared" si="90"/>
        <v>384.59395199143711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95.905926758143494</v>
      </c>
      <c r="T71" s="62">
        <f t="shared" si="88"/>
        <v>462.65937064488156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46.497870047347376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1.1333595887467671E-6</v>
      </c>
      <c r="AC71" s="24">
        <f t="shared" si="57"/>
        <v>46.497871180706966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293.33333333333439</v>
      </c>
      <c r="AN71" s="62">
        <f ca="1">AVERAGE(OFFSET($AM$3,0,0,'Données projet'!$E$10+1,1))-AVERAGE(OFFSET($H$3,0,0,'Données projet'!$E$10+1,1))</f>
        <v>195.22466034547739</v>
      </c>
      <c r="AO71" s="62">
        <f t="shared" si="90"/>
        <v>384.59395199143711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95.905926758143494</v>
      </c>
      <c r="T72" s="62">
        <f t="shared" si="88"/>
        <v>462.65937064488156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45.586075176619218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8.0140625072563574E-7</v>
      </c>
      <c r="AC72" s="24">
        <f t="shared" si="57"/>
        <v>45.58607597802547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293.33333333333439</v>
      </c>
      <c r="AN72" s="62">
        <f ca="1">AVERAGE(OFFSET($AM$3,0,0,'Données projet'!$E$10+1,1))-AVERAGE(OFFSET($H$3,0,0,'Données projet'!$E$10+1,1))</f>
        <v>195.22466034547739</v>
      </c>
      <c r="AO72" s="62">
        <f t="shared" si="90"/>
        <v>384.59395199143711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95.905926758143494</v>
      </c>
      <c r="T73" s="62">
        <f t="shared" si="88"/>
        <v>462.65937064488156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44.692160047166084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5.6667979437338354E-7</v>
      </c>
      <c r="AC73" s="24">
        <f t="shared" si="57"/>
        <v>44.692160613845878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293.33333333333439</v>
      </c>
      <c r="AN73" s="62">
        <f ca="1">AVERAGE(OFFSET($AM$3,0,0,'Données projet'!$E$10+1,1))-AVERAGE(OFFSET($H$3,0,0,'Données projet'!$E$10+1,1))</f>
        <v>195.22466034547739</v>
      </c>
      <c r="AO73" s="62">
        <f t="shared" si="90"/>
        <v>384.59395199143711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95.905926758143494</v>
      </c>
      <c r="T74" s="62">
        <f t="shared" si="88"/>
        <v>462.65937064488156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43.815774048167128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4.0070312536281787E-7</v>
      </c>
      <c r="AC74" s="24">
        <f t="shared" si="57"/>
        <v>43.815774448870251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293.33333333333439</v>
      </c>
      <c r="AN74" s="62">
        <f ca="1">AVERAGE(OFFSET($AM$3,0,0,'Données projet'!$E$10+1,1))-AVERAGE(OFFSET($H$3,0,0,'Données projet'!$E$10+1,1))</f>
        <v>195.22466034547739</v>
      </c>
      <c r="AO74" s="62">
        <f t="shared" si="90"/>
        <v>384.59395199143711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95.905926758143494</v>
      </c>
      <c r="T75" s="62">
        <f t="shared" si="88"/>
        <v>462.65937064488156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42.956573444065867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2.8333989718669177E-7</v>
      </c>
      <c r="AC75" s="24">
        <f t="shared" si="57"/>
        <v>42.956573727405761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293.33333333333439</v>
      </c>
      <c r="AN75" s="62">
        <f ca="1">AVERAGE(OFFSET($AM$3,0,0,'Données projet'!$E$10+1,1))-AVERAGE(OFFSET($H$3,0,0,'Données projet'!$E$10+1,1))</f>
        <v>195.22466034547739</v>
      </c>
      <c r="AO75" s="62">
        <f t="shared" si="90"/>
        <v>384.59395199143711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95.905926758143494</v>
      </c>
      <c r="T76" s="62">
        <f t="shared" si="88"/>
        <v>462.65937064488156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42.114221239750407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2.0035156268140893E-7</v>
      </c>
      <c r="AC76" s="24">
        <f t="shared" si="57"/>
        <v>42.114221440101971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293.33333333333439</v>
      </c>
      <c r="AN76" s="62">
        <f ca="1">AVERAGE(OFFSET($AM$3,0,0,'Données projet'!$E$10+1,1))-AVERAGE(OFFSET($H$3,0,0,'Données projet'!$E$10+1,1))</f>
        <v>195.22466034547739</v>
      </c>
      <c r="AO76" s="62">
        <f t="shared" si="90"/>
        <v>384.59395199143711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95.905926758143494</v>
      </c>
      <c r="T77" s="62">
        <f t="shared" si="88"/>
        <v>462.65937064488156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41.288387048377466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1.4166994859334589E-7</v>
      </c>
      <c r="AC77" s="24">
        <f t="shared" si="57"/>
        <v>41.288387190047416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293.33333333333439</v>
      </c>
      <c r="AN77" s="62">
        <f ca="1">AVERAGE(OFFSET($AM$3,0,0,'Données projet'!$E$10+1,1))-AVERAGE(OFFSET($H$3,0,0,'Données projet'!$E$10+1,1))</f>
        <v>195.22466034547739</v>
      </c>
      <c r="AO77" s="62">
        <f t="shared" si="90"/>
        <v>384.59395199143711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95.905926758143494</v>
      </c>
      <c r="T78" s="62">
        <f t="shared" si="88"/>
        <v>462.65937064488156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40.478746961788225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1.0017578134070447E-7</v>
      </c>
      <c r="AC78" s="24">
        <f t="shared" si="57"/>
        <v>40.478747061964008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293.33333333333439</v>
      </c>
      <c r="AN78" s="62">
        <f ca="1">AVERAGE(OFFSET($AM$3,0,0,'Données projet'!$E$10+1,1))-AVERAGE(OFFSET($H$3,0,0,'Données projet'!$E$10+1,1))</f>
        <v>195.22466034547739</v>
      </c>
      <c r="AO78" s="62">
        <f t="shared" si="90"/>
        <v>384.59395199143711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95.905926758143494</v>
      </c>
      <c r="T79" s="62">
        <f t="shared" si="88"/>
        <v>462.65937064488156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39.684983423465312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7.0834974296672943E-8</v>
      </c>
      <c r="AC79" s="24">
        <f t="shared" si="57"/>
        <v>39.684983494300283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293.33333333333439</v>
      </c>
      <c r="AN79" s="62">
        <f ca="1">AVERAGE(OFFSET($AM$3,0,0,'Données projet'!$E$10+1,1))-AVERAGE(OFFSET($H$3,0,0,'Données projet'!$E$10+1,1))</f>
        <v>195.22466034547739</v>
      </c>
      <c r="AO79" s="62">
        <f t="shared" si="90"/>
        <v>384.59395199143711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95.905926758143494</v>
      </c>
      <c r="T80" s="62">
        <f t="shared" si="88"/>
        <v>462.65937064488156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38.906785103980958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5.0087890670352234E-8</v>
      </c>
      <c r="AC80" s="24">
        <f t="shared" si="57"/>
        <v>38.906785154068849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293.33333333333439</v>
      </c>
      <c r="AN80" s="62">
        <f ca="1">AVERAGE(OFFSET($AM$3,0,0,'Données projet'!$E$10+1,1))-AVERAGE(OFFSET($H$3,0,0,'Données projet'!$E$10+1,1))</f>
        <v>195.22466034547739</v>
      </c>
      <c r="AO80" s="62">
        <f t="shared" si="90"/>
        <v>384.59395199143711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95.905926758143494</v>
      </c>
      <c r="T81" s="62">
        <f t="shared" si="88"/>
        <v>462.65937064488156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38.143846778887585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3.5417487148336471E-8</v>
      </c>
      <c r="AC81" s="24">
        <f t="shared" si="57"/>
        <v>38.143846814305071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293.33333333333439</v>
      </c>
      <c r="AN81" s="62">
        <f ca="1">AVERAGE(OFFSET($AM$3,0,0,'Données projet'!$E$10+1,1))-AVERAGE(OFFSET($H$3,0,0,'Données projet'!$E$10+1,1))</f>
        <v>195.22466034547739</v>
      </c>
      <c r="AO81" s="62">
        <f t="shared" si="90"/>
        <v>384.59395199143711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95.905926758143494</v>
      </c>
      <c r="T82" s="62">
        <f t="shared" si="88"/>
        <v>462.65937064488156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37.395869209002861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2.5043945335176117E-8</v>
      </c>
      <c r="AC82" s="24">
        <f t="shared" si="57"/>
        <v>37.395869234046806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293.33333333333439</v>
      </c>
      <c r="AN82" s="62">
        <f ca="1">AVERAGE(OFFSET($AM$3,0,0,'Données projet'!$E$10+1,1))-AVERAGE(OFFSET($H$3,0,0,'Données projet'!$E$10+1,1))</f>
        <v>195.22466034547739</v>
      </c>
      <c r="AO82" s="62">
        <f t="shared" si="90"/>
        <v>384.59395199143711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95.905926758143494</v>
      </c>
      <c r="T83" s="62">
        <f t="shared" si="88"/>
        <v>462.65937064488156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36.662559023042306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1.7708743574168236E-8</v>
      </c>
      <c r="AC83" s="24">
        <f t="shared" si="57"/>
        <v>36.662559040751049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293.33333333333439</v>
      </c>
      <c r="AN83" s="62">
        <f ca="1">AVERAGE(OFFSET($AM$3,0,0,'Données projet'!$E$10+1,1))-AVERAGE(OFFSET($H$3,0,0,'Données projet'!$E$10+1,1))</f>
        <v>195.22466034547739</v>
      </c>
      <c r="AO83" s="62">
        <f t="shared" si="90"/>
        <v>384.59395199143711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95.905926758143494</v>
      </c>
      <c r="T84" s="62">
        <f t="shared" si="88"/>
        <v>462.65937064488156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35.943628602553389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1.2521972667588058E-8</v>
      </c>
      <c r="AC84" s="24">
        <f t="shared" si="57"/>
        <v>35.943628615075362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293.33333333333439</v>
      </c>
      <c r="AN84" s="62">
        <f ca="1">AVERAGE(OFFSET($AM$3,0,0,'Données projet'!$E$10+1,1))-AVERAGE(OFFSET($H$3,0,0,'Données projet'!$E$10+1,1))</f>
        <v>195.22466034547739</v>
      </c>
      <c r="AO84" s="62">
        <f t="shared" si="90"/>
        <v>384.59395199143711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95.905926758143494</v>
      </c>
      <c r="T85" s="62">
        <f t="shared" si="88"/>
        <v>462.65937064488156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35.238795969106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8.8543717870841178E-9</v>
      </c>
      <c r="AC85" s="24">
        <f t="shared" si="57"/>
        <v>35.238795977960372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293.33333333333439</v>
      </c>
      <c r="AN85" s="62">
        <f ca="1">AVERAGE(OFFSET($AM$3,0,0,'Données projet'!$E$10+1,1))-AVERAGE(OFFSET($H$3,0,0,'Données projet'!$E$10+1,1))</f>
        <v>195.22466034547739</v>
      </c>
      <c r="AO85" s="62">
        <f t="shared" si="90"/>
        <v>384.59395199143711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95.905926758143494</v>
      </c>
      <c r="T86" s="62">
        <f t="shared" si="88"/>
        <v>462.65937064488156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34.547784673695062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6.2609863337940292E-9</v>
      </c>
      <c r="AC86" s="24">
        <f t="shared" si="57"/>
        <v>34.547784679956045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293.33333333333439</v>
      </c>
      <c r="AN86" s="62">
        <f ca="1">AVERAGE(OFFSET($AM$3,0,0,'Données projet'!$E$10+1,1))-AVERAGE(OFFSET($H$3,0,0,'Données projet'!$E$10+1,1))</f>
        <v>195.22466034547739</v>
      </c>
      <c r="AO86" s="62">
        <f t="shared" si="90"/>
        <v>384.59395199143711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95.905926758143494</v>
      </c>
      <c r="T87" s="62">
        <f t="shared" si="88"/>
        <v>462.65937064488156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33.870323688311856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4.4271858935420589E-9</v>
      </c>
      <c r="AC87" s="24">
        <f t="shared" si="57"/>
        <v>33.870323692739042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293.33333333333439</v>
      </c>
      <c r="AN87" s="62">
        <f ca="1">AVERAGE(OFFSET($AM$3,0,0,'Données projet'!$E$10+1,1))-AVERAGE(OFFSET($H$3,0,0,'Données projet'!$E$10+1,1))</f>
        <v>195.22466034547739</v>
      </c>
      <c r="AO87" s="62">
        <f t="shared" si="90"/>
        <v>384.59395199143711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95.905926758143494</v>
      </c>
      <c r="T88" s="62">
        <f t="shared" si="88"/>
        <v>462.65937064488156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33.206147299641621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3.1304931668970146E-9</v>
      </c>
      <c r="AC88" s="24">
        <f t="shared" si="57"/>
        <v>33.206147302772116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293.33333333333439</v>
      </c>
      <c r="AN88" s="62">
        <f ca="1">AVERAGE(OFFSET($AM$3,0,0,'Données projet'!$E$10+1,1))-AVERAGE(OFFSET($H$3,0,0,'Données projet'!$E$10+1,1))</f>
        <v>195.22466034547739</v>
      </c>
      <c r="AO88" s="62">
        <f t="shared" si="90"/>
        <v>384.59395199143711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95.905926758143494</v>
      </c>
      <c r="T89" s="62">
        <f t="shared" si="88"/>
        <v>462.65937064488156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32.554995004845608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2.2135929467710295E-9</v>
      </c>
      <c r="AC89" s="24">
        <f t="shared" si="57"/>
        <v>32.554995007059205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293.33333333333439</v>
      </c>
      <c r="AN89" s="62">
        <f ca="1">AVERAGE(OFFSET($AM$3,0,0,'Données projet'!$E$10+1,1))-AVERAGE(OFFSET($H$3,0,0,'Données projet'!$E$10+1,1))</f>
        <v>195.22466034547739</v>
      </c>
      <c r="AO89" s="62">
        <f t="shared" si="90"/>
        <v>384.59395199143711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95.905926758143494</v>
      </c>
      <c r="T90" s="62">
        <f t="shared" si="88"/>
        <v>462.65937064488156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31.916611409386864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1.5652465834485073E-9</v>
      </c>
      <c r="AC90" s="24">
        <f t="shared" si="57"/>
        <v>31.916611410952111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293.33333333333439</v>
      </c>
      <c r="AN90" s="62">
        <f ca="1">AVERAGE(OFFSET($AM$3,0,0,'Données projet'!$E$10+1,1))-AVERAGE(OFFSET($H$3,0,0,'Données projet'!$E$10+1,1))</f>
        <v>195.22466034547739</v>
      </c>
      <c r="AO90" s="62">
        <f t="shared" si="90"/>
        <v>384.59395199143711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95.905926758143494</v>
      </c>
      <c r="T91" s="62">
        <f t="shared" si="88"/>
        <v>462.65937064488156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31.290746126859521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1.1067964733855147E-9</v>
      </c>
      <c r="AC91" s="24">
        <f t="shared" si="57"/>
        <v>31.290746127966319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293.33333333333439</v>
      </c>
      <c r="AN91" s="62">
        <f ca="1">AVERAGE(OFFSET($AM$3,0,0,'Données projet'!$E$10+1,1))-AVERAGE(OFFSET($H$3,0,0,'Données projet'!$E$10+1,1))</f>
        <v>195.22466034547739</v>
      </c>
      <c r="AO91" s="62">
        <f t="shared" si="90"/>
        <v>384.59395199143711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95.905926758143494</v>
      </c>
      <c r="T92" s="62">
        <f t="shared" si="88"/>
        <v>462.65937064488156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30.677153680782411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7.8262329172425365E-10</v>
      </c>
      <c r="AC92" s="24">
        <f t="shared" si="57"/>
        <v>30.677153681565034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293.33333333333439</v>
      </c>
      <c r="AN92" s="62">
        <f ca="1">AVERAGE(OFFSET($AM$3,0,0,'Données projet'!$E$10+1,1))-AVERAGE(OFFSET($H$3,0,0,'Données projet'!$E$10+1,1))</f>
        <v>195.22466034547739</v>
      </c>
      <c r="AO92" s="62">
        <f t="shared" si="90"/>
        <v>384.59395199143711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95.905926758143494</v>
      </c>
      <c r="T93" s="62">
        <f t="shared" si="88"/>
        <v>462.65937064488156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30.075593408318433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5.5339823669275736E-10</v>
      </c>
      <c r="AC93" s="24">
        <f t="shared" si="57"/>
        <v>30.075593408871832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293.33333333333439</v>
      </c>
      <c r="AN93" s="62">
        <f ca="1">AVERAGE(OFFSET($AM$3,0,0,'Données projet'!$E$10+1,1))-AVERAGE(OFFSET($H$3,0,0,'Données projet'!$E$10+1,1))</f>
        <v>195.22466034547739</v>
      </c>
      <c r="AO93" s="62">
        <f t="shared" si="90"/>
        <v>384.59395199143711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95.905926758143494</v>
      </c>
      <c r="T94" s="62">
        <f t="shared" si="88"/>
        <v>462.65937064488156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29.485829365881937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3.9131164586212683E-10</v>
      </c>
      <c r="AC94" s="24">
        <f t="shared" si="57"/>
        <v>29.485829366273247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293.33333333333439</v>
      </c>
      <c r="AN94" s="62">
        <f ca="1">AVERAGE(OFFSET($AM$3,0,0,'Données projet'!$E$10+1,1))-AVERAGE(OFFSET($H$3,0,0,'Données projet'!$E$10+1,1))</f>
        <v>195.22466034547739</v>
      </c>
      <c r="AO94" s="62">
        <f t="shared" si="90"/>
        <v>384.59395199143711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95.905926758143494</v>
      </c>
      <c r="T95" s="62">
        <f t="shared" si="88"/>
        <v>462.65937064488156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28.907630236597075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2.7669911834637868E-10</v>
      </c>
      <c r="AC95" s="24">
        <f t="shared" si="57"/>
        <v>28.907630236873775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293.33333333333439</v>
      </c>
      <c r="AN95" s="62">
        <f ca="1">AVERAGE(OFFSET($AM$3,0,0,'Données projet'!$E$10+1,1))-AVERAGE(OFFSET($H$3,0,0,'Données projet'!$E$10+1,1))</f>
        <v>195.22466034547739</v>
      </c>
      <c r="AO95" s="62">
        <f t="shared" si="90"/>
        <v>384.59395199143711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95.905926758143494</v>
      </c>
      <c r="T96" s="62">
        <f t="shared" si="88"/>
        <v>462.65937064488156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28.340769239570843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1.9565582293106341E-10</v>
      </c>
      <c r="AC96" s="24">
        <f t="shared" si="57"/>
        <v>28.340769239766498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293.33333333333439</v>
      </c>
      <c r="AN96" s="62">
        <f ca="1">AVERAGE(OFFSET($AM$3,0,0,'Données projet'!$E$10+1,1))-AVERAGE(OFFSET($H$3,0,0,'Données projet'!$E$10+1,1))</f>
        <v>195.22466034547739</v>
      </c>
      <c r="AO96" s="62">
        <f t="shared" si="90"/>
        <v>384.59395199143711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95.905926758143494</v>
      </c>
      <c r="T97" s="62">
        <f t="shared" si="88"/>
        <v>462.65937064488156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27.785024040945228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1.3834955917318934E-10</v>
      </c>
      <c r="AC97" s="24">
        <f t="shared" si="57"/>
        <v>27.785024041083577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293.33333333333439</v>
      </c>
      <c r="AN97" s="62">
        <f ca="1">AVERAGE(OFFSET($AM$3,0,0,'Données projet'!$E$10+1,1))-AVERAGE(OFFSET($H$3,0,0,'Données projet'!$E$10+1,1))</f>
        <v>195.22466034547739</v>
      </c>
      <c r="AO97" s="62">
        <f t="shared" si="90"/>
        <v>384.59395199143711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95.905926758143494</v>
      </c>
      <c r="T98" s="62">
        <f t="shared" si="88"/>
        <v>462.65937064488156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27.240176666693561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9.7827911465531706E-11</v>
      </c>
      <c r="AC98" s="24">
        <f t="shared" si="57"/>
        <v>27.240176666791388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293.33333333333439</v>
      </c>
      <c r="AN98" s="62">
        <f ca="1">AVERAGE(OFFSET($AM$3,0,0,'Données projet'!$E$10+1,1))-AVERAGE(OFFSET($H$3,0,0,'Données projet'!$E$10+1,1))</f>
        <v>195.22466034547739</v>
      </c>
      <c r="AO98" s="62">
        <f t="shared" si="90"/>
        <v>384.59395199143711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95.905926758143494</v>
      </c>
      <c r="T99" s="62">
        <f t="shared" si="88"/>
        <v>462.65937064488156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26.706013417126886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6.9174779586594671E-11</v>
      </c>
      <c r="AC99" s="24">
        <f t="shared" si="57"/>
        <v>26.706013417196061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293.33333333333439</v>
      </c>
      <c r="AN99" s="62">
        <f ca="1">AVERAGE(OFFSET($AM$3,0,0,'Données projet'!$E$10+1,1))-AVERAGE(OFFSET($H$3,0,0,'Données projet'!$E$10+1,1))</f>
        <v>195.22466034547739</v>
      </c>
      <c r="AO99" s="62">
        <f t="shared" si="90"/>
        <v>384.59395199143711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95.905926758143494</v>
      </c>
      <c r="T100" s="62">
        <f t="shared" si="88"/>
        <v>462.65937064488156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26.182324783076801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4.8913955732765853E-11</v>
      </c>
      <c r="AC100" s="24">
        <f t="shared" si="57"/>
        <v>26.182324783125715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293.33333333333439</v>
      </c>
      <c r="AN100" s="62">
        <f ca="1">AVERAGE(OFFSET($AM$3,0,0,'Données projet'!$E$10+1,1))-AVERAGE(OFFSET($H$3,0,0,'Données projet'!$E$10+1,1))</f>
        <v>195.22466034547739</v>
      </c>
      <c r="AO100" s="62">
        <f t="shared" si="90"/>
        <v>384.59395199143711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95.905926758143494</v>
      </c>
      <c r="T101" s="62">
        <f t="shared" si="88"/>
        <v>462.65937064488156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25.668905363721912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3.4587389793297335E-11</v>
      </c>
      <c r="AC101" s="24">
        <f t="shared" si="57"/>
        <v>25.668905363756497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293.33333333333439</v>
      </c>
      <c r="AN101" s="62">
        <f ca="1">AVERAGE(OFFSET($AM$3,0,0,'Données projet'!$E$10+1,1))-AVERAGE(OFFSET($H$3,0,0,'Données projet'!$E$10+1,1))</f>
        <v>195.22466034547739</v>
      </c>
      <c r="AO101" s="62">
        <f t="shared" si="90"/>
        <v>384.59395199143711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95.905926758143494</v>
      </c>
      <c r="T102" s="62">
        <f t="shared" si="88"/>
        <v>462.65937064488156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25.165553786025647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2.4456977866382927E-11</v>
      </c>
      <c r="AC102" s="24">
        <f t="shared" si="57"/>
        <v>25.165553786050104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293.33333333333439</v>
      </c>
      <c r="AN102" s="62">
        <f ca="1">AVERAGE(OFFSET($AM$3,0,0,'Données projet'!$E$10+1,1))-AVERAGE(OFFSET($H$3,0,0,'Données projet'!$E$10+1,1))</f>
        <v>195.22466034547739</v>
      </c>
      <c r="AO102" s="62">
        <f t="shared" si="90"/>
        <v>384.59395199143711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95.905926758143494</v>
      </c>
      <c r="T103" s="62">
        <f t="shared" si="88"/>
        <v>462.65937064488156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24.672072625753859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1.7293694896648668E-11</v>
      </c>
      <c r="AC103" s="24">
        <f t="shared" si="57"/>
        <v>24.672072625771154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293.33333333333439</v>
      </c>
      <c r="AN103" s="62">
        <f ca="1">AVERAGE(OFFSET($AM$3,0,0,'Données projet'!$E$10+1,1))-AVERAGE(OFFSET($H$3,0,0,'Données projet'!$E$10+1,1))</f>
        <v>195.22466034547739</v>
      </c>
      <c r="AO103" s="62">
        <f t="shared" si="90"/>
        <v>384.59395199143711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95.905926758143494</v>
      </c>
      <c r="T104" s="62">
        <f t="shared" si="88"/>
        <v>462.65937064488156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24.188268330041215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1.2228488933191463E-11</v>
      </c>
      <c r="AC104" s="24">
        <f t="shared" si="57"/>
        <v>24.188268330053443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293.33333333333439</v>
      </c>
      <c r="AN104" s="62">
        <f ca="1">AVERAGE(OFFSET($AM$3,0,0,'Données projet'!$E$10+1,1))-AVERAGE(OFFSET($H$3,0,0,'Données projet'!$E$10+1,1))</f>
        <v>195.22466034547739</v>
      </c>
      <c r="AO104" s="62">
        <f t="shared" si="90"/>
        <v>384.59395199143711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95.905926758143494</v>
      </c>
      <c r="T105" s="62">
        <f t="shared" si="88"/>
        <v>462.65937064488156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23.713951141476013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8.6468474483243338E-12</v>
      </c>
      <c r="AC105" s="24">
        <f t="shared" si="57"/>
        <v>23.71395114148466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293.33333333333439</v>
      </c>
      <c r="AN105" s="62">
        <f ca="1">AVERAGE(OFFSET($AM$3,0,0,'Données projet'!$E$10+1,1))-AVERAGE(OFFSET($H$3,0,0,'Données projet'!$E$10+1,1))</f>
        <v>195.22466034547739</v>
      </c>
      <c r="AO105" s="62">
        <f t="shared" si="90"/>
        <v>384.59395199143711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95.905926758143494</v>
      </c>
      <c r="T106" s="62">
        <f t="shared" si="88"/>
        <v>462.65937064488156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23.248935023673656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6.1142444665957316E-12</v>
      </c>
      <c r="AC106" s="24">
        <f t="shared" si="57"/>
        <v>23.24893502367977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293.33333333333439</v>
      </c>
      <c r="AN106" s="62">
        <f ca="1">AVERAGE(OFFSET($AM$3,0,0,'Données projet'!$E$10+1,1))-AVERAGE(OFFSET($H$3,0,0,'Données projet'!$E$10+1,1))</f>
        <v>195.22466034547739</v>
      </c>
      <c r="AO106" s="62">
        <f t="shared" si="90"/>
        <v>384.59395199143711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95.905926758143494</v>
      </c>
      <c r="T107" s="62">
        <f t="shared" si="88"/>
        <v>462.65937064488156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22.793037588309577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4.3234237241621669E-12</v>
      </c>
      <c r="AC107" s="24">
        <f t="shared" si="57"/>
        <v>22.793037588313901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293.33333333333439</v>
      </c>
      <c r="AN107" s="62">
        <f ca="1">AVERAGE(OFFSET($AM$3,0,0,'Données projet'!$E$10+1,1))-AVERAGE(OFFSET($H$3,0,0,'Données projet'!$E$10+1,1))</f>
        <v>195.22466034547739</v>
      </c>
      <c r="AO107" s="62">
        <f t="shared" si="90"/>
        <v>384.59395199143711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95.905926758143494</v>
      </c>
      <c r="T108" s="62">
        <f t="shared" si="88"/>
        <v>462.65937064488156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22.34608002358301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3.0571222332978658E-12</v>
      </c>
      <c r="AC108" s="24">
        <f t="shared" si="57"/>
        <v>22.346080023586069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293.33333333333439</v>
      </c>
      <c r="AN108" s="62">
        <f ca="1">AVERAGE(OFFSET($AM$3,0,0,'Données projet'!$E$10+1,1))-AVERAGE(OFFSET($H$3,0,0,'Données projet'!$E$10+1,1))</f>
        <v>195.22466034547739</v>
      </c>
      <c r="AO108" s="62">
        <f t="shared" si="90"/>
        <v>384.59395199143711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95.905926758143494</v>
      </c>
      <c r="T109" s="62">
        <f t="shared" si="88"/>
        <v>462.65937064488156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21.907887024083536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2.1617118620810835E-12</v>
      </c>
      <c r="AC109" s="24">
        <f t="shared" si="57"/>
        <v>21.907887024085696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293.33333333333439</v>
      </c>
      <c r="AN109" s="62">
        <f ca="1">AVERAGE(OFFSET($AM$3,0,0,'Données projet'!$E$10+1,1))-AVERAGE(OFFSET($H$3,0,0,'Données projet'!$E$10+1,1))</f>
        <v>195.22466034547739</v>
      </c>
      <c r="AO109" s="62">
        <f t="shared" si="90"/>
        <v>384.59395199143711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95.905926758143494</v>
      </c>
      <c r="T110" s="62">
        <f t="shared" si="88"/>
        <v>462.65937064488156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21.478286722032905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1.5285611166489329E-12</v>
      </c>
      <c r="AC110" s="24">
        <f t="shared" si="57"/>
        <v>21.478286722034433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293.33333333333439</v>
      </c>
      <c r="AN110" s="62">
        <f ca="1">AVERAGE(OFFSET($AM$3,0,0,'Données projet'!$E$10+1,1))-AVERAGE(OFFSET($H$3,0,0,'Données projet'!$E$10+1,1))</f>
        <v>195.22466034547739</v>
      </c>
      <c r="AO110" s="62">
        <f t="shared" si="90"/>
        <v>384.59395199143711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95.905926758143494</v>
      </c>
      <c r="T111" s="62">
        <f t="shared" si="88"/>
        <v>462.65937064488156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21.057110619875179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1.0808559310405417E-12</v>
      </c>
      <c r="AC111" s="24">
        <f t="shared" si="57"/>
        <v>21.057110619876259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293.33333333333439</v>
      </c>
      <c r="AN111" s="62">
        <f ca="1">AVERAGE(OFFSET($AM$3,0,0,'Données projet'!$E$10+1,1))-AVERAGE(OFFSET($H$3,0,0,'Données projet'!$E$10+1,1))</f>
        <v>195.22466034547739</v>
      </c>
      <c r="AO111" s="62">
        <f t="shared" si="90"/>
        <v>384.59395199143711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95.905926758143494</v>
      </c>
      <c r="T112" s="62">
        <f t="shared" si="88"/>
        <v>462.65937064488156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20.644193524188708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7.6428055832446646E-13</v>
      </c>
      <c r="AC112" s="24">
        <f t="shared" si="57"/>
        <v>20.644193524189472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293.33333333333439</v>
      </c>
      <c r="AN112" s="62">
        <f ca="1">AVERAGE(OFFSET($AM$3,0,0,'Données projet'!$E$10+1,1))-AVERAGE(OFFSET($H$3,0,0,'Données projet'!$E$10+1,1))</f>
        <v>195.22466034547739</v>
      </c>
      <c r="AO112" s="62">
        <f t="shared" si="90"/>
        <v>384.59395199143711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95.905926758143494</v>
      </c>
      <c r="T113" s="62">
        <f t="shared" si="88"/>
        <v>462.65937064488156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20.239373480894088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5.4042796552027086E-13</v>
      </c>
      <c r="AC113" s="24">
        <f t="shared" si="57"/>
        <v>20.239373480894628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293.33333333333439</v>
      </c>
      <c r="AN113" s="62">
        <f ca="1">AVERAGE(OFFSET($AM$3,0,0,'Données projet'!$E$10+1,1))-AVERAGE(OFFSET($H$3,0,0,'Données projet'!$E$10+1,1))</f>
        <v>195.22466034547739</v>
      </c>
      <c r="AO113" s="62">
        <f t="shared" si="90"/>
        <v>384.59395199143711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95.905926758143494</v>
      </c>
      <c r="T114" s="62">
        <f t="shared" si="88"/>
        <v>462.65937064488156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19.842491711732631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3.8214027916223323E-13</v>
      </c>
      <c r="AC114" s="24">
        <f t="shared" si="57"/>
        <v>19.842491711733015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293.33333333333439</v>
      </c>
      <c r="AN114" s="62">
        <f ca="1">AVERAGE(OFFSET($AM$3,0,0,'Données projet'!$E$10+1,1))-AVERAGE(OFFSET($H$3,0,0,'Données projet'!$E$10+1,1))</f>
        <v>195.22466034547739</v>
      </c>
      <c r="AO114" s="62">
        <f t="shared" si="90"/>
        <v>384.59395199143711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95.905926758143494</v>
      </c>
      <c r="T115" s="62">
        <f t="shared" si="88"/>
        <v>462.65937064488156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19.453392551990454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2.7021398276013543E-13</v>
      </c>
      <c r="AC115" s="24">
        <f t="shared" si="57"/>
        <v>19.453392551990724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293.33333333333439</v>
      </c>
      <c r="AN115" s="62">
        <f ca="1">AVERAGE(OFFSET($AM$3,0,0,'Données projet'!$E$10+1,1))-AVERAGE(OFFSET($H$3,0,0,'Données projet'!$E$10+1,1))</f>
        <v>195.22466034547739</v>
      </c>
      <c r="AO115" s="62">
        <f t="shared" si="90"/>
        <v>384.59395199143711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95.905926758143494</v>
      </c>
      <c r="T116" s="62">
        <f t="shared" si="88"/>
        <v>462.65937064488156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19.071923389443768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1.9107013958111661E-13</v>
      </c>
      <c r="AC116" s="24">
        <f t="shared" si="57"/>
        <v>19.07192338944396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293.33333333333439</v>
      </c>
      <c r="AN116" s="62">
        <f ca="1">AVERAGE(OFFSET($AM$3,0,0,'Données projet'!$E$10+1,1))-AVERAGE(OFFSET($H$3,0,0,'Données projet'!$E$10+1,1))</f>
        <v>195.22466034547739</v>
      </c>
      <c r="AO116" s="62">
        <f t="shared" si="90"/>
        <v>384.59395199143711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95.905926758143494</v>
      </c>
      <c r="T117" s="62">
        <f t="shared" si="88"/>
        <v>462.65937064488156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18.697934604501405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1.3510699138006772E-13</v>
      </c>
      <c r="AC117" s="24">
        <f t="shared" si="57"/>
        <v>18.69793460450154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293.33333333333439</v>
      </c>
      <c r="AN117" s="62">
        <f ca="1">AVERAGE(OFFSET($AM$3,0,0,'Données projet'!$E$10+1,1))-AVERAGE(OFFSET($H$3,0,0,'Données projet'!$E$10+1,1))</f>
        <v>195.22466034547739</v>
      </c>
      <c r="AO117" s="62">
        <f t="shared" si="90"/>
        <v>384.59395199143711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95.905926758143494</v>
      </c>
      <c r="T118" s="62">
        <f t="shared" si="88"/>
        <v>462.65937064488156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18.331279511521128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9.5535069790558307E-14</v>
      </c>
      <c r="AC118" s="24">
        <f t="shared" si="57"/>
        <v>18.331279511521224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293.33333333333439</v>
      </c>
      <c r="AN118" s="62">
        <f ca="1">AVERAGE(OFFSET($AM$3,0,0,'Données projet'!$E$10+1,1))-AVERAGE(OFFSET($H$3,0,0,'Données projet'!$E$10+1,1))</f>
        <v>195.22466034547739</v>
      </c>
      <c r="AO118" s="62">
        <f t="shared" si="90"/>
        <v>384.59395199143711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95.905926758143494</v>
      </c>
      <c r="T119" s="62">
        <f t="shared" si="88"/>
        <v>462.65937064488156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17.97181430127667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6.7553495690033858E-14</v>
      </c>
      <c r="AC119" s="24">
        <f t="shared" si="57"/>
        <v>17.971814301276737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293.33333333333439</v>
      </c>
      <c r="AN119" s="62">
        <f ca="1">AVERAGE(OFFSET($AM$3,0,0,'Données projet'!$E$10+1,1))-AVERAGE(OFFSET($H$3,0,0,'Données projet'!$E$10+1,1))</f>
        <v>195.22466034547739</v>
      </c>
      <c r="AO119" s="62">
        <f t="shared" si="90"/>
        <v>384.59395199143711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95.905926758143494</v>
      </c>
      <c r="T120" s="62">
        <f t="shared" si="88"/>
        <v>462.65937064488156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17.619397984552979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4.7767534895279153E-14</v>
      </c>
      <c r="AC120" s="24">
        <f t="shared" si="57"/>
        <v>17.619397984553025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293.33333333333439</v>
      </c>
      <c r="AN120" s="62">
        <f ca="1">AVERAGE(OFFSET($AM$3,0,0,'Données projet'!$E$10+1,1))-AVERAGE(OFFSET($H$3,0,0,'Données projet'!$E$10+1,1))</f>
        <v>195.22466034547739</v>
      </c>
      <c r="AO120" s="62">
        <f t="shared" si="90"/>
        <v>384.59395199143711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95.905926758143494</v>
      </c>
      <c r="T121" s="62">
        <f t="shared" si="88"/>
        <v>462.65937064488156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17.27389233684751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3.3776747845016929E-14</v>
      </c>
      <c r="AC121" s="24">
        <f t="shared" si="57"/>
        <v>17.273892336847545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293.33333333333439</v>
      </c>
      <c r="AN121" s="62">
        <f ca="1">AVERAGE(OFFSET($AM$3,0,0,'Données projet'!$E$10+1,1))-AVERAGE(OFFSET($H$3,0,0,'Données projet'!$E$10+1,1))</f>
        <v>195.22466034547739</v>
      </c>
      <c r="AO121" s="62">
        <f t="shared" si="90"/>
        <v>384.59395199143711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95.905926758143494</v>
      </c>
      <c r="T122" s="62">
        <f t="shared" si="88"/>
        <v>462.65937064488156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16.93516184415591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2.3883767447639577E-14</v>
      </c>
      <c r="AC122" s="24">
        <f t="shared" si="57"/>
        <v>16.935161844155935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293.33333333333439</v>
      </c>
      <c r="AN122" s="62">
        <f ca="1">AVERAGE(OFFSET($AM$3,0,0,'Données projet'!$E$10+1,1))-AVERAGE(OFFSET($H$3,0,0,'Données projet'!$E$10+1,1))</f>
        <v>195.22466034547739</v>
      </c>
      <c r="AO122" s="62">
        <f t="shared" si="90"/>
        <v>384.59395199143711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95.905926758143494</v>
      </c>
      <c r="T123" s="62">
        <f t="shared" si="88"/>
        <v>462.65937064488156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16.603073649820793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1.6888373922508464E-14</v>
      </c>
      <c r="AC123" s="24">
        <f t="shared" si="57"/>
        <v>16.603073649820811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293.33333333333439</v>
      </c>
      <c r="AN123" s="62">
        <f ca="1">AVERAGE(OFFSET($AM$3,0,0,'Données projet'!$E$10+1,1))-AVERAGE(OFFSET($H$3,0,0,'Données projet'!$E$10+1,1))</f>
        <v>195.22466034547739</v>
      </c>
      <c r="AO123" s="62">
        <f t="shared" si="90"/>
        <v>384.59395199143711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95.905926758143494</v>
      </c>
      <c r="T124" s="62">
        <f t="shared" si="88"/>
        <v>462.65937064488156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16.277497502422786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1.1941883723819788E-14</v>
      </c>
      <c r="AC124" s="24">
        <f t="shared" si="57"/>
        <v>16.277497502422797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293.33333333333439</v>
      </c>
      <c r="AN124" s="62">
        <f ca="1">AVERAGE(OFFSET($AM$3,0,0,'Données projet'!$E$10+1,1))-AVERAGE(OFFSET($H$3,0,0,'Données projet'!$E$10+1,1))</f>
        <v>195.22466034547739</v>
      </c>
      <c r="AO124" s="62">
        <f t="shared" si="90"/>
        <v>384.59395199143711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95.905926758143494</v>
      </c>
      <c r="T125" s="62">
        <f t="shared" si="88"/>
        <v>462.65937064488156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15.958305704693414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8.4441869612542322E-15</v>
      </c>
      <c r="AC125" s="24">
        <f t="shared" si="57"/>
        <v>15.958305704693423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293.33333333333439</v>
      </c>
      <c r="AN125" s="62">
        <f ca="1">AVERAGE(OFFSET($AM$3,0,0,'Données projet'!$E$10+1,1))-AVERAGE(OFFSET($H$3,0,0,'Données projet'!$E$10+1,1))</f>
        <v>195.22466034547739</v>
      </c>
      <c r="AO125" s="62">
        <f t="shared" si="90"/>
        <v>384.59395199143711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95.905926758143494</v>
      </c>
      <c r="T126" s="62">
        <f t="shared" si="88"/>
        <v>462.65937064488156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15.645373063429743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5.9709418619098942E-15</v>
      </c>
      <c r="AC126" s="24">
        <f t="shared" si="57"/>
        <v>15.645373063429748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293.33333333333439</v>
      </c>
      <c r="AN126" s="62">
        <f ca="1">AVERAGE(OFFSET($AM$3,0,0,'Données projet'!$E$10+1,1))-AVERAGE(OFFSET($H$3,0,0,'Données projet'!$E$10+1,1))</f>
        <v>195.22466034547739</v>
      </c>
      <c r="AO126" s="62">
        <f t="shared" si="90"/>
        <v>384.59395199143711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95.905926758143494</v>
      </c>
      <c r="T127" s="62">
        <f t="shared" si="88"/>
        <v>462.65937064488156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15.338576840391188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4.2220934806271161E-15</v>
      </c>
      <c r="AC127" s="24">
        <f t="shared" si="57"/>
        <v>15.338576840391191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293.33333333333439</v>
      </c>
      <c r="AN127" s="62">
        <f ca="1">AVERAGE(OFFSET($AM$3,0,0,'Données projet'!$E$10+1,1))-AVERAGE(OFFSET($H$3,0,0,'Données projet'!$E$10+1,1))</f>
        <v>195.22466034547739</v>
      </c>
      <c r="AO127" s="62">
        <f t="shared" si="90"/>
        <v>384.59395199143711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95.905926758143494</v>
      </c>
      <c r="T128" s="62">
        <f t="shared" si="88"/>
        <v>462.65937064488156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15.037796704159199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2.9854709309549471E-15</v>
      </c>
      <c r="AC128" s="24">
        <f t="shared" si="57"/>
        <v>15.037796704159202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293.33333333333439</v>
      </c>
      <c r="AN128" s="62">
        <f ca="1">AVERAGE(OFFSET($AM$3,0,0,'Données projet'!$E$10+1,1))-AVERAGE(OFFSET($H$3,0,0,'Données projet'!$E$10+1,1))</f>
        <v>195.22466034547739</v>
      </c>
      <c r="AO128" s="62">
        <f t="shared" si="90"/>
        <v>384.59395199143711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95.905926758143494</v>
      </c>
      <c r="T129" s="62">
        <f t="shared" si="88"/>
        <v>462.65937064488156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14.742914682940953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2.1110467403135581E-15</v>
      </c>
      <c r="AC129" s="24">
        <f t="shared" si="57"/>
        <v>14.742914682940954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293.33333333333439</v>
      </c>
      <c r="AN129" s="62">
        <f ca="1">AVERAGE(OFFSET($AM$3,0,0,'Données projet'!$E$10+1,1))-AVERAGE(OFFSET($H$3,0,0,'Données projet'!$E$10+1,1))</f>
        <v>195.22466034547739</v>
      </c>
      <c r="AO129" s="62">
        <f t="shared" si="90"/>
        <v>384.59395199143711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95.905926758143494</v>
      </c>
      <c r="T130" s="62">
        <f t="shared" si="88"/>
        <v>462.65937064488156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14.453815118298522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1.4927354654774735E-15</v>
      </c>
      <c r="AC130" s="24">
        <f t="shared" si="57"/>
        <v>14.453815118298524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293.33333333333439</v>
      </c>
      <c r="AN130" s="62">
        <f ca="1">AVERAGE(OFFSET($AM$3,0,0,'Données projet'!$E$10+1,1))-AVERAGE(OFFSET($H$3,0,0,'Données projet'!$E$10+1,1))</f>
        <v>195.22466034547739</v>
      </c>
      <c r="AO130" s="62">
        <f t="shared" si="90"/>
        <v>384.59395199143711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95.905926758143494</v>
      </c>
      <c r="T131" s="62">
        <f t="shared" si="88"/>
        <v>462.65937064488156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14.170384619785407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1.055523370156779E-15</v>
      </c>
      <c r="AC131" s="24">
        <f t="shared" si="57"/>
        <v>14.170384619785409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293.33333333333439</v>
      </c>
      <c r="AN131" s="62">
        <f ca="1">AVERAGE(OFFSET($AM$3,0,0,'Données projet'!$E$10+1,1))-AVERAGE(OFFSET($H$3,0,0,'Données projet'!$E$10+1,1))</f>
        <v>195.22466034547739</v>
      </c>
      <c r="AO131" s="62">
        <f t="shared" si="90"/>
        <v>384.59395199143711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95.905926758143494</v>
      </c>
      <c r="T132" s="62">
        <f t="shared" si="88"/>
        <v>462.65937064488156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13.8925120204726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7.4636773273873677E-16</v>
      </c>
      <c r="AC132" s="24">
        <f t="shared" ref="AC132:AC153" si="111">SUM(Z132:AB132)</f>
        <v>13.8925120204726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293.33333333333439</v>
      </c>
      <c r="AN132" s="62">
        <f ca="1">AVERAGE(OFFSET($AM$3,0,0,'Données projet'!$E$10+1,1))-AVERAGE(OFFSET($H$3,0,0,'Données projet'!$E$10+1,1))</f>
        <v>195.22466034547739</v>
      </c>
      <c r="AO132" s="62">
        <f t="shared" si="90"/>
        <v>384.59395199143711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95.905926758143494</v>
      </c>
      <c r="T133" s="62">
        <f t="shared" ref="T133:T196" si="142">$T$3</f>
        <v>462.65937064488156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13.620088333346766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5.2776168507838952E-16</v>
      </c>
      <c r="AC133" s="24">
        <f t="shared" si="111"/>
        <v>13.620088333346766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293.33333333333439</v>
      </c>
      <c r="AN133" s="62">
        <f ca="1">AVERAGE(OFFSET($AM$3,0,0,'Données projet'!$E$10+1,1))-AVERAGE(OFFSET($H$3,0,0,'Données projet'!$E$10+1,1))</f>
        <v>195.22466034547739</v>
      </c>
      <c r="AO133" s="62">
        <f t="shared" ref="AO133:AO196" si="144">$AO$3</f>
        <v>384.59395199143711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95.905926758143494</v>
      </c>
      <c r="T134" s="62">
        <f t="shared" si="142"/>
        <v>462.65937064488156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13.353006708563429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3.7318386636936839E-16</v>
      </c>
      <c r="AC134" s="24">
        <f t="shared" si="111"/>
        <v>13.353006708563429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293.33333333333439</v>
      </c>
      <c r="AN134" s="62">
        <f ca="1">AVERAGE(OFFSET($AM$3,0,0,'Données projet'!$E$10+1,1))-AVERAGE(OFFSET($H$3,0,0,'Données projet'!$E$10+1,1))</f>
        <v>195.22466034547739</v>
      </c>
      <c r="AO134" s="62">
        <f t="shared" si="144"/>
        <v>384.59395199143711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95.905926758143494</v>
      </c>
      <c r="T135" s="62">
        <f t="shared" si="142"/>
        <v>462.65937064488156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13.091162391538386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2.6388084253919476E-16</v>
      </c>
      <c r="AC135" s="24">
        <f t="shared" si="111"/>
        <v>13.091162391538386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293.33333333333439</v>
      </c>
      <c r="AN135" s="62">
        <f ca="1">AVERAGE(OFFSET($AM$3,0,0,'Données projet'!$E$10+1,1))-AVERAGE(OFFSET($H$3,0,0,'Données projet'!$E$10+1,1))</f>
        <v>195.22466034547739</v>
      </c>
      <c r="AO135" s="62">
        <f t="shared" si="144"/>
        <v>384.59395199143711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95.905926758143494</v>
      </c>
      <c r="T136" s="62">
        <f t="shared" si="142"/>
        <v>462.65937064488156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12.834452681860942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1.8659193318468419E-16</v>
      </c>
      <c r="AC136" s="24">
        <f t="shared" si="111"/>
        <v>12.834452681860942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293.33333333333439</v>
      </c>
      <c r="AN136" s="62">
        <f ca="1">AVERAGE(OFFSET($AM$3,0,0,'Données projet'!$E$10+1,1))-AVERAGE(OFFSET($H$3,0,0,'Données projet'!$E$10+1,1))</f>
        <v>195.22466034547739</v>
      </c>
      <c r="AO136" s="62">
        <f t="shared" si="144"/>
        <v>384.59395199143711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95.905926758143494</v>
      </c>
      <c r="T137" s="62">
        <f t="shared" si="142"/>
        <v>462.65937064488156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12.582776893012809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1.3194042126959738E-16</v>
      </c>
      <c r="AC137" s="24">
        <f t="shared" si="111"/>
        <v>12.582776893012809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293.33333333333439</v>
      </c>
      <c r="AN137" s="62">
        <f ca="1">AVERAGE(OFFSET($AM$3,0,0,'Données projet'!$E$10+1,1))-AVERAGE(OFFSET($H$3,0,0,'Données projet'!$E$10+1,1))</f>
        <v>195.22466034547739</v>
      </c>
      <c r="AO137" s="62">
        <f t="shared" si="144"/>
        <v>384.59395199143711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95.905926758143494</v>
      </c>
      <c r="T138" s="62">
        <f t="shared" si="142"/>
        <v>462.65937064488156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12.336036312876915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9.3295966592342097E-17</v>
      </c>
      <c r="AC138" s="24">
        <f t="shared" si="111"/>
        <v>12.336036312876915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293.33333333333439</v>
      </c>
      <c r="AN138" s="62">
        <f ca="1">AVERAGE(OFFSET($AM$3,0,0,'Données projet'!$E$10+1,1))-AVERAGE(OFFSET($H$3,0,0,'Données projet'!$E$10+1,1))</f>
        <v>195.22466034547739</v>
      </c>
      <c r="AO138" s="62">
        <f t="shared" si="144"/>
        <v>384.59395199143711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95.905926758143494</v>
      </c>
      <c r="T139" s="62">
        <f t="shared" si="142"/>
        <v>462.65937064488156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12.094134165020593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6.5970210634798689E-17</v>
      </c>
      <c r="AC139" s="24">
        <f t="shared" si="111"/>
        <v>12.094134165020593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293.33333333333439</v>
      </c>
      <c r="AN139" s="62">
        <f ca="1">AVERAGE(OFFSET($AM$3,0,0,'Données projet'!$E$10+1,1))-AVERAGE(OFFSET($H$3,0,0,'Données projet'!$E$10+1,1))</f>
        <v>195.22466034547739</v>
      </c>
      <c r="AO139" s="62">
        <f t="shared" si="144"/>
        <v>384.59395199143711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95.905926758143494</v>
      </c>
      <c r="T140" s="62">
        <f t="shared" si="142"/>
        <v>462.65937064488156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11.856975570737992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4.6647983296171048E-17</v>
      </c>
      <c r="AC140" s="24">
        <f t="shared" si="111"/>
        <v>11.856975570737992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293.33333333333439</v>
      </c>
      <c r="AN140" s="62">
        <f ca="1">AVERAGE(OFFSET($AM$3,0,0,'Données projet'!$E$10+1,1))-AVERAGE(OFFSET($H$3,0,0,'Données projet'!$E$10+1,1))</f>
        <v>195.22466034547739</v>
      </c>
      <c r="AO140" s="62">
        <f t="shared" si="144"/>
        <v>384.59395199143711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95.905926758143494</v>
      </c>
      <c r="T141" s="62">
        <f t="shared" si="142"/>
        <v>462.65937064488156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11.624467511836814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3.2985105317399345E-17</v>
      </c>
      <c r="AC141" s="24">
        <f t="shared" si="111"/>
        <v>11.624467511836814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293.33333333333439</v>
      </c>
      <c r="AN141" s="62">
        <f ca="1">AVERAGE(OFFSET($AM$3,0,0,'Données projet'!$E$10+1,1))-AVERAGE(OFFSET($H$3,0,0,'Données projet'!$E$10+1,1))</f>
        <v>195.22466034547739</v>
      </c>
      <c r="AO141" s="62">
        <f t="shared" si="144"/>
        <v>384.59395199143711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95.905926758143494</v>
      </c>
      <c r="T142" s="62">
        <f t="shared" si="142"/>
        <v>462.65937064488156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11.396518794154774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2.3323991648085524E-17</v>
      </c>
      <c r="AC142" s="24">
        <f t="shared" si="111"/>
        <v>11.396518794154774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293.33333333333439</v>
      </c>
      <c r="AN142" s="62">
        <f ca="1">AVERAGE(OFFSET($AM$3,0,0,'Données projet'!$E$10+1,1))-AVERAGE(OFFSET($H$3,0,0,'Données projet'!$E$10+1,1))</f>
        <v>195.22466034547739</v>
      </c>
      <c r="AO142" s="62">
        <f t="shared" si="144"/>
        <v>384.59395199143711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95.905926758143494</v>
      </c>
      <c r="T143" s="62">
        <f t="shared" si="142"/>
        <v>462.65937064488156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11.173040011791491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1.6492552658699672E-17</v>
      </c>
      <c r="AC143" s="24">
        <f t="shared" si="111"/>
        <v>11.173040011791491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293.33333333333439</v>
      </c>
      <c r="AN143" s="62">
        <f ca="1">AVERAGE(OFFSET($AM$3,0,0,'Données projet'!$E$10+1,1))-AVERAGE(OFFSET($H$3,0,0,'Données projet'!$E$10+1,1))</f>
        <v>195.22466034547739</v>
      </c>
      <c r="AO143" s="62">
        <f t="shared" si="144"/>
        <v>384.59395199143711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95.905926758143494</v>
      </c>
      <c r="T144" s="62">
        <f t="shared" si="142"/>
        <v>462.65937064488156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10.953943512041754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1.1661995824042762E-17</v>
      </c>
      <c r="AC144" s="24">
        <f t="shared" si="111"/>
        <v>10.953943512041754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293.33333333333439</v>
      </c>
      <c r="AN144" s="62">
        <f ca="1">AVERAGE(OFFSET($AM$3,0,0,'Données projet'!$E$10+1,1))-AVERAGE(OFFSET($H$3,0,0,'Données projet'!$E$10+1,1))</f>
        <v>195.22466034547739</v>
      </c>
      <c r="AO144" s="62">
        <f t="shared" si="144"/>
        <v>384.59395199143711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95.905926758143494</v>
      </c>
      <c r="T145" s="62">
        <f t="shared" si="142"/>
        <v>462.65937064488156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10.739143361016438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8.2462763293498362E-18</v>
      </c>
      <c r="AC145" s="24">
        <f t="shared" si="111"/>
        <v>10.739143361016438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293.33333333333439</v>
      </c>
      <c r="AN145" s="62">
        <f ca="1">AVERAGE(OFFSET($AM$3,0,0,'Données projet'!$E$10+1,1))-AVERAGE(OFFSET($H$3,0,0,'Données projet'!$E$10+1,1))</f>
        <v>195.22466034547739</v>
      </c>
      <c r="AO145" s="62">
        <f t="shared" si="144"/>
        <v>384.59395199143711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95.905926758143494</v>
      </c>
      <c r="T146" s="62">
        <f t="shared" si="142"/>
        <v>462.65937064488156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10.528555309937575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5.830997912021381E-18</v>
      </c>
      <c r="AC146" s="24">
        <f t="shared" si="111"/>
        <v>10.528555309937575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293.33333333333439</v>
      </c>
      <c r="AN146" s="62">
        <f ca="1">AVERAGE(OFFSET($AM$3,0,0,'Données projet'!$E$10+1,1))-AVERAGE(OFFSET($H$3,0,0,'Données projet'!$E$10+1,1))</f>
        <v>195.22466034547739</v>
      </c>
      <c r="AO146" s="62">
        <f t="shared" si="144"/>
        <v>384.59395199143711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95.905926758143494</v>
      </c>
      <c r="T147" s="62">
        <f t="shared" si="142"/>
        <v>462.65937064488156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10.32209676209434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4.1231381646749181E-18</v>
      </c>
      <c r="AC147" s="24">
        <f t="shared" si="111"/>
        <v>10.32209676209434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293.33333333333439</v>
      </c>
      <c r="AN147" s="62">
        <f ca="1">AVERAGE(OFFSET($AM$3,0,0,'Données projet'!$E$10+1,1))-AVERAGE(OFFSET($H$3,0,0,'Données projet'!$E$10+1,1))</f>
        <v>195.22466034547739</v>
      </c>
      <c r="AO147" s="62">
        <f t="shared" si="144"/>
        <v>384.59395199143711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95.905926758143494</v>
      </c>
      <c r="T148" s="62">
        <f t="shared" si="142"/>
        <v>462.65937064488156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10.11968674044703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2.9154989560106905E-18</v>
      </c>
      <c r="AC148" s="24">
        <f t="shared" si="111"/>
        <v>10.11968674044703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293.33333333333439</v>
      </c>
      <c r="AN148" s="62">
        <f ca="1">AVERAGE(OFFSET($AM$3,0,0,'Données projet'!$E$10+1,1))-AVERAGE(OFFSET($H$3,0,0,'Données projet'!$E$10+1,1))</f>
        <v>195.22466034547739</v>
      </c>
      <c r="AO148" s="62">
        <f t="shared" si="144"/>
        <v>384.59395199143711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95.905926758143494</v>
      </c>
      <c r="T149" s="62">
        <f t="shared" si="142"/>
        <v>462.65937064488156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9.9212458558663013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2.061569082337459E-18</v>
      </c>
      <c r="AC149" s="24">
        <f t="shared" si="111"/>
        <v>9.9212458558663013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293.33333333333439</v>
      </c>
      <c r="AN149" s="62">
        <f ca="1">AVERAGE(OFFSET($AM$3,0,0,'Données projet'!$E$10+1,1))-AVERAGE(OFFSET($H$3,0,0,'Données projet'!$E$10+1,1))</f>
        <v>195.22466034547739</v>
      </c>
      <c r="AO149" s="62">
        <f t="shared" si="144"/>
        <v>384.59395199143711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95.905926758143494</v>
      </c>
      <c r="T150" s="62">
        <f t="shared" si="142"/>
        <v>462.65937064488156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9.7266962759952129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1.4577494780053453E-18</v>
      </c>
      <c r="AC150" s="24">
        <f t="shared" si="111"/>
        <v>9.7266962759952129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293.33333333333439</v>
      </c>
      <c r="AN150" s="62">
        <f ca="1">AVERAGE(OFFSET($AM$3,0,0,'Données projet'!$E$10+1,1))-AVERAGE(OFFSET($H$3,0,0,'Données projet'!$E$10+1,1))</f>
        <v>195.22466034547739</v>
      </c>
      <c r="AO150" s="62">
        <f t="shared" si="144"/>
        <v>384.59395199143711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95.905926758143494</v>
      </c>
      <c r="T151" s="62">
        <f t="shared" si="142"/>
        <v>462.65937064488156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9.5359616947218697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1.0307845411687295E-18</v>
      </c>
      <c r="AC151" s="24">
        <f t="shared" si="111"/>
        <v>9.5359616947218697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293.33333333333439</v>
      </c>
      <c r="AN151" s="62">
        <f ca="1">AVERAGE(OFFSET($AM$3,0,0,'Données projet'!$E$10+1,1))-AVERAGE(OFFSET($H$3,0,0,'Données projet'!$E$10+1,1))</f>
        <v>195.22466034547739</v>
      </c>
      <c r="AO151" s="62">
        <f t="shared" si="144"/>
        <v>384.59395199143711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95.905926758143494</v>
      </c>
      <c r="T152" s="62">
        <f t="shared" si="142"/>
        <v>462.65937064488156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9.3489673022506903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7.2887473900267263E-19</v>
      </c>
      <c r="AC152" s="24">
        <f t="shared" si="111"/>
        <v>9.3489673022506903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293.33333333333439</v>
      </c>
      <c r="AN152" s="62">
        <f ca="1">AVERAGE(OFFSET($AM$3,0,0,'Données projet'!$E$10+1,1))-AVERAGE(OFFSET($H$3,0,0,'Données projet'!$E$10+1,1))</f>
        <v>195.22466034547739</v>
      </c>
      <c r="AO152" s="62">
        <f t="shared" si="144"/>
        <v>384.59395199143711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95.905926758143494</v>
      </c>
      <c r="T153" s="62">
        <f t="shared" si="142"/>
        <v>462.65937064488156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9.1656397557605533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5.1539227058436476E-19</v>
      </c>
      <c r="AC153" s="24">
        <f t="shared" si="111"/>
        <v>9.1656397557605533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293.33333333333439</v>
      </c>
      <c r="AN153" s="62">
        <f ca="1">AVERAGE(OFFSET($AM$3,0,0,'Données projet'!$E$10+1,1))-AVERAGE(OFFSET($H$3,0,0,'Données projet'!$E$10+1,1))</f>
        <v>195.22466034547739</v>
      </c>
      <c r="AO153" s="62">
        <f t="shared" si="144"/>
        <v>384.59395199143711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95.905926758143494</v>
      </c>
      <c r="T154" s="62">
        <f t="shared" si="142"/>
        <v>462.65937064488156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8.9859071506383259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3.6443736950133632E-19</v>
      </c>
      <c r="AC154" s="24">
        <f t="shared" ref="AC154:AC203" si="163">SUM(Z154:AB154)</f>
        <v>8.9859071506383259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293.33333333333439</v>
      </c>
      <c r="AN154" s="62">
        <f ca="1">AVERAGE(OFFSET($AM$3,0,0,'Données projet'!$E$10+1,1))-AVERAGE(OFFSET($H$3,0,0,'Données projet'!$E$10+1,1))</f>
        <v>195.22466034547739</v>
      </c>
      <c r="AO154" s="62">
        <f t="shared" si="144"/>
        <v>384.59395199143711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95.905926758143494</v>
      </c>
      <c r="T155" s="62">
        <f t="shared" si="142"/>
        <v>462.65937064488156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8.8096989922764806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2.5769613529218238E-19</v>
      </c>
      <c r="AC155" s="24">
        <f t="shared" si="163"/>
        <v>8.8096989922764806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293.33333333333439</v>
      </c>
      <c r="AN155" s="62">
        <f ca="1">AVERAGE(OFFSET($AM$3,0,0,'Données projet'!$E$10+1,1))-AVERAGE(OFFSET($H$3,0,0,'Données projet'!$E$10+1,1))</f>
        <v>195.22466034547739</v>
      </c>
      <c r="AO155" s="62">
        <f t="shared" si="144"/>
        <v>384.59395199143711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95.905926758143494</v>
      </c>
      <c r="T156" s="62">
        <f t="shared" si="142"/>
        <v>462.65937064488156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8.6369461684237461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1.8221868475066816E-19</v>
      </c>
      <c r="AC156" s="24">
        <f t="shared" si="163"/>
        <v>8.6369461684237461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293.33333333333439</v>
      </c>
      <c r="AN156" s="62">
        <f ca="1">AVERAGE(OFFSET($AM$3,0,0,'Données projet'!$E$10+1,1))-AVERAGE(OFFSET($H$3,0,0,'Données projet'!$E$10+1,1))</f>
        <v>195.22466034547739</v>
      </c>
      <c r="AO156" s="62">
        <f t="shared" si="144"/>
        <v>384.59395199143711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95.905926758143494</v>
      </c>
      <c r="T157" s="62">
        <f t="shared" si="142"/>
        <v>462.65937064488156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8.4675809220779463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1.2884806764609119E-19</v>
      </c>
      <c r="AC157" s="24">
        <f t="shared" si="163"/>
        <v>8.4675809220779463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293.33333333333439</v>
      </c>
      <c r="AN157" s="62">
        <f ca="1">AVERAGE(OFFSET($AM$3,0,0,'Données projet'!$E$10+1,1))-AVERAGE(OFFSET($H$3,0,0,'Données projet'!$E$10+1,1))</f>
        <v>195.22466034547739</v>
      </c>
      <c r="AO157" s="62">
        <f t="shared" si="144"/>
        <v>384.59395199143711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95.905926758143494</v>
      </c>
      <c r="T158" s="62">
        <f t="shared" si="142"/>
        <v>462.65937064488156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8.3015368249103876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9.1109342375334079E-20</v>
      </c>
      <c r="AC158" s="24">
        <f t="shared" si="163"/>
        <v>8.3015368249103876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293.33333333333439</v>
      </c>
      <c r="AN158" s="62">
        <f ca="1">AVERAGE(OFFSET($AM$3,0,0,'Données projet'!$E$10+1,1))-AVERAGE(OFFSET($H$3,0,0,'Données projet'!$E$10+1,1))</f>
        <v>195.22466034547739</v>
      </c>
      <c r="AO158" s="62">
        <f t="shared" si="144"/>
        <v>384.59395199143711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95.905926758143494</v>
      </c>
      <c r="T159" s="62">
        <f t="shared" si="142"/>
        <v>462.65937064488156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8.1387487512113843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6.4424033823045595E-20</v>
      </c>
      <c r="AC159" s="24">
        <f t="shared" si="163"/>
        <v>8.1387487512113843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293.33333333333439</v>
      </c>
      <c r="AN159" s="62">
        <f ca="1">AVERAGE(OFFSET($AM$3,0,0,'Données projet'!$E$10+1,1))-AVERAGE(OFFSET($H$3,0,0,'Données projet'!$E$10+1,1))</f>
        <v>195.22466034547739</v>
      </c>
      <c r="AO159" s="62">
        <f t="shared" si="144"/>
        <v>384.59395199143711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95.905926758143494</v>
      </c>
      <c r="T160" s="62">
        <f t="shared" si="142"/>
        <v>462.65937064488156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7.9791528523466981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4.5554671187667039E-20</v>
      </c>
      <c r="AC160" s="24">
        <f t="shared" si="163"/>
        <v>7.9791528523466981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293.33333333333439</v>
      </c>
      <c r="AN160" s="62">
        <f ca="1">AVERAGE(OFFSET($AM$3,0,0,'Données projet'!$E$10+1,1))-AVERAGE(OFFSET($H$3,0,0,'Données projet'!$E$10+1,1))</f>
        <v>195.22466034547739</v>
      </c>
      <c r="AO160" s="62">
        <f t="shared" si="144"/>
        <v>384.59395199143711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95.905926758143494</v>
      </c>
      <c r="T161" s="62">
        <f t="shared" si="142"/>
        <v>462.65937064488156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7.8226865317148624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3.2212016911522798E-20</v>
      </c>
      <c r="AC161" s="24">
        <f t="shared" si="163"/>
        <v>7.8226865317148624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293.33333333333439</v>
      </c>
      <c r="AN161" s="62">
        <f ca="1">AVERAGE(OFFSET($AM$3,0,0,'Données projet'!$E$10+1,1))-AVERAGE(OFFSET($H$3,0,0,'Données projet'!$E$10+1,1))</f>
        <v>195.22466034547739</v>
      </c>
      <c r="AO161" s="62">
        <f t="shared" si="144"/>
        <v>384.59395199143711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95.905926758143494</v>
      </c>
      <c r="T162" s="62">
        <f t="shared" si="142"/>
        <v>462.65937064488156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7.6692884201955849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2.277733559383352E-20</v>
      </c>
      <c r="AC162" s="24">
        <f t="shared" si="163"/>
        <v>7.6692884201955849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293.33333333333439</v>
      </c>
      <c r="AN162" s="62">
        <f ca="1">AVERAGE(OFFSET($AM$3,0,0,'Données projet'!$E$10+1,1))-AVERAGE(OFFSET($H$3,0,0,'Données projet'!$E$10+1,1))</f>
        <v>195.22466034547739</v>
      </c>
      <c r="AO162" s="62">
        <f t="shared" si="144"/>
        <v>384.59395199143711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95.905926758143494</v>
      </c>
      <c r="T163" s="62">
        <f t="shared" si="142"/>
        <v>462.65937064488156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7.5188983520795913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1.6106008455761399E-20</v>
      </c>
      <c r="AC163" s="24">
        <f t="shared" si="163"/>
        <v>7.5188983520795913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293.33333333333439</v>
      </c>
      <c r="AN163" s="62">
        <f ca="1">AVERAGE(OFFSET($AM$3,0,0,'Données projet'!$E$10+1,1))-AVERAGE(OFFSET($H$3,0,0,'Données projet'!$E$10+1,1))</f>
        <v>195.22466034547739</v>
      </c>
      <c r="AO163" s="62">
        <f t="shared" si="144"/>
        <v>384.59395199143711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95.905926758143494</v>
      </c>
      <c r="T164" s="62">
        <f t="shared" si="142"/>
        <v>462.65937064488156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7.3714573414704683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1.138866779691676E-20</v>
      </c>
      <c r="AC164" s="24">
        <f t="shared" si="163"/>
        <v>7.3714573414704683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293.33333333333439</v>
      </c>
      <c r="AN164" s="62">
        <f ca="1">AVERAGE(OFFSET($AM$3,0,0,'Données projet'!$E$10+1,1))-AVERAGE(OFFSET($H$3,0,0,'Données projet'!$E$10+1,1))</f>
        <v>195.22466034547739</v>
      </c>
      <c r="AO164" s="62">
        <f t="shared" si="144"/>
        <v>384.59395199143711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95.905926758143494</v>
      </c>
      <c r="T165" s="62">
        <f t="shared" si="142"/>
        <v>462.65937064488156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7.2269075591492529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8.0530042278806994E-21</v>
      </c>
      <c r="AC165" s="24">
        <f t="shared" si="163"/>
        <v>7.2269075591492529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293.33333333333439</v>
      </c>
      <c r="AN165" s="62">
        <f ca="1">AVERAGE(OFFSET($AM$3,0,0,'Données projet'!$E$10+1,1))-AVERAGE(OFFSET($H$3,0,0,'Données projet'!$E$10+1,1))</f>
        <v>195.22466034547739</v>
      </c>
      <c r="AO165" s="62">
        <f t="shared" si="144"/>
        <v>384.59395199143711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95.905926758143494</v>
      </c>
      <c r="T166" s="62">
        <f t="shared" si="142"/>
        <v>462.65937064488156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7.0851923098926957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5.6943338984583799E-21</v>
      </c>
      <c r="AC166" s="24">
        <f t="shared" si="163"/>
        <v>7.0851923098926957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293.33333333333439</v>
      </c>
      <c r="AN166" s="62">
        <f ca="1">AVERAGE(OFFSET($AM$3,0,0,'Données projet'!$E$10+1,1))-AVERAGE(OFFSET($H$3,0,0,'Données projet'!$E$10+1,1))</f>
        <v>195.22466034547739</v>
      </c>
      <c r="AO166" s="62">
        <f t="shared" si="144"/>
        <v>384.59395199143711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95.905926758143494</v>
      </c>
      <c r="T167" s="62">
        <f t="shared" si="142"/>
        <v>462.65937064488156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6.9462560102362918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4.0265021139403497E-21</v>
      </c>
      <c r="AC167" s="24">
        <f t="shared" si="163"/>
        <v>6.9462560102362918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293.33333333333439</v>
      </c>
      <c r="AN167" s="62">
        <f ca="1">AVERAGE(OFFSET($AM$3,0,0,'Données projet'!$E$10+1,1))-AVERAGE(OFFSET($H$3,0,0,'Données projet'!$E$10+1,1))</f>
        <v>195.22466034547739</v>
      </c>
      <c r="AO167" s="62">
        <f t="shared" si="144"/>
        <v>384.59395199143711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95.905926758143494</v>
      </c>
      <c r="T168" s="62">
        <f t="shared" si="142"/>
        <v>462.65937064488156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6.8100441666733751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2.84716694922919E-21</v>
      </c>
      <c r="AC168" s="24">
        <f t="shared" si="163"/>
        <v>6.8100441666733751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293.33333333333439</v>
      </c>
      <c r="AN168" s="62">
        <f ca="1">AVERAGE(OFFSET($AM$3,0,0,'Données projet'!$E$10+1,1))-AVERAGE(OFFSET($H$3,0,0,'Données projet'!$E$10+1,1))</f>
        <v>195.22466034547739</v>
      </c>
      <c r="AO168" s="62">
        <f t="shared" si="144"/>
        <v>384.59395199143711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95.905926758143494</v>
      </c>
      <c r="T169" s="62">
        <f t="shared" si="142"/>
        <v>462.65937064488156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6.6765033542817065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2.0132510569701748E-21</v>
      </c>
      <c r="AC169" s="24">
        <f t="shared" si="163"/>
        <v>6.6765033542817065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293.33333333333439</v>
      </c>
      <c r="AN169" s="62">
        <f ca="1">AVERAGE(OFFSET($AM$3,0,0,'Données projet'!$E$10+1,1))-AVERAGE(OFFSET($H$3,0,0,'Données projet'!$E$10+1,1))</f>
        <v>195.22466034547739</v>
      </c>
      <c r="AO169" s="62">
        <f t="shared" si="144"/>
        <v>384.59395199143711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95.905926758143494</v>
      </c>
      <c r="T170" s="62">
        <f t="shared" si="142"/>
        <v>462.65937064488156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6.5455811957691852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1.423583474614595E-21</v>
      </c>
      <c r="AC170" s="24">
        <f t="shared" si="163"/>
        <v>6.5455811957691852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293.33333333333439</v>
      </c>
      <c r="AN170" s="62">
        <f ca="1">AVERAGE(OFFSET($AM$3,0,0,'Données projet'!$E$10+1,1))-AVERAGE(OFFSET($H$3,0,0,'Données projet'!$E$10+1,1))</f>
        <v>195.22466034547739</v>
      </c>
      <c r="AO170" s="62">
        <f t="shared" si="144"/>
        <v>384.59395199143711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95.905926758143494</v>
      </c>
      <c r="T171" s="62">
        <f t="shared" si="142"/>
        <v>462.65937064488156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6.4172263409304628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1.0066255284850874E-21</v>
      </c>
      <c r="AC171" s="24">
        <f t="shared" si="163"/>
        <v>6.4172263409304628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293.33333333333439</v>
      </c>
      <c r="AN171" s="62">
        <f ca="1">AVERAGE(OFFSET($AM$3,0,0,'Données projet'!$E$10+1,1))-AVERAGE(OFFSET($H$3,0,0,'Données projet'!$E$10+1,1))</f>
        <v>195.22466034547739</v>
      </c>
      <c r="AO171" s="62">
        <f t="shared" si="144"/>
        <v>384.59395199143711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95.905926758143494</v>
      </c>
      <c r="T172" s="62">
        <f t="shared" si="142"/>
        <v>462.65937064488156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6.2913884465063967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7.1179173730729749E-22</v>
      </c>
      <c r="AC172" s="24">
        <f t="shared" si="163"/>
        <v>6.2913884465063967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293.33333333333439</v>
      </c>
      <c r="AN172" s="62">
        <f ca="1">AVERAGE(OFFSET($AM$3,0,0,'Données projet'!$E$10+1,1))-AVERAGE(OFFSET($H$3,0,0,'Données projet'!$E$10+1,1))</f>
        <v>195.22466034547739</v>
      </c>
      <c r="AO172" s="62">
        <f t="shared" si="144"/>
        <v>384.59395199143711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95.905926758143494</v>
      </c>
      <c r="T173" s="62">
        <f t="shared" si="142"/>
        <v>462.65937064488156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6.1680181564384498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5.0331276424254371E-22</v>
      </c>
      <c r="AC173" s="24">
        <f t="shared" si="163"/>
        <v>6.1680181564384498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293.33333333333439</v>
      </c>
      <c r="AN173" s="62">
        <f ca="1">AVERAGE(OFFSET($AM$3,0,0,'Données projet'!$E$10+1,1))-AVERAGE(OFFSET($H$3,0,0,'Données projet'!$E$10+1,1))</f>
        <v>195.22466034547739</v>
      </c>
      <c r="AO173" s="62">
        <f t="shared" si="144"/>
        <v>384.59395199143711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95.905926758143494</v>
      </c>
      <c r="T174" s="62">
        <f t="shared" si="142"/>
        <v>462.65937064488156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6.0470670825102886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3.5589586865364875E-22</v>
      </c>
      <c r="AC174" s="24">
        <f t="shared" si="163"/>
        <v>6.0470670825102886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293.33333333333439</v>
      </c>
      <c r="AN174" s="62">
        <f ca="1">AVERAGE(OFFSET($AM$3,0,0,'Données projet'!$E$10+1,1))-AVERAGE(OFFSET($H$3,0,0,'Données projet'!$E$10+1,1))</f>
        <v>195.22466034547739</v>
      </c>
      <c r="AO174" s="62">
        <f t="shared" si="144"/>
        <v>384.59395199143711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95.905926758143494</v>
      </c>
      <c r="T175" s="62">
        <f t="shared" si="142"/>
        <v>462.65937064488156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5.9284877853689881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2.5165638212127186E-22</v>
      </c>
      <c r="AC175" s="24">
        <f t="shared" si="163"/>
        <v>5.9284877853689881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293.33333333333439</v>
      </c>
      <c r="AN175" s="62">
        <f ca="1">AVERAGE(OFFSET($AM$3,0,0,'Données projet'!$E$10+1,1))-AVERAGE(OFFSET($H$3,0,0,'Données projet'!$E$10+1,1))</f>
        <v>195.22466034547739</v>
      </c>
      <c r="AO175" s="62">
        <f t="shared" si="144"/>
        <v>384.59395199143711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95.905926758143494</v>
      </c>
      <c r="T176" s="62">
        <f t="shared" si="142"/>
        <v>462.65937064488156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5.812233755918399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1.7794793432682437E-22</v>
      </c>
      <c r="AC176" s="24">
        <f t="shared" si="163"/>
        <v>5.812233755918399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293.33333333333439</v>
      </c>
      <c r="AN176" s="62">
        <f ca="1">AVERAGE(OFFSET($AM$3,0,0,'Données projet'!$E$10+1,1))-AVERAGE(OFFSET($H$3,0,0,'Données projet'!$E$10+1,1))</f>
        <v>195.22466034547739</v>
      </c>
      <c r="AO176" s="62">
        <f t="shared" si="144"/>
        <v>384.59395199143711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95.905926758143494</v>
      </c>
      <c r="T177" s="62">
        <f t="shared" si="142"/>
        <v>462.65937064488156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5.6982593970773792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1.2582819106063593E-22</v>
      </c>
      <c r="AC177" s="24">
        <f t="shared" si="163"/>
        <v>5.6982593970773792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293.33333333333439</v>
      </c>
      <c r="AN177" s="62">
        <f ca="1">AVERAGE(OFFSET($AM$3,0,0,'Données projet'!$E$10+1,1))-AVERAGE(OFFSET($H$3,0,0,'Données projet'!$E$10+1,1))</f>
        <v>195.22466034547739</v>
      </c>
      <c r="AO177" s="62">
        <f t="shared" si="144"/>
        <v>384.59395199143711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95.905926758143494</v>
      </c>
      <c r="T178" s="62">
        <f t="shared" si="142"/>
        <v>462.65937064488156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5.5865200058957374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8.8973967163412186E-23</v>
      </c>
      <c r="AC178" s="24">
        <f t="shared" si="163"/>
        <v>5.5865200058957374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293.33333333333439</v>
      </c>
      <c r="AN178" s="62">
        <f ca="1">AVERAGE(OFFSET($AM$3,0,0,'Données projet'!$E$10+1,1))-AVERAGE(OFFSET($H$3,0,0,'Données projet'!$E$10+1,1))</f>
        <v>195.22466034547739</v>
      </c>
      <c r="AO178" s="62">
        <f t="shared" si="144"/>
        <v>384.59395199143711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95.905926758143494</v>
      </c>
      <c r="T179" s="62">
        <f t="shared" si="142"/>
        <v>462.65937064488156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5.4769717560208688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6.2914095530317964E-23</v>
      </c>
      <c r="AC179" s="24">
        <f t="shared" si="163"/>
        <v>5.4769717560208688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293.33333333333439</v>
      </c>
      <c r="AN179" s="62">
        <f ca="1">AVERAGE(OFFSET($AM$3,0,0,'Données projet'!$E$10+1,1))-AVERAGE(OFFSET($H$3,0,0,'Données projet'!$E$10+1,1))</f>
        <v>195.22466034547739</v>
      </c>
      <c r="AO179" s="62">
        <f t="shared" si="144"/>
        <v>384.59395199143711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95.905926758143494</v>
      </c>
      <c r="T180" s="62">
        <f t="shared" si="142"/>
        <v>462.65937064488156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5.3695716805082112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4.4486983581706093E-23</v>
      </c>
      <c r="AC180" s="24">
        <f t="shared" si="163"/>
        <v>5.3695716805082112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293.33333333333439</v>
      </c>
      <c r="AN180" s="62">
        <f ca="1">AVERAGE(OFFSET($AM$3,0,0,'Données projet'!$E$10+1,1))-AVERAGE(OFFSET($H$3,0,0,'Données projet'!$E$10+1,1))</f>
        <v>195.22466034547739</v>
      </c>
      <c r="AO180" s="62">
        <f t="shared" si="144"/>
        <v>384.59395199143711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95.905926758143494</v>
      </c>
      <c r="T181" s="62">
        <f t="shared" si="142"/>
        <v>462.65937064488156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5.2642776549687795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3.1457047765158982E-23</v>
      </c>
      <c r="AC181" s="24">
        <f t="shared" si="163"/>
        <v>5.2642776549687795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293.33333333333439</v>
      </c>
      <c r="AN181" s="62">
        <f ca="1">AVERAGE(OFFSET($AM$3,0,0,'Données projet'!$E$10+1,1))-AVERAGE(OFFSET($H$3,0,0,'Données projet'!$E$10+1,1))</f>
        <v>195.22466034547739</v>
      </c>
      <c r="AO181" s="62">
        <f t="shared" si="144"/>
        <v>384.59395199143711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95.905926758143494</v>
      </c>
      <c r="T182" s="62">
        <f t="shared" si="142"/>
        <v>462.65937064488156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5.1610483810471619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2.2243491790853047E-23</v>
      </c>
      <c r="AC182" s="24">
        <f t="shared" si="163"/>
        <v>5.1610483810471619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293.33333333333439</v>
      </c>
      <c r="AN182" s="62">
        <f ca="1">AVERAGE(OFFSET($AM$3,0,0,'Données projet'!$E$10+1,1))-AVERAGE(OFFSET($H$3,0,0,'Données projet'!$E$10+1,1))</f>
        <v>195.22466034547739</v>
      </c>
      <c r="AO182" s="62">
        <f t="shared" si="144"/>
        <v>384.59395199143711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95.905926758143494</v>
      </c>
      <c r="T183" s="62">
        <f t="shared" si="142"/>
        <v>462.65937064488156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5.0598433702235077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1.5728523882579491E-23</v>
      </c>
      <c r="AC183" s="24">
        <f t="shared" si="163"/>
        <v>5.0598433702235077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293.33333333333439</v>
      </c>
      <c r="AN183" s="62">
        <f ca="1">AVERAGE(OFFSET($AM$3,0,0,'Données projet'!$E$10+1,1))-AVERAGE(OFFSET($H$3,0,0,'Données projet'!$E$10+1,1))</f>
        <v>195.22466034547739</v>
      </c>
      <c r="AO183" s="62">
        <f t="shared" si="144"/>
        <v>384.59395199143711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95.905926758143494</v>
      </c>
      <c r="T184" s="62">
        <f t="shared" si="142"/>
        <v>462.65937064488156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4.9606229279331435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1.1121745895426523E-23</v>
      </c>
      <c r="AC184" s="24">
        <f t="shared" si="163"/>
        <v>4.9606229279331435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293.33333333333439</v>
      </c>
      <c r="AN184" s="62">
        <f ca="1">AVERAGE(OFFSET($AM$3,0,0,'Données projet'!$E$10+1,1))-AVERAGE(OFFSET($H$3,0,0,'Données projet'!$E$10+1,1))</f>
        <v>195.22466034547739</v>
      </c>
      <c r="AO184" s="62">
        <f t="shared" si="144"/>
        <v>384.59395199143711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95.905926758143494</v>
      </c>
      <c r="T185" s="62">
        <f t="shared" si="142"/>
        <v>462.65937064488156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4.8633481379975994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7.8642619412897455E-24</v>
      </c>
      <c r="AC185" s="24">
        <f t="shared" si="163"/>
        <v>4.8633481379975994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293.33333333333439</v>
      </c>
      <c r="AN185" s="62">
        <f ca="1">AVERAGE(OFFSET($AM$3,0,0,'Données projet'!$E$10+1,1))-AVERAGE(OFFSET($H$3,0,0,'Données projet'!$E$10+1,1))</f>
        <v>195.22466034547739</v>
      </c>
      <c r="AO185" s="62">
        <f t="shared" si="144"/>
        <v>384.59395199143711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95.905926758143494</v>
      </c>
      <c r="T186" s="62">
        <f t="shared" si="142"/>
        <v>462.65937064488156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4.7679808473609278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5.5608729477132616E-24</v>
      </c>
      <c r="AC186" s="24">
        <f t="shared" si="163"/>
        <v>4.7679808473609278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293.33333333333439</v>
      </c>
      <c r="AN186" s="62">
        <f ca="1">AVERAGE(OFFSET($AM$3,0,0,'Données projet'!$E$10+1,1))-AVERAGE(OFFSET($H$3,0,0,'Données projet'!$E$10+1,1))</f>
        <v>195.22466034547739</v>
      </c>
      <c r="AO186" s="62">
        <f t="shared" si="144"/>
        <v>384.59395199143711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95.905926758143494</v>
      </c>
      <c r="T187" s="62">
        <f t="shared" si="142"/>
        <v>462.65937064488156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4.674483651125338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3.9321309706448728E-24</v>
      </c>
      <c r="AC187" s="24">
        <f t="shared" si="163"/>
        <v>4.674483651125338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293.33333333333439</v>
      </c>
      <c r="AN187" s="62">
        <f ca="1">AVERAGE(OFFSET($AM$3,0,0,'Données projet'!$E$10+1,1))-AVERAGE(OFFSET($H$3,0,0,'Données projet'!$E$10+1,1))</f>
        <v>195.22466034547739</v>
      </c>
      <c r="AO187" s="62">
        <f t="shared" si="144"/>
        <v>384.59395199143711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95.905926758143494</v>
      </c>
      <c r="T188" s="62">
        <f t="shared" si="142"/>
        <v>462.65937064488156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4.5828198778802696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2.7804364738566308E-24</v>
      </c>
      <c r="AC188" s="24">
        <f t="shared" si="163"/>
        <v>4.5828198778802696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293.33333333333439</v>
      </c>
      <c r="AN188" s="62">
        <f ca="1">AVERAGE(OFFSET($AM$3,0,0,'Données projet'!$E$10+1,1))-AVERAGE(OFFSET($H$3,0,0,'Données projet'!$E$10+1,1))</f>
        <v>195.22466034547739</v>
      </c>
      <c r="AO188" s="62">
        <f t="shared" si="144"/>
        <v>384.59395199143711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95.905926758143494</v>
      </c>
      <c r="T189" s="62">
        <f t="shared" si="142"/>
        <v>462.65937064488156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4.4929535753191558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1.9660654853224364E-24</v>
      </c>
      <c r="AC189" s="24">
        <f t="shared" si="163"/>
        <v>4.4929535753191558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293.33333333333439</v>
      </c>
      <c r="AN189" s="62">
        <f ca="1">AVERAGE(OFFSET($AM$3,0,0,'Données projet'!$E$10+1,1))-AVERAGE(OFFSET($H$3,0,0,'Données projet'!$E$10+1,1))</f>
        <v>195.22466034547739</v>
      </c>
      <c r="AO189" s="62">
        <f t="shared" si="144"/>
        <v>384.59395199143711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95.905926758143494</v>
      </c>
      <c r="T190" s="62">
        <f t="shared" si="142"/>
        <v>462.65937064488156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4.4048494961382332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1.3902182369283154E-24</v>
      </c>
      <c r="AC190" s="24">
        <f t="shared" si="163"/>
        <v>4.4048494961382332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293.33333333333439</v>
      </c>
      <c r="AN190" s="62">
        <f ca="1">AVERAGE(OFFSET($AM$3,0,0,'Données projet'!$E$10+1,1))-AVERAGE(OFFSET($H$3,0,0,'Données projet'!$E$10+1,1))</f>
        <v>195.22466034547739</v>
      </c>
      <c r="AO190" s="62">
        <f t="shared" si="144"/>
        <v>384.59395199143711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95.905926758143494</v>
      </c>
      <c r="T191" s="62">
        <f t="shared" si="142"/>
        <v>462.65937064488156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4.3184730842118659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9.8303274266121819E-25</v>
      </c>
      <c r="AC191" s="24">
        <f t="shared" si="163"/>
        <v>4.3184730842118659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293.33333333333439</v>
      </c>
      <c r="AN191" s="62">
        <f ca="1">AVERAGE(OFFSET($AM$3,0,0,'Données projet'!$E$10+1,1))-AVERAGE(OFFSET($H$3,0,0,'Données projet'!$E$10+1,1))</f>
        <v>195.22466034547739</v>
      </c>
      <c r="AO191" s="62">
        <f t="shared" si="144"/>
        <v>384.59395199143711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95.905926758143494</v>
      </c>
      <c r="T192" s="62">
        <f t="shared" si="142"/>
        <v>462.65937064488156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4.2337904610389661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6.9510911846415771E-25</v>
      </c>
      <c r="AC192" s="24">
        <f t="shared" si="163"/>
        <v>4.2337904610389661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293.33333333333439</v>
      </c>
      <c r="AN192" s="62">
        <f ca="1">AVERAGE(OFFSET($AM$3,0,0,'Données projet'!$E$10+1,1))-AVERAGE(OFFSET($H$3,0,0,'Données projet'!$E$10+1,1))</f>
        <v>195.22466034547739</v>
      </c>
      <c r="AO192" s="62">
        <f t="shared" si="144"/>
        <v>384.59395199143711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95.905926758143494</v>
      </c>
      <c r="T193" s="62">
        <f t="shared" si="142"/>
        <v>462.65937064488156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4.1507684124551867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4.9151637133060909E-25</v>
      </c>
      <c r="AC193" s="24">
        <f t="shared" si="163"/>
        <v>4.1507684124551867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293.33333333333439</v>
      </c>
      <c r="AN193" s="62">
        <f ca="1">AVERAGE(OFFSET($AM$3,0,0,'Données projet'!$E$10+1,1))-AVERAGE(OFFSET($H$3,0,0,'Données projet'!$E$10+1,1))</f>
        <v>195.22466034547739</v>
      </c>
      <c r="AO193" s="62">
        <f t="shared" si="144"/>
        <v>384.59395199143711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95.905926758143494</v>
      </c>
      <c r="T194" s="62">
        <f t="shared" si="142"/>
        <v>462.65937064488156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4.0693743756056859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3.4755455923207885E-25</v>
      </c>
      <c r="AC194" s="24">
        <f t="shared" si="163"/>
        <v>4.0693743756056859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293.33333333333439</v>
      </c>
      <c r="AN194" s="62">
        <f ca="1">AVERAGE(OFFSET($AM$3,0,0,'Données projet'!$E$10+1,1))-AVERAGE(OFFSET($H$3,0,0,'Données projet'!$E$10+1,1))</f>
        <v>195.22466034547739</v>
      </c>
      <c r="AO194" s="62">
        <f t="shared" si="144"/>
        <v>384.59395199143711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95.905926758143494</v>
      </c>
      <c r="T195" s="62">
        <f t="shared" si="142"/>
        <v>462.65937064488156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3.9895764261733433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2.4575818566530455E-25</v>
      </c>
      <c r="AC195" s="24">
        <f t="shared" si="163"/>
        <v>3.9895764261733433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293.33333333333439</v>
      </c>
      <c r="AN195" s="62">
        <f ca="1">AVERAGE(OFFSET($AM$3,0,0,'Données projet'!$E$10+1,1))-AVERAGE(OFFSET($H$3,0,0,'Données projet'!$E$10+1,1))</f>
        <v>195.22466034547739</v>
      </c>
      <c r="AO195" s="62">
        <f t="shared" si="144"/>
        <v>384.59395199143711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95.905926758143494</v>
      </c>
      <c r="T196" s="62">
        <f t="shared" si="142"/>
        <v>462.65937064488156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3.9113432658574254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1.7377727961603943E-25</v>
      </c>
      <c r="AC196" s="24">
        <f t="shared" si="163"/>
        <v>3.9113432658574254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293.33333333333439</v>
      </c>
      <c r="AN196" s="62">
        <f ca="1">AVERAGE(OFFSET($AM$3,0,0,'Données projet'!$E$10+1,1))-AVERAGE(OFFSET($H$3,0,0,'Données projet'!$E$10+1,1))</f>
        <v>195.22466034547739</v>
      </c>
      <c r="AO196" s="62">
        <f t="shared" si="144"/>
        <v>384.59395199143711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95.905926758143494</v>
      </c>
      <c r="T197" s="62">
        <f t="shared" ref="T197:T203" si="204">$T$3</f>
        <v>462.65937064488156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3.8346442100977867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1.2287909283265227E-25</v>
      </c>
      <c r="AC197" s="24">
        <f t="shared" si="163"/>
        <v>3.8346442100977867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293.33333333333439</v>
      </c>
      <c r="AN197" s="62">
        <f ca="1">AVERAGE(OFFSET($AM$3,0,0,'Données projet'!$E$10+1,1))-AVERAGE(OFFSET($H$3,0,0,'Données projet'!$E$10+1,1))</f>
        <v>195.22466034547739</v>
      </c>
      <c r="AO197" s="62">
        <f t="shared" ref="AO197:AO203" si="205">$AO$3</f>
        <v>384.59395199143711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95.905926758143494</v>
      </c>
      <c r="T198" s="62">
        <f t="shared" si="204"/>
        <v>462.65937064488156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3.7594491760397899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8.6888639808019713E-26</v>
      </c>
      <c r="AC198" s="24">
        <f t="shared" si="163"/>
        <v>3.7594491760397899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293.33333333333439</v>
      </c>
      <c r="AN198" s="62">
        <f ca="1">AVERAGE(OFFSET($AM$3,0,0,'Données projet'!$E$10+1,1))-AVERAGE(OFFSET($H$3,0,0,'Données projet'!$E$10+1,1))</f>
        <v>195.22466034547739</v>
      </c>
      <c r="AO198" s="62">
        <f t="shared" si="205"/>
        <v>384.59395199143711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95.905926758143494</v>
      </c>
      <c r="T199" s="62">
        <f t="shared" si="204"/>
        <v>462.65937064488156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3.6857286707352284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6.1439546416326137E-26</v>
      </c>
      <c r="AC199" s="24">
        <f t="shared" si="163"/>
        <v>3.6857286707352284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293.33333333333439</v>
      </c>
      <c r="AN199" s="62">
        <f ca="1">AVERAGE(OFFSET($AM$3,0,0,'Données projet'!$E$10+1,1))-AVERAGE(OFFSET($H$3,0,0,'Données projet'!$E$10+1,1))</f>
        <v>195.22466034547739</v>
      </c>
      <c r="AO199" s="62">
        <f t="shared" si="205"/>
        <v>384.59395199143711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95.905926758143494</v>
      </c>
      <c r="T200" s="62">
        <f t="shared" si="204"/>
        <v>462.65937064488156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3.6134537795746211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4.3444319904009857E-26</v>
      </c>
      <c r="AC200" s="24">
        <f t="shared" si="163"/>
        <v>3.6134537795746211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293.33333333333439</v>
      </c>
      <c r="AN200" s="62">
        <f ca="1">AVERAGE(OFFSET($AM$3,0,0,'Données projet'!$E$10+1,1))-AVERAGE(OFFSET($H$3,0,0,'Données projet'!$E$10+1,1))</f>
        <v>195.22466034547739</v>
      </c>
      <c r="AO200" s="62">
        <f t="shared" si="205"/>
        <v>384.59395199143711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95.905926758143494</v>
      </c>
      <c r="T201" s="62">
        <f t="shared" si="204"/>
        <v>462.65937064488156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3.5425961549463425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3.0719773208163068E-26</v>
      </c>
      <c r="AC201" s="24">
        <f t="shared" si="163"/>
        <v>3.5425961549463425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293.33333333333439</v>
      </c>
      <c r="AN201" s="62">
        <f ca="1">AVERAGE(OFFSET($AM$3,0,0,'Données projet'!$E$10+1,1))-AVERAGE(OFFSET($H$3,0,0,'Données projet'!$E$10+1,1))</f>
        <v>195.22466034547739</v>
      </c>
      <c r="AO201" s="62">
        <f t="shared" si="205"/>
        <v>384.59395199143711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95.905926758143494</v>
      </c>
      <c r="T202" s="62">
        <f t="shared" si="204"/>
        <v>462.65937064488156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3.473128005118141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2.1722159952004928E-26</v>
      </c>
      <c r="AC202" s="24">
        <f t="shared" si="163"/>
        <v>3.473128005118141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293.33333333333439</v>
      </c>
      <c r="AN202" s="62">
        <f ca="1">AVERAGE(OFFSET($AM$3,0,0,'Données projet'!$E$10+1,1))-AVERAGE(OFFSET($H$3,0,0,'Données projet'!$E$10+1,1))</f>
        <v>195.22466034547739</v>
      </c>
      <c r="AO202" s="62">
        <f t="shared" si="205"/>
        <v>384.59395199143711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95.905926758143494</v>
      </c>
      <c r="T203" s="62">
        <f t="shared" si="204"/>
        <v>462.65937064488156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3.4050220833366827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1.5359886604081534E-26</v>
      </c>
      <c r="AC203" s="24">
        <f t="shared" si="163"/>
        <v>3.4050220833366827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293.33333333333439</v>
      </c>
      <c r="AN203" s="62">
        <f ca="1">AVERAGE(OFFSET($AM$3,0,0,'Données projet'!$E$10+1,1))-AVERAGE(OFFSET($H$3,0,0,'Données projet'!$E$10+1,1))</f>
        <v>195.22466034547739</v>
      </c>
      <c r="AO203" s="62">
        <f t="shared" si="205"/>
        <v>384.59395199143711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1.3406861816834852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Normal="100" workbookViewId="0">
      <selection activeCell="N21" sqref="N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0.99680000000000013</v>
      </c>
      <c r="C6" s="156">
        <f ca="1">IF(OR('Données projet'!B9="",'Données projet'!C9="",'Données projet'!C9=0%),0,Calculateur!S3)</f>
        <v>95.905926758143494</v>
      </c>
      <c r="D6" s="156">
        <f>IF(OR('Données projet'!B9="",'Données projet'!C9="",'Données projet'!C9=0%),0,Calculateur!T3)</f>
        <v>462.65937064488156</v>
      </c>
      <c r="E6" s="156">
        <f ca="1">MIN(C6,D6)</f>
        <v>95.905926758143494</v>
      </c>
      <c r="F6" s="156">
        <f ca="1">E6*B6</f>
        <v>95.599027792517447</v>
      </c>
      <c r="G6" s="156">
        <f ca="1">F6*(100%-'Données projet'!$C$24)*(100%-'Données projet'!$C$25)*(100%-'Données projet'!$C$26)*(100%-'Données projet'!$C$27)</f>
        <v>58.506605009020682</v>
      </c>
      <c r="H6" s="157">
        <f>IF(OR('Données projet'!B9="",'Données projet'!C9="",'Données projet'!C9=0%),0,AVERAGE(Calculateur!$AC$3:$AC$33)*B6)</f>
        <v>40.65673878528527</v>
      </c>
      <c r="I6" s="158">
        <f>H6*(100%-'Données projet'!$C$24)*(100%-'Données projet'!$C$25)*(100%-'Données projet'!$C$26)*(100%-'Données projet'!$C$27)</f>
        <v>24.881924136594588</v>
      </c>
      <c r="J6" s="159">
        <f>IF(OR('Données projet'!B9="",'Données projet'!C9="",'Données projet'!C9=0%),0,SUM(Calculateur!$V$3:$V$33)*VLOOKUP('Données projet'!$B$9,Paramètres!$A$1:$I$89,9,0)*B6)</f>
        <v>361.39980800000006</v>
      </c>
      <c r="K6" s="160">
        <f>J6*(100%-'Données projet'!$C$24)*(100%-'Données projet'!$C$25)*(100%-'Données projet'!$C$26)*(100%-'Données projet'!$C$27)</f>
        <v>221.17668249600004</v>
      </c>
      <c r="L6" s="161">
        <f ca="1">G6+I6+K6</f>
        <v>304.56521164161529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0.78320000000000001</v>
      </c>
      <c r="C7" s="156">
        <f ca="1">IF(OR('Données projet'!B10="",'Données projet'!C10="",'Données projet'!C10=0%),0,Calculateur!AN3)</f>
        <v>195.22466034547739</v>
      </c>
      <c r="D7" s="156">
        <f>IF(OR('Données projet'!B10="",'Données projet'!C10="",'Données projet'!C10=0%),0,Calculateur!AO3)</f>
        <v>384.59395199143711</v>
      </c>
      <c r="E7" s="156">
        <f t="shared" ref="E7:E15" ca="1" si="0">MIN(C7,D7)</f>
        <v>195.22466034547739</v>
      </c>
      <c r="F7" s="156">
        <f t="shared" ref="F7:F15" ca="1" si="1">E7*B7</f>
        <v>152.8999539825779</v>
      </c>
      <c r="G7" s="156">
        <f ca="1">F7*(100%-'Données projet'!$C$24)*(100%-'Données projet'!$C$25)*(100%-'Données projet'!$C$26)*(100%-'Données projet'!$C$27)</f>
        <v>93.574771837337678</v>
      </c>
      <c r="H7" s="164">
        <f>IF(OR('Données projet'!B10="",'Données projet'!C10="",'Données projet'!C10=0%),0,AVERAGE(Calculateur!$AX$3:$AX$33)*B7)</f>
        <v>7.5844946904671993</v>
      </c>
      <c r="I7" s="158">
        <f>H7*(100%-'Données projet'!$C$24)*(100%-'Données projet'!$C$25)*(100%-'Données projet'!$C$26)*(100%-'Données projet'!$C$27)</f>
        <v>4.6417107505659256</v>
      </c>
      <c r="J7" s="159">
        <f>IF(OR('Données projet'!B10="",'Données projet'!C10="",'Données projet'!C10=0%),0,SUM(Calculateur!$AQ$3:$AQ$33)*VLOOKUP('Données projet'!$B$10,Paramètres!$A$1:$I$89,9,0)*B7)</f>
        <v>40.413119999999999</v>
      </c>
      <c r="K7" s="160">
        <f>J7*(100%-'Données projet'!$C$24)*(100%-'Données projet'!$C$25)*(100%-'Données projet'!$C$26)*(100%-'Données projet'!$C$27)</f>
        <v>24.732829440000003</v>
      </c>
      <c r="L7" s="161">
        <f t="shared" ref="L7:L15" ca="1" si="2">G7+I7+K7</f>
        <v>122.9493120279036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248.49898177509533</v>
      </c>
      <c r="G16" s="175">
        <f t="shared" ca="1" si="3"/>
        <v>152.08137684635835</v>
      </c>
      <c r="H16" s="176">
        <f t="shared" si="3"/>
        <v>48.241233475752466</v>
      </c>
      <c r="I16" s="176">
        <f t="shared" si="3"/>
        <v>29.523634887160512</v>
      </c>
      <c r="J16" s="177">
        <f t="shared" si="3"/>
        <v>401.81292800000006</v>
      </c>
      <c r="K16" s="177">
        <f t="shared" si="3"/>
        <v>245.90951193600006</v>
      </c>
      <c r="L16" s="178">
        <f t="shared" ca="1" si="3"/>
        <v>427.51452366951889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85" zoomScaleNormal="85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0.99680000000000013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0.78320000000000001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352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28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23</v>
      </c>
      <c r="B56" s="193">
        <f>'Données projet'!D64</f>
        <v>52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34</v>
      </c>
      <c r="B57" s="193">
        <f>'Données projet'!D65</f>
        <v>325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2023-07-05T08:39:33Z</dcterms:modified>
</cp:coreProperties>
</file>