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MV (Poitou Touraine Indre)\VERNON (86) - Wood Invest\Documents LBC\Doc fin\"/>
    </mc:Choice>
  </mc:AlternateContent>
  <xr:revisionPtr revIDLastSave="0" documentId="13_ncr:1_{F6E5807B-DA80-4163-8C2C-D608AA78E0FC}" xr6:coauthVersionLast="36" xr6:coauthVersionMax="36" xr10:uidLastSave="{00000000-0000-0000-0000-000000000000}"/>
  <bookViews>
    <workbookView xWindow="0" yWindow="0" windowWidth="23040" windowHeight="939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R4" i="2"/>
  <c r="BR4" i="2"/>
  <c r="FQ4" i="2"/>
  <c r="EC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HI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EX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G22" i="2"/>
  <c r="EA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EC28" i="2"/>
  <c r="HG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X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HH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Q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FS113" i="2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EX120" i="2"/>
  <c r="FR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W130" i="2"/>
  <c r="HH130" i="2"/>
  <c r="HI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HG140" i="2"/>
  <c r="FR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HI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EB156" i="2"/>
  <c r="DH156" i="2"/>
  <c r="EX156" i="2"/>
  <c r="FS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D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A161" i="2"/>
  <c r="EB161" i="2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FR164" i="2" l="1"/>
  <c r="EA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HH168" i="2"/>
  <c r="EW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B185" i="2" l="1"/>
  <c r="HI185" i="2"/>
  <c r="EV185" i="2"/>
  <c r="HH185" i="2"/>
  <c r="EW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B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HI195" i="2"/>
  <c r="AA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W199" i="2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H201" i="2" l="1"/>
  <c r="FS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FZ6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9" i="2" a="1"/>
  <c r="FY69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3" i="2" a="1"/>
  <c r="DN43" i="2" s="1"/>
  <c r="DN152" i="2" a="1"/>
  <c r="DN152" i="2" s="1"/>
  <c r="DN177" i="2" a="1"/>
  <c r="DN177" i="2" s="1"/>
  <c r="DN66" i="2" a="1"/>
  <c r="DN66" i="2" s="1"/>
  <c r="CS116" i="2" a="1"/>
  <c r="CS116" i="2" s="1"/>
  <c r="EI195" i="2" a="1"/>
  <c r="EI195" i="2" s="1"/>
  <c r="CS137" i="2" a="1"/>
  <c r="CS137" i="2" s="1"/>
  <c r="AH151" i="2" a="1"/>
  <c r="AH151" i="2" s="1"/>
  <c r="DN114" i="2" a="1"/>
  <c r="DN114" i="2" s="1"/>
  <c r="CS77" i="2" a="1"/>
  <c r="CS77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CS56" i="2" a="1"/>
  <c r="CS56" i="2" s="1"/>
  <c r="CS114" i="2" a="1"/>
  <c r="CS114" i="2" s="1"/>
  <c r="DN162" i="2" a="1"/>
  <c r="DN162" i="2" s="1"/>
  <c r="DN31" i="2" a="1"/>
  <c r="DN31" i="2" s="1"/>
  <c r="DN6" i="2" a="1"/>
  <c r="DN6" i="2" s="1"/>
  <c r="DO6" i="2" s="1"/>
  <c r="DN46" i="2" a="1"/>
  <c r="DN46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HJ202" i="2"/>
  <c r="EY202" i="2"/>
  <c r="AX200" i="2"/>
  <c r="AH199" i="2" l="1" a="1"/>
  <c r="AH199" i="2" s="1"/>
  <c r="AH19" i="2" a="1"/>
  <c r="AH19" i="2" s="1"/>
  <c r="AH90" i="2" a="1"/>
  <c r="AH90" i="2" s="1"/>
  <c r="AH166" i="2" a="1"/>
  <c r="AH166" i="2" s="1"/>
  <c r="AH92" i="2" a="1"/>
  <c r="AH92" i="2" s="1"/>
  <c r="DN132" i="2" a="1"/>
  <c r="DN132" i="2" s="1"/>
  <c r="DN167" i="2" a="1"/>
  <c r="DN167" i="2" s="1"/>
  <c r="DN188" i="2" a="1"/>
  <c r="DN188" i="2" s="1"/>
  <c r="DN29" i="2" a="1"/>
  <c r="DN29" i="2" s="1"/>
  <c r="DN30" i="2" a="1"/>
  <c r="DN30" i="2" s="1"/>
  <c r="DN16" i="2" a="1"/>
  <c r="DN16" i="2" s="1"/>
  <c r="DN86" i="2" a="1"/>
  <c r="DN86" i="2" s="1"/>
  <c r="DN41" i="2" a="1"/>
  <c r="DN41" i="2" s="1"/>
  <c r="DN49" i="2" a="1"/>
  <c r="DN49" i="2" s="1"/>
  <c r="DN176" i="2" a="1"/>
  <c r="DN176" i="2" s="1"/>
  <c r="DN164" i="2" a="1"/>
  <c r="DN164" i="2" s="1"/>
  <c r="DN153" i="2" a="1"/>
  <c r="DN153" i="2" s="1"/>
  <c r="DN137" i="2" a="1"/>
  <c r="DN137" i="2" s="1"/>
  <c r="DN170" i="2" a="1"/>
  <c r="DN170" i="2" s="1"/>
  <c r="FY165" i="2" a="1"/>
  <c r="FY165" i="2" s="1"/>
  <c r="DN186" i="2" a="1"/>
  <c r="DN186" i="2" s="1"/>
  <c r="DN187" i="2" a="1"/>
  <c r="DN187" i="2" s="1"/>
  <c r="DN135" i="2" a="1"/>
  <c r="DN135" i="2" s="1"/>
  <c r="DN133" i="2" a="1"/>
  <c r="DN133" i="2" s="1"/>
  <c r="DN38" i="2" a="1"/>
  <c r="DN38" i="2" s="1"/>
  <c r="DN123" i="2" a="1"/>
  <c r="DN123" i="2" s="1"/>
  <c r="DN129" i="2" a="1"/>
  <c r="DN129" i="2" s="1"/>
  <c r="FY153" i="2" a="1"/>
  <c r="FY153" i="2" s="1"/>
  <c r="FY146" i="2" a="1"/>
  <c r="FY146" i="2" s="1"/>
  <c r="DN190" i="2" a="1"/>
  <c r="DN190" i="2" s="1"/>
  <c r="DN65" i="2" a="1"/>
  <c r="DN65" i="2" s="1"/>
  <c r="DN50" i="2" a="1"/>
  <c r="DN50" i="2" s="1"/>
  <c r="DN124" i="2" a="1"/>
  <c r="DN124" i="2" s="1"/>
  <c r="FY102" i="2" a="1"/>
  <c r="FY102" i="2" s="1"/>
  <c r="FY32" i="2" a="1"/>
  <c r="FY32" i="2" s="1"/>
  <c r="FS203" i="2"/>
  <c r="DN70" i="2" a="1"/>
  <c r="DN70" i="2" s="1"/>
  <c r="DN113" i="2" a="1"/>
  <c r="DN113" i="2" s="1"/>
  <c r="FY22" i="2" a="1"/>
  <c r="FY22" i="2" s="1"/>
  <c r="DN103" i="2" a="1"/>
  <c r="DN103" i="2" s="1"/>
  <c r="DN63" i="2" a="1"/>
  <c r="DN63" i="2" s="1"/>
  <c r="DN45" i="2" a="1"/>
  <c r="DN45" i="2" s="1"/>
  <c r="DN55" i="2" a="1"/>
  <c r="DN55" i="2" s="1"/>
  <c r="DN80" i="2" a="1"/>
  <c r="DN80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15" i="2" a="1"/>
  <c r="DN115" i="2" s="1"/>
  <c r="DN110" i="2" a="1"/>
  <c r="DN110" i="2" s="1"/>
  <c r="DN192" i="2" a="1"/>
  <c r="DN192" i="2" s="1"/>
  <c r="DN184" i="2" a="1"/>
  <c r="DN18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<sst xmlns="http://schemas.openxmlformats.org/spreadsheetml/2006/main" count="1171" uniqueCount="324">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</sst>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530.02105046908684</c:v>
                </c:pt>
                <c:pt idx="117">
                  <c:v>536.91096968482668</c:v>
                </c:pt>
                <c:pt idx="118">
                  <c:v>543.79903068153806</c:v>
                </c:pt>
                <c:pt idx="119">
                  <c:v>550.68526032404031</c:v>
                </c:pt>
                <c:pt idx="120">
                  <c:v>557.56968475025815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80" zoomScaleNormal="80" workbookViewId="0">
      <selection activeCell="M35" sqref="M3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4.97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0.2</v>
      </c>
      <c r="D9" s="36">
        <f t="shared" ref="D9:D18" si="0">C9*$C$5</f>
        <v>0.99399999999999999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0.53</v>
      </c>
      <c r="D10" s="36">
        <f t="shared" si="0"/>
        <v>2.6341000000000001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0.73</v>
      </c>
      <c r="D19" s="41">
        <f>SUM(D9:D18)</f>
        <v>3.6280999999999999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237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70</v>
      </c>
      <c r="C62" s="63">
        <v>1</v>
      </c>
      <c r="D62" s="63">
        <v>8</v>
      </c>
      <c r="E62" s="54"/>
      <c r="F62" s="54"/>
      <c r="G62" s="54">
        <v>1</v>
      </c>
      <c r="H62" s="54"/>
      <c r="I62" s="56">
        <f>IFERROR(B62/A62,"")</f>
        <v>2.8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97</v>
      </c>
      <c r="C63" s="63">
        <v>2</v>
      </c>
      <c r="D63" s="63">
        <v>21</v>
      </c>
      <c r="E63" s="54"/>
      <c r="F63" s="54"/>
      <c r="G63" s="54">
        <v>1</v>
      </c>
      <c r="H63" s="54"/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178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8.1999999999999993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197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252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261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5.8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284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4.5999999999999996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285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285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285</v>
      </c>
      <c r="C81" s="53">
        <v>20</v>
      </c>
      <c r="D81" s="53">
        <v>285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3" sqref="C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0.54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0.46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ERREUR : corrigez ; le total n'est pas égal à celui de la cellule B8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sessile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374.73333333333335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102.2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374.73333333333335</v>
      </c>
      <c r="S3" s="62">
        <f ca="1">AVERAGE(OFFSET($R$3,0,0,'Données projet'!$E$9+1,1))-AVERAGE(OFFSET($H$3,0,0,'Données projet'!$E$9+1,1))</f>
        <v>201.85799153548629</v>
      </c>
      <c r="T3" s="62">
        <f>IF('Données projet'!E9&gt;30,$R$33-$H$33,LOOKUP('Données projet'!$E$9,$A$3:$A$203,R3:R203)-LOOKUP('Données projet'!$E$9,$A$3:$A$203,$H$3:$H$203))</f>
        <v>346.37435696743762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102.2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374.73333333333335</v>
      </c>
      <c r="AN3" s="62">
        <f ca="1">AVERAGE(OFFSET($AM$3,0,0,'Données projet'!$E$10+1,1))-AVERAGE(OFFSET($H$3,0,0,'Données projet'!$E$10+1,1))</f>
        <v>339.0073638981504</v>
      </c>
      <c r="AO3" s="62">
        <f>IF('Données projet'!E10&gt;30,$AM$33-$H$33,LOOKUP('Données projet'!$E$10,$A$3:$A$203,AM3:AM203)-LOOKUP('Données projet'!$E$10,$A$3:$A$203,$H$3:$H$203))</f>
        <v>230.33238447618146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102.2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102.2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102.2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102.2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102.2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102.2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102.2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102.2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0.25116000000000005</v>
      </c>
      <c r="D4" s="12">
        <f>IFERROR(EXP(-1.0587+0.8836*LN(C4)+0.284),0)</f>
        <v>0.13594032504950154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1.3745457156143708</v>
      </c>
      <c r="H4" s="70">
        <f t="shared" ref="H4:H67" si="1">(B4+E4+F4)*44/12+(C4+D4)*0.475*44/12</f>
        <v>375.40753306612788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102.2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0.48666666666666664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378.65293208673836</v>
      </c>
      <c r="S4" s="62">
        <f ca="1">AVERAGE(OFFSET($R$3,0,0,'Données projet'!$E$9+1,1))-AVERAGE(OFFSET($H$3,0,0,'Données projet'!$E$9+1,1))</f>
        <v>201.85799153548629</v>
      </c>
      <c r="T4" s="62">
        <f>$T$3</f>
        <v>346.37435696743762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102.2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0.48666666666666664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</v>
      </c>
      <c r="AI4" s="14">
        <f>IF('Données projet'!$A$62&gt;35,AI3+AH4-AQ3,IF(A4&lt;'Données projet'!$A$62,$AF$205^A4,IF(A4='Données projet'!$A$62,'Données projet'!$B$62,AI3+AH4-AQ3)))</f>
        <v>1.1852335095914694</v>
      </c>
      <c r="AJ4" s="14">
        <f>AI4*VLOOKUP('Données projet'!$B$10,Paramètres!$A$1:$I$89,3,0)*VLOOKUP('Données projet'!$B$10,Paramètres!$A$1:$I$89,5,0)</f>
        <v>1.0723992794783614</v>
      </c>
      <c r="AK4" s="14">
        <f>EXP(-1.0587+0.8836*LN(AJ4)+0.284)</f>
        <v>0.49020200157376026</v>
      </c>
      <c r="AL4" s="22">
        <f t="shared" ref="AL4:AL67" si="4">(AJ4+AK4)*0.475*44/12</f>
        <v>2.7215305644991119</v>
      </c>
      <c r="AM4" s="62">
        <f t="shared" ref="AM4:AM67" si="5">AL4+(AD4+AE4)*44/12</f>
        <v>379.2393083422769</v>
      </c>
      <c r="AN4" s="62">
        <f ca="1">AVERAGE(OFFSET($AM$3,0,0,'Données projet'!$E$10+1,1))-AVERAGE(OFFSET($H$3,0,0,'Données projet'!$E$10+1,1))</f>
        <v>339.0073638981504</v>
      </c>
      <c r="AO4" s="62">
        <f>$AO$3</f>
        <v>230.33238447618146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102.2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0.48666666666666664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102.2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0.48666666666666664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102.2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0.48666666666666664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102.2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0.48666666666666664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102.2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0.48666666666666664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102.2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0.48666666666666664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102.2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0.48666666666666664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102.2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0.48666666666666664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0.5023200000000001</v>
      </c>
      <c r="D5" s="12">
        <f t="shared" ref="D5:D68" si="32">IFERROR(EXP(-1.0587+0.8836*LN(C5)+0.284),0)</f>
        <v>0.25080628086916712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2.6742589341740257</v>
      </c>
      <c r="H5" s="70">
        <f t="shared" si="1"/>
        <v>376.04502827251383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102.2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0.97333333333333327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381.24231881096603</v>
      </c>
      <c r="S5" s="62">
        <f ca="1">AVERAGE(OFFSET($R$3,0,0,'Données projet'!$E$9+1,1))-AVERAGE(OFFSET($H$3,0,0,'Données projet'!$E$9+1,1))</f>
        <v>201.85799153548629</v>
      </c>
      <c r="T5" s="62">
        <f t="shared" ref="T5:T68" si="34">$T$3</f>
        <v>346.37435696743762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102.2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0.97333333333333327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</v>
      </c>
      <c r="AI5" s="14">
        <f>IF('Données projet'!$A$62&gt;35,AI4+AH5-AQ4,IF(A5&lt;'Données projet'!$A$62,$AF$205^A5,IF(A5='Données projet'!$A$62,'Données projet'!$B$62,AI4+AH5-AQ4)))</f>
        <v>1.4047784722585119</v>
      </c>
      <c r="AJ5" s="14">
        <f>AI5*VLOOKUP('Données projet'!$B$10,Paramètres!$A$1:$I$89,3,0)*VLOOKUP('Données projet'!$B$10,Paramètres!$A$1:$I$89,5,0)</f>
        <v>1.2710435616995015</v>
      </c>
      <c r="AK5" s="14">
        <f t="shared" ref="AK5:AK68" si="35">EXP(-1.0587+0.8836*LN(AJ5)+0.284)</f>
        <v>0.56962392939903683</v>
      </c>
      <c r="AL5" s="22">
        <f t="shared" si="4"/>
        <v>3.2058292136632871</v>
      </c>
      <c r="AM5" s="62">
        <f t="shared" si="5"/>
        <v>381.50805143588553</v>
      </c>
      <c r="AN5" s="62">
        <f ca="1">AVERAGE(OFFSET($AM$3,0,0,'Données projet'!$E$10+1,1))-AVERAGE(OFFSET($H$3,0,0,'Données projet'!$E$10+1,1))</f>
        <v>339.0073638981504</v>
      </c>
      <c r="AO5" s="62">
        <f t="shared" ref="AO5:AO68" si="36">$AO$3</f>
        <v>230.33238447618146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102.2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0.97333333333333327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102.2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0.97333333333333327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102.2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0.97333333333333327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102.2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0.97333333333333327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102.2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0.97333333333333327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102.2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0.97333333333333327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102.2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0.97333333333333327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102.2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0.97333333333333327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0.75348000000000015</v>
      </c>
      <c r="D6" s="12">
        <f t="shared" si="32"/>
        <v>0.35886627329475507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3.9498050125413777</v>
      </c>
      <c r="H6" s="70">
        <f t="shared" si="1"/>
        <v>376.6706697593217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102.2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1.46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384.13646288288976</v>
      </c>
      <c r="S6" s="62">
        <f ca="1">AVERAGE(OFFSET($R$3,0,0,'Données projet'!$E$9+1,1))-AVERAGE(OFFSET($H$3,0,0,'Données projet'!$E$9+1,1))</f>
        <v>201.85799153548629</v>
      </c>
      <c r="T6" s="62">
        <f t="shared" si="34"/>
        <v>346.37435696743762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102.2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1.46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</v>
      </c>
      <c r="AI6" s="14">
        <f>IF('Données projet'!$A$62&gt;35,AI5+AH6-AQ5,IF(A6&lt;'Données projet'!$A$62,$AF$205^A6,IF(A6='Données projet'!$A$62,'Données projet'!$B$62,AI5+AH6-AQ5)))</f>
        <v>1.6649905188734988</v>
      </c>
      <c r="AJ6" s="14">
        <f>AI6*VLOOKUP('Données projet'!$B$10,Paramètres!$A$1:$I$89,3,0)*VLOOKUP('Données projet'!$B$10,Paramètres!$A$1:$I$89,5,0)</f>
        <v>1.5064834214767417</v>
      </c>
      <c r="AK6" s="14">
        <f t="shared" si="35"/>
        <v>0.66191370068319888</v>
      </c>
      <c r="AL6" s="22">
        <f t="shared" si="4"/>
        <v>3.7766249877618967</v>
      </c>
      <c r="AM6" s="62">
        <f t="shared" si="5"/>
        <v>383.86329165442856</v>
      </c>
      <c r="AN6" s="62">
        <f ca="1">AVERAGE(OFFSET($AM$3,0,0,'Données projet'!$E$10+1,1))-AVERAGE(OFFSET($H$3,0,0,'Données projet'!$E$10+1,1))</f>
        <v>339.0073638981504</v>
      </c>
      <c r="AO6" s="62">
        <f t="shared" si="36"/>
        <v>230.33238447618146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102.2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1.46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102.2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1.46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102.2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1.46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102.2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1.46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102.2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1.46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102.2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1.46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102.2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1.46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102.2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1.46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1.0046400000000002</v>
      </c>
      <c r="D7" s="12">
        <f t="shared" si="32"/>
        <v>0.46273091152693407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5.2104539033868686</v>
      </c>
      <c r="H7" s="70">
        <f t="shared" si="1"/>
        <v>377.2890043375761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102.2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1.9466666666666665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387.45121041312797</v>
      </c>
      <c r="S7" s="62">
        <f ca="1">AVERAGE(OFFSET($R$3,0,0,'Données projet'!$E$9+1,1))-AVERAGE(OFFSET($H$3,0,0,'Données projet'!$E$9+1,1))</f>
        <v>201.85799153548629</v>
      </c>
      <c r="T7" s="62">
        <f t="shared" si="34"/>
        <v>346.37435696743762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102.2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1.9466666666666665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</v>
      </c>
      <c r="AI7" s="14">
        <f>IF('Données projet'!$A$62&gt;35,AI6+AH7-AQ6,IF(A7&lt;'Données projet'!$A$62,$AF$205^A7,IF(A7='Données projet'!$A$62,'Données projet'!$B$62,AI6+AH7-AQ6)))</f>
        <v>1.9734025561209587</v>
      </c>
      <c r="AJ7" s="14">
        <f>AI7*VLOOKUP('Données projet'!$B$10,Paramètres!$A$1:$I$89,3,0)*VLOOKUP('Données projet'!$B$10,Paramètres!$A$1:$I$89,5,0)</f>
        <v>1.7855346327782433</v>
      </c>
      <c r="AK7" s="14">
        <f t="shared" si="35"/>
        <v>0.7691561476610751</v>
      </c>
      <c r="AL7" s="22">
        <f t="shared" si="4"/>
        <v>4.4494197759318128</v>
      </c>
      <c r="AM7" s="62">
        <f t="shared" si="5"/>
        <v>386.32053088704293</v>
      </c>
      <c r="AN7" s="62">
        <f ca="1">AVERAGE(OFFSET($AM$3,0,0,'Données projet'!$E$10+1,1))-AVERAGE(OFFSET($H$3,0,0,'Données projet'!$E$10+1,1))</f>
        <v>339.0073638981504</v>
      </c>
      <c r="AO7" s="62">
        <f t="shared" si="36"/>
        <v>230.33238447618146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102.2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1.9466666666666665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102.2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1.9466666666666665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102.2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1.9466666666666665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102.2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1.9466666666666665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102.2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1.9466666666666665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102.2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1.9466666666666665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102.2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1.9466666666666665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102.2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1.9466666666666665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1.2558000000000002</v>
      </c>
      <c r="D8" s="12">
        <f t="shared" si="32"/>
        <v>0.56358340923687555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6.4604070531498889</v>
      </c>
      <c r="H8" s="70">
        <f t="shared" si="1"/>
        <v>377.90209277108755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102.2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2.4333333333333331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391.34660776083524</v>
      </c>
      <c r="S8" s="62">
        <f ca="1">AVERAGE(OFFSET($R$3,0,0,'Données projet'!$E$9+1,1))-AVERAGE(OFFSET($H$3,0,0,'Données projet'!$E$9+1,1))</f>
        <v>201.85799153548629</v>
      </c>
      <c r="T8" s="62">
        <f t="shared" si="34"/>
        <v>346.37435696743762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102.2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2.4333333333333331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</v>
      </c>
      <c r="AI8" s="14">
        <f>IF('Données projet'!$A$62&gt;35,AI7+AH8-AQ7,IF(A8&lt;'Données projet'!$A$62,$AF$205^A8,IF(A8='Données projet'!$A$62,'Données projet'!$B$62,AI7+AH8-AQ7)))</f>
        <v>2.3389428374280206</v>
      </c>
      <c r="AJ8" s="14">
        <f>AI8*VLOOKUP('Données projet'!$B$10,Paramètres!$A$1:$I$89,3,0)*VLOOKUP('Données projet'!$B$10,Paramètres!$A$1:$I$89,5,0)</f>
        <v>2.1162754793048726</v>
      </c>
      <c r="AK8" s="14">
        <f t="shared" si="35"/>
        <v>0.89377388453237949</v>
      </c>
      <c r="AL8" s="22">
        <f t="shared" si="4"/>
        <v>5.2425026420165475</v>
      </c>
      <c r="AM8" s="62">
        <f t="shared" si="5"/>
        <v>388.89805819757214</v>
      </c>
      <c r="AN8" s="62">
        <f ca="1">AVERAGE(OFFSET($AM$3,0,0,'Données projet'!$E$10+1,1))-AVERAGE(OFFSET($H$3,0,0,'Données projet'!$E$10+1,1))</f>
        <v>339.0073638981504</v>
      </c>
      <c r="AO8" s="62">
        <f t="shared" si="36"/>
        <v>230.33238447618146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102.2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2.4333333333333331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102.2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2.4333333333333331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102.2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2.4333333333333331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102.2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2.4333333333333331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102.2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2.4333333333333331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102.2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2.4333333333333331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102.2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2.4333333333333331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102.2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2.4333333333333331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1.5069600000000003</v>
      </c>
      <c r="D9" s="12">
        <f t="shared" si="32"/>
        <v>0.66209872090316624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7.7020611422947551</v>
      </c>
      <c r="H9" s="70">
        <f t="shared" si="1"/>
        <v>378.51111060557304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102.2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2.92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396.04382383831182</v>
      </c>
      <c r="S9" s="62">
        <f ca="1">AVERAGE(OFFSET($R$3,0,0,'Données projet'!$E$9+1,1))-AVERAGE(OFFSET($H$3,0,0,'Données projet'!$E$9+1,1))</f>
        <v>201.85799153548629</v>
      </c>
      <c r="T9" s="62">
        <f t="shared" si="34"/>
        <v>346.37435696743762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102.2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2.92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</v>
      </c>
      <c r="AI9" s="14">
        <f>IF('Données projet'!$A$62&gt;35,AI8+AH9-AQ8,IF(A9&lt;'Données projet'!$A$62,$AF$205^A9,IF(A9='Données projet'!$A$62,'Données projet'!$B$62,AI8+AH9-AQ8)))</f>
        <v>2.7721934279386429</v>
      </c>
      <c r="AJ9" s="14">
        <f>AI9*VLOOKUP('Données projet'!$B$10,Paramètres!$A$1:$I$89,3,0)*VLOOKUP('Données projet'!$B$10,Paramètres!$A$1:$I$89,5,0)</f>
        <v>2.5082806135988838</v>
      </c>
      <c r="AK9" s="14">
        <f t="shared" si="35"/>
        <v>1.0385820344818992</v>
      </c>
      <c r="AL9" s="22">
        <f t="shared" si="4"/>
        <v>6.1774524454073623</v>
      </c>
      <c r="AM9" s="62">
        <f t="shared" si="5"/>
        <v>391.61745244540742</v>
      </c>
      <c r="AN9" s="62">
        <f ca="1">AVERAGE(OFFSET($AM$3,0,0,'Données projet'!$E$10+1,1))-AVERAGE(OFFSET($H$3,0,0,'Données projet'!$E$10+1,1))</f>
        <v>339.0073638981504</v>
      </c>
      <c r="AO9" s="62">
        <f t="shared" si="36"/>
        <v>230.33238447618146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102.2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2.92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102.2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2.92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102.2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2.92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102.2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2.92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102.2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2.92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102.2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2.92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102.2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2.92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102.2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2.92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1.7581200000000003</v>
      </c>
      <c r="D10" s="12">
        <f t="shared" si="32"/>
        <v>0.75871196358065607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8.936961218047804</v>
      </c>
      <c r="H10" s="70">
        <f t="shared" si="1"/>
        <v>379.11681566990302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102.2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3.4066666666666663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401.84857164054455</v>
      </c>
      <c r="S10" s="62">
        <f ca="1">AVERAGE(OFFSET($R$3,0,0,'Données projet'!$E$9+1,1))-AVERAGE(OFFSET($H$3,0,0,'Données projet'!$E$9+1,1))</f>
        <v>201.85799153548629</v>
      </c>
      <c r="T10" s="62">
        <f t="shared" si="34"/>
        <v>346.37435696743762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102.2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3.4066666666666663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</v>
      </c>
      <c r="AI10" s="14">
        <f>IF('Données projet'!$A$62&gt;35,AI9+AH10-AQ9,IF(A10&lt;'Données projet'!$A$62,$AF$205^A10,IF(A10='Données projet'!$A$62,'Données projet'!$B$62,AI9+AH10-AQ9)))</f>
        <v>3.2856965458621241</v>
      </c>
      <c r="AJ10" s="14">
        <f>AI10*VLOOKUP('Données projet'!$B$10,Paramètres!$A$1:$I$89,3,0)*VLOOKUP('Données projet'!$B$10,Paramètres!$A$1:$I$89,5,0)</f>
        <v>2.9728982346960495</v>
      </c>
      <c r="AK10" s="14">
        <f t="shared" si="35"/>
        <v>1.2068518235044534</v>
      </c>
      <c r="AL10" s="22">
        <f t="shared" si="4"/>
        <v>7.279731351365875</v>
      </c>
      <c r="AM10" s="62">
        <f t="shared" si="5"/>
        <v>394.50417579581034</v>
      </c>
      <c r="AN10" s="62">
        <f ca="1">AVERAGE(OFFSET($AM$3,0,0,'Données projet'!$E$10+1,1))-AVERAGE(OFFSET($H$3,0,0,'Données projet'!$E$10+1,1))</f>
        <v>339.0073638981504</v>
      </c>
      <c r="AO10" s="62">
        <f t="shared" si="36"/>
        <v>230.33238447618146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102.2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3.4066666666666663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102.2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3.4066666666666663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102.2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3.4066666666666663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102.2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3.4066666666666663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102.2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3.4066666666666663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102.2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3.4066666666666663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102.2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3.4066666666666663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102.2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3.4066666666666663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2.0092800000000004</v>
      </c>
      <c r="D11" s="12">
        <f t="shared" si="32"/>
        <v>0.85372621347645872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10.16618346680062</v>
      </c>
      <c r="H11" s="70">
        <f t="shared" si="1"/>
        <v>379.71973582180487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102.2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3.8933333333333331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409.18353227775418</v>
      </c>
      <c r="S11" s="62">
        <f ca="1">AVERAGE(OFFSET($R$3,0,0,'Données projet'!$E$9+1,1))-AVERAGE(OFFSET($H$3,0,0,'Données projet'!$E$9+1,1))</f>
        <v>201.85799153548629</v>
      </c>
      <c r="T11" s="62">
        <f t="shared" si="34"/>
        <v>346.37435696743762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102.2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3.8933333333333331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</v>
      </c>
      <c r="AI11" s="14">
        <f>IF('Données projet'!$A$62&gt;35,AI10+AH11-AQ10,IF(A11&lt;'Données projet'!$A$62,$AF$205^A11,IF(A11='Données projet'!$A$62,'Données projet'!$B$62,AI10+AH11-AQ10)))</f>
        <v>3.8943176485047335</v>
      </c>
      <c r="AJ11" s="14">
        <f>AI11*VLOOKUP('Données projet'!$B$10,Paramètres!$A$1:$I$89,3,0)*VLOOKUP('Données projet'!$B$10,Paramètres!$A$1:$I$89,5,0)</f>
        <v>3.5235786083670826</v>
      </c>
      <c r="AK11" s="14">
        <f t="shared" si="35"/>
        <v>1.4023844776234748</v>
      </c>
      <c r="AL11" s="22">
        <f t="shared" si="4"/>
        <v>8.5793857081002205</v>
      </c>
      <c r="AM11" s="62">
        <f t="shared" si="5"/>
        <v>397.58827459698909</v>
      </c>
      <c r="AN11" s="62">
        <f ca="1">AVERAGE(OFFSET($AM$3,0,0,'Données projet'!$E$10+1,1))-AVERAGE(OFFSET($H$3,0,0,'Données projet'!$E$10+1,1))</f>
        <v>339.0073638981504</v>
      </c>
      <c r="AO11" s="62">
        <f t="shared" si="36"/>
        <v>230.33238447618146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102.2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3.8933333333333331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102.2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3.8933333333333331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102.2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3.8933333333333331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102.2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3.8933333333333331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102.2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3.8933333333333331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102.2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3.8933333333333331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102.2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3.8933333333333331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102.2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3.8933333333333331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2.2604400000000004</v>
      </c>
      <c r="D12" s="12">
        <f t="shared" si="32"/>
        <v>0.94736423545824122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11.390518899241195</v>
      </c>
      <c r="H12" s="70">
        <f t="shared" si="1"/>
        <v>380.32025904342311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102.2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4.38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418.63325147328243</v>
      </c>
      <c r="S12" s="62">
        <f ca="1">AVERAGE(OFFSET($R$3,0,0,'Données projet'!$E$9+1,1))-AVERAGE(OFFSET($H$3,0,0,'Données projet'!$E$9+1,1))</f>
        <v>201.85799153548629</v>
      </c>
      <c r="T12" s="62">
        <f t="shared" si="34"/>
        <v>346.37435696743762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102.2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4.38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</v>
      </c>
      <c r="AI12" s="14">
        <f>IF('Données projet'!$A$62&gt;35,AI11+AH12-AQ11,IF(A12&lt;'Données projet'!$A$62,$AF$205^A12,IF(A12='Données projet'!$A$62,'Données projet'!$B$62,AI11+AH12-AQ11)))</f>
        <v>4.6156757740012635</v>
      </c>
      <c r="AJ12" s="14">
        <f>AI12*VLOOKUP('Données projet'!$B$10,Paramètres!$A$1:$I$89,3,0)*VLOOKUP('Données projet'!$B$10,Paramètres!$A$1:$I$89,5,0)</f>
        <v>4.176263440316343</v>
      </c>
      <c r="AK12" s="14">
        <f t="shared" si="35"/>
        <v>1.6295970928464274</v>
      </c>
      <c r="AL12" s="22">
        <f t="shared" si="4"/>
        <v>10.111873761925157</v>
      </c>
      <c r="AM12" s="62">
        <f t="shared" si="5"/>
        <v>400.90520709525845</v>
      </c>
      <c r="AN12" s="62">
        <f ca="1">AVERAGE(OFFSET($AM$3,0,0,'Données projet'!$E$10+1,1))-AVERAGE(OFFSET($H$3,0,0,'Données projet'!$E$10+1,1))</f>
        <v>339.0073638981504</v>
      </c>
      <c r="AO12" s="62">
        <f t="shared" si="36"/>
        <v>230.33238447618146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102.2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4.38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102.2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4.38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102.2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4.38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102.2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4.38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102.2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4.38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102.2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4.38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102.2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4.38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102.2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4.38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2.5116000000000005</v>
      </c>
      <c r="D13" s="12">
        <f t="shared" si="32"/>
        <v>1.0397963869719675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12.610572433739058</v>
      </c>
      <c r="H13" s="70">
        <f t="shared" si="1"/>
        <v>380.91868204064286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102.2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4.8666666666666663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431.00631934996915</v>
      </c>
      <c r="S13" s="62">
        <f ca="1">AVERAGE(OFFSET($R$3,0,0,'Données projet'!$E$9+1,1))-AVERAGE(OFFSET($H$3,0,0,'Données projet'!$E$9+1,1))</f>
        <v>201.85799153548629</v>
      </c>
      <c r="T13" s="62">
        <f t="shared" si="34"/>
        <v>346.37435696743762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102.2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4.8666666666666663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</v>
      </c>
      <c r="AI13" s="14">
        <f>IF('Données projet'!$A$62&gt;35,AI12+AH13-AQ12,IF(A13&lt;'Données projet'!$A$62,$AF$205^A13,IF(A13='Données projet'!$A$62,'Données projet'!$B$62,AI12+AH13-AQ12)))</f>
        <v>5.4706535967558398</v>
      </c>
      <c r="AJ13" s="14">
        <f>AI13*VLOOKUP('Données projet'!$B$10,Paramètres!$A$1:$I$89,3,0)*VLOOKUP('Données projet'!$B$10,Paramètres!$A$1:$I$89,5,0)</f>
        <v>4.9498473743446834</v>
      </c>
      <c r="AK13" s="14">
        <f t="shared" si="35"/>
        <v>1.8936224176652101</v>
      </c>
      <c r="AL13" s="22">
        <f t="shared" si="4"/>
        <v>11.919043221083896</v>
      </c>
      <c r="AM13" s="62">
        <f t="shared" si="5"/>
        <v>404.49682099886166</v>
      </c>
      <c r="AN13" s="62">
        <f ca="1">AVERAGE(OFFSET($AM$3,0,0,'Données projet'!$E$10+1,1))-AVERAGE(OFFSET($H$3,0,0,'Données projet'!$E$10+1,1))</f>
        <v>339.0073638981504</v>
      </c>
      <c r="AO13" s="62">
        <f t="shared" si="36"/>
        <v>230.33238447618146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102.2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4.8666666666666663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102.2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4.8666666666666663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102.2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4.8666666666666663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102.2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4.8666666666666663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102.2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4.8666666666666663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102.2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4.8666666666666663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102.2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4.8666666666666663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102.2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4.8666666666666663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2.7627600000000005</v>
      </c>
      <c r="D14" s="12">
        <f t="shared" si="32"/>
        <v>1.1311569823483905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13.826821003987973</v>
      </c>
      <c r="H14" s="70">
        <f t="shared" si="1"/>
        <v>381.51523874425681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102.2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5.3533333333333335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447.42150450313625</v>
      </c>
      <c r="S14" s="62">
        <f ca="1">AVERAGE(OFFSET($R$3,0,0,'Données projet'!$E$9+1,1))-AVERAGE(OFFSET($H$3,0,0,'Données projet'!$E$9+1,1))</f>
        <v>201.85799153548629</v>
      </c>
      <c r="T14" s="62">
        <f t="shared" si="34"/>
        <v>346.37435696743762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102.2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5.3533333333333335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</v>
      </c>
      <c r="AI14" s="14">
        <f>IF('Données projet'!$A$62&gt;35,AI13+AH14-AQ13,IF(A14&lt;'Données projet'!$A$62,$AF$205^A14,IF(A14='Données projet'!$A$62,'Données projet'!$B$62,AI13+AH14-AQ13)))</f>
        <v>6.4840019622421199</v>
      </c>
      <c r="AJ14" s="14">
        <f>AI14*VLOOKUP('Données projet'!$B$10,Paramètres!$A$1:$I$89,3,0)*VLOOKUP('Données projet'!$B$10,Paramètres!$A$1:$I$89,5,0)</f>
        <v>5.8667249754366697</v>
      </c>
      <c r="AK14" s="14">
        <f t="shared" si="35"/>
        <v>2.2004248021950543</v>
      </c>
      <c r="AL14" s="22">
        <f t="shared" si="4"/>
        <v>14.050285862708584</v>
      </c>
      <c r="AM14" s="62">
        <f t="shared" si="5"/>
        <v>408.41250808493083</v>
      </c>
      <c r="AN14" s="62">
        <f ca="1">AVERAGE(OFFSET($AM$3,0,0,'Données projet'!$E$10+1,1))-AVERAGE(OFFSET($H$3,0,0,'Données projet'!$E$10+1,1))</f>
        <v>339.0073638981504</v>
      </c>
      <c r="AO14" s="62">
        <f t="shared" si="36"/>
        <v>230.33238447618146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102.2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5.3533333333333335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102.2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5.3533333333333335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102.2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5.3533333333333335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102.2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5.3533333333333335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102.2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5.3533333333333335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102.2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5.3533333333333335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102.2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5.3533333333333335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102.2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5.3533333333333335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3.0139200000000006</v>
      </c>
      <c r="D15" s="12">
        <f t="shared" si="32"/>
        <v>1.2215545144348228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15.039649854765059</v>
      </c>
      <c r="H15" s="70">
        <f t="shared" si="1"/>
        <v>382.11011811264069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102.2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5.84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469.42709438737666</v>
      </c>
      <c r="S15" s="62">
        <f ca="1">AVERAGE(OFFSET($R$3,0,0,'Données projet'!$E$9+1,1))-AVERAGE(OFFSET($H$3,0,0,'Données projet'!$E$9+1,1))</f>
        <v>201.85799153548629</v>
      </c>
      <c r="T15" s="62">
        <f t="shared" si="34"/>
        <v>346.37435696743762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102.2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5.84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</v>
      </c>
      <c r="AI15" s="14">
        <f>IF('Données projet'!$A$62&gt;35,AI14+AH15-AQ14,IF(A15&lt;'Données projet'!$A$62,$AF$205^A15,IF(A15='Données projet'!$A$62,'Données projet'!$B$62,AI14+AH15-AQ14)))</f>
        <v>7.685056401906202</v>
      </c>
      <c r="AJ15" s="14">
        <f>AI15*VLOOKUP('Données projet'!$B$10,Paramètres!$A$1:$I$89,3,0)*VLOOKUP('Données projet'!$B$10,Paramètres!$A$1:$I$89,5,0)</f>
        <v>6.9534390324447317</v>
      </c>
      <c r="AK15" s="14">
        <f t="shared" si="35"/>
        <v>2.55693493325087</v>
      </c>
      <c r="AL15" s="22">
        <f t="shared" si="4"/>
        <v>16.563901323586503</v>
      </c>
      <c r="AM15" s="62">
        <f t="shared" si="5"/>
        <v>412.7105679902532</v>
      </c>
      <c r="AN15" s="62">
        <f ca="1">AVERAGE(OFFSET($AM$3,0,0,'Données projet'!$E$10+1,1))-AVERAGE(OFFSET($H$3,0,0,'Données projet'!$E$10+1,1))</f>
        <v>339.0073638981504</v>
      </c>
      <c r="AO15" s="62">
        <f t="shared" si="36"/>
        <v>230.33238447618146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102.2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5.84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102.2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5.84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102.2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5.84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102.2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5.84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102.2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5.84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102.2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5.84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102.2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5.84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102.2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5.84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3.2650800000000006</v>
      </c>
      <c r="D16" s="12">
        <f t="shared" si="32"/>
        <v>1.3110783628173723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16.249376362004146</v>
      </c>
      <c r="H16" s="70">
        <f t="shared" si="1"/>
        <v>382.70347581524027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102.2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6.3266666666666671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499.1662758251473</v>
      </c>
      <c r="S16" s="62">
        <f ca="1">AVERAGE(OFFSET($R$3,0,0,'Données projet'!$E$9+1,1))-AVERAGE(OFFSET($H$3,0,0,'Données projet'!$E$9+1,1))</f>
        <v>201.85799153548629</v>
      </c>
      <c r="T16" s="62">
        <f t="shared" si="34"/>
        <v>346.37435696743762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102.2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6.3266666666666671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</v>
      </c>
      <c r="AI16" s="14">
        <f>IF('Données projet'!$A$62&gt;35,AI15+AH16-AQ15,IF(A16&lt;'Données projet'!$A$62,$AF$205^A16,IF(A16='Données projet'!$A$62,'Données projet'!$B$62,AI15+AH16-AQ15)))</f>
        <v>9.1085863706396779</v>
      </c>
      <c r="AJ16" s="14">
        <f>AI16*VLOOKUP('Données projet'!$B$10,Paramètres!$A$1:$I$89,3,0)*VLOOKUP('Données projet'!$B$10,Paramètres!$A$1:$I$89,5,0)</f>
        <v>8.2414489481547797</v>
      </c>
      <c r="AK16" s="14">
        <f t="shared" si="35"/>
        <v>2.971206399035617</v>
      </c>
      <c r="AL16" s="22">
        <f t="shared" si="4"/>
        <v>19.528708063023274</v>
      </c>
      <c r="AM16" s="62">
        <f t="shared" si="5"/>
        <v>417.45981917413434</v>
      </c>
      <c r="AN16" s="62">
        <f ca="1">AVERAGE(OFFSET($AM$3,0,0,'Données projet'!$E$10+1,1))-AVERAGE(OFFSET($H$3,0,0,'Données projet'!$E$10+1,1))</f>
        <v>339.0073638981504</v>
      </c>
      <c r="AO16" s="62">
        <f t="shared" si="36"/>
        <v>230.33238447618146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102.2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6.3266666666666671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102.2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6.3266666666666671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102.2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6.3266666666666671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102.2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6.3266666666666671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102.2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6.3266666666666671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102.2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6.3266666666666671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102.2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6.3266666666666671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102.2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6.3266666666666671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3.5162400000000007</v>
      </c>
      <c r="D17" s="12">
        <f t="shared" si="32"/>
        <v>1.3998033752480357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17.456266300880745</v>
      </c>
      <c r="H17" s="70">
        <f t="shared" si="1"/>
        <v>383.29544221189036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102.2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6.8133333333333326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503.79656026504659</v>
      </c>
      <c r="S17" s="62">
        <f ca="1">AVERAGE(OFFSET($R$3,0,0,'Données projet'!$E$9+1,1))-AVERAGE(OFFSET($H$3,0,0,'Données projet'!$E$9+1,1))</f>
        <v>201.85799153548629</v>
      </c>
      <c r="T17" s="62">
        <f t="shared" si="34"/>
        <v>346.37435696743762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102.2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6.8133333333333326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</v>
      </c>
      <c r="AI17" s="14">
        <f>IF('Données projet'!$A$62&gt;35,AI16+AH17-AQ16,IF(A17&lt;'Données projet'!$A$62,$AF$205^A17,IF(A17='Données projet'!$A$62,'Données projet'!$B$62,AI16+AH17-AQ16)))</f>
        <v>10.795801791490293</v>
      </c>
      <c r="AJ17" s="14">
        <f>AI17*VLOOKUP('Données projet'!$B$10,Paramètres!$A$1:$I$89,3,0)*VLOOKUP('Données projet'!$B$10,Paramètres!$A$1:$I$89,5,0)</f>
        <v>9.7680414609404167</v>
      </c>
      <c r="AK17" s="14">
        <f t="shared" si="35"/>
        <v>3.4525976202477158</v>
      </c>
      <c r="AL17" s="22">
        <f t="shared" si="4"/>
        <v>23.025946399735997</v>
      </c>
      <c r="AM17" s="62">
        <f t="shared" si="5"/>
        <v>422.74150195529154</v>
      </c>
      <c r="AN17" s="62">
        <f ca="1">AVERAGE(OFFSET($AM$3,0,0,'Données projet'!$E$10+1,1))-AVERAGE(OFFSET($H$3,0,0,'Données projet'!$E$10+1,1))</f>
        <v>339.0073638981504</v>
      </c>
      <c r="AO17" s="62">
        <f t="shared" si="36"/>
        <v>230.33238447618146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102.2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6.8133333333333326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102.2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6.8133333333333326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102.2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6.8133333333333326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102.2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6.8133333333333326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102.2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6.8133333333333326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102.2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6.8133333333333326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102.2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6.8133333333333326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102.2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6.8133333333333326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3.7674000000000007</v>
      </c>
      <c r="D18" s="12">
        <f t="shared" si="32"/>
        <v>1.4877931010532917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18.660545327248887</v>
      </c>
      <c r="H18" s="70">
        <f t="shared" si="1"/>
        <v>383.88612798433451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102.2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7.3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528.06525127580699</v>
      </c>
      <c r="S18" s="62">
        <f ca="1">AVERAGE(OFFSET($R$3,0,0,'Données projet'!$E$9+1,1))-AVERAGE(OFFSET($H$3,0,0,'Données projet'!$E$9+1,1))</f>
        <v>201.85799153548629</v>
      </c>
      <c r="T18" s="62">
        <f t="shared" si="34"/>
        <v>346.37435696743762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102.2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7.3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</v>
      </c>
      <c r="AI18" s="14">
        <f>IF('Données projet'!$A$62&gt;35,AI17+AH18-AQ17,IF(A18&lt;'Données projet'!$A$62,$AF$205^A18,IF(A18='Données projet'!$A$62,'Données projet'!$B$62,AI17+AH18-AQ17)))</f>
        <v>12.795546046181913</v>
      </c>
      <c r="AJ18" s="14">
        <f>AI18*VLOOKUP('Données projet'!$B$10,Paramètres!$A$1:$I$89,3,0)*VLOOKUP('Données projet'!$B$10,Paramètres!$A$1:$I$89,5,0)</f>
        <v>11.577410062585395</v>
      </c>
      <c r="AK18" s="14">
        <f t="shared" si="35"/>
        <v>4.0119832574435987</v>
      </c>
      <c r="AL18" s="22">
        <f t="shared" si="4"/>
        <v>27.151526699050493</v>
      </c>
      <c r="AM18" s="62">
        <f t="shared" si="5"/>
        <v>428.65152669905046</v>
      </c>
      <c r="AN18" s="62">
        <f ca="1">AVERAGE(OFFSET($AM$3,0,0,'Données projet'!$E$10+1,1))-AVERAGE(OFFSET($H$3,0,0,'Données projet'!$E$10+1,1))</f>
        <v>339.0073638981504</v>
      </c>
      <c r="AO18" s="62">
        <f t="shared" si="36"/>
        <v>230.33238447618146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102.2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7.3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102.2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7.3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102.2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7.3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102.2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7.3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102.2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7.3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102.2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7.3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102.2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7.3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102.2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7.3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4.0185600000000008</v>
      </c>
      <c r="D19" s="12">
        <f t="shared" si="32"/>
        <v>1.5751021369455842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19.862407307329587</v>
      </c>
      <c r="H19" s="70">
        <f t="shared" si="1"/>
        <v>384.47562822184693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102.2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7.7866666666666662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552.23686046929413</v>
      </c>
      <c r="S19" s="62">
        <f ca="1">AVERAGE(OFFSET($R$3,0,0,'Données projet'!$E$9+1,1))-AVERAGE(OFFSET($H$3,0,0,'Données projet'!$E$9+1,1))</f>
        <v>201.85799153548629</v>
      </c>
      <c r="T19" s="62">
        <f t="shared" si="34"/>
        <v>346.37435696743762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102.2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7.7866666666666662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</v>
      </c>
      <c r="AI19" s="14">
        <f>IF('Données projet'!$A$62&gt;35,AI18+AH19-AQ18,IF(A19&lt;'Données projet'!$A$62,$AF$205^A19,IF(A19='Données projet'!$A$62,'Données projet'!$B$62,AI18+AH19-AQ18)))</f>
        <v>15.165709947455436</v>
      </c>
      <c r="AJ19" s="14">
        <f>AI19*VLOOKUP('Données projet'!$B$10,Paramètres!$A$1:$I$89,3,0)*VLOOKUP('Données projet'!$B$10,Paramètres!$A$1:$I$89,5,0)</f>
        <v>13.721934360457679</v>
      </c>
      <c r="AK19" s="14">
        <f t="shared" si="35"/>
        <v>4.6619998703622194</v>
      </c>
      <c r="AL19" s="22">
        <f t="shared" si="4"/>
        <v>32.018685452011319</v>
      </c>
      <c r="AM19" s="62">
        <f t="shared" si="5"/>
        <v>435.30312989645574</v>
      </c>
      <c r="AN19" s="62">
        <f ca="1">AVERAGE(OFFSET($AM$3,0,0,'Données projet'!$E$10+1,1))-AVERAGE(OFFSET($H$3,0,0,'Données projet'!$E$10+1,1))</f>
        <v>339.0073638981504</v>
      </c>
      <c r="AO19" s="62">
        <f t="shared" si="36"/>
        <v>230.33238447618146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102.2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7.7866666666666662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102.2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7.7866666666666662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102.2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7.7866666666666662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102.2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7.7866666666666662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102.2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7.7866666666666662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102.2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7.7866666666666662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102.2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7.7866666666666662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102.2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7.7866666666666662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4.2697200000000013</v>
      </c>
      <c r="D20" s="12">
        <f t="shared" si="32"/>
        <v>1.6617778693212852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21.062020504396994</v>
      </c>
      <c r="H20" s="70">
        <f t="shared" si="1"/>
        <v>385.06402545573457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102.2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8.2733333333333334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576.32806963411713</v>
      </c>
      <c r="S20" s="62">
        <f ca="1">AVERAGE(OFFSET($R$3,0,0,'Données projet'!$E$9+1,1))-AVERAGE(OFFSET($H$3,0,0,'Données projet'!$E$9+1,1))</f>
        <v>201.85799153548629</v>
      </c>
      <c r="T20" s="62">
        <f t="shared" si="34"/>
        <v>346.37435696743762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102.2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8.2733333333333334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</v>
      </c>
      <c r="AI20" s="14">
        <f>IF('Données projet'!$A$62&gt;35,AI19+AH20-AQ19,IF(A20&lt;'Données projet'!$A$62,$AF$205^A20,IF(A20='Données projet'!$A$62,'Données projet'!$B$62,AI19+AH20-AQ19)))</f>
        <v>17.974907626468866</v>
      </c>
      <c r="AJ20" s="14">
        <f>AI20*VLOOKUP('Données projet'!$B$10,Paramètres!$A$1:$I$89,3,0)*VLOOKUP('Données projet'!$B$10,Paramètres!$A$1:$I$89,5,0)</f>
        <v>16.263696420429028</v>
      </c>
      <c r="AK20" s="14">
        <f t="shared" si="35"/>
        <v>5.4173313786723556</v>
      </c>
      <c r="AL20" s="22">
        <f t="shared" si="4"/>
        <v>37.761123416768235</v>
      </c>
      <c r="AM20" s="62">
        <f t="shared" si="5"/>
        <v>442.83001230565714</v>
      </c>
      <c r="AN20" s="62">
        <f ca="1">AVERAGE(OFFSET($AM$3,0,0,'Données projet'!$E$10+1,1))-AVERAGE(OFFSET($H$3,0,0,'Données projet'!$E$10+1,1))</f>
        <v>339.0073638981504</v>
      </c>
      <c r="AO20" s="62">
        <f t="shared" si="36"/>
        <v>230.33238447618146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102.2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8.2733333333333334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102.2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8.2733333333333334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102.2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8.2733333333333334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102.2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8.2733333333333334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102.2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8.2733333333333334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102.2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8.2733333333333334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102.2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8.2733333333333334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102.2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8.2733333333333334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4.5208800000000018</v>
      </c>
      <c r="D21" s="12">
        <f t="shared" si="32"/>
        <v>1.7478617947781254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22.259532267773565</v>
      </c>
      <c r="H21" s="70">
        <f t="shared" si="1"/>
        <v>385.65139195923859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102.2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8.76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600.35083814185646</v>
      </c>
      <c r="S21" s="62">
        <f ca="1">AVERAGE(OFFSET($R$3,0,0,'Données projet'!$E$9+1,1))-AVERAGE(OFFSET($H$3,0,0,'Données projet'!$E$9+1,1))</f>
        <v>201.85799153548629</v>
      </c>
      <c r="T21" s="62">
        <f t="shared" si="34"/>
        <v>346.37435696743762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102.2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8.76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</v>
      </c>
      <c r="AI21" s="14">
        <f>IF('Données projet'!$A$62&gt;35,AI20+AH21-AQ20,IF(A21&lt;'Données projet'!$A$62,$AF$205^A21,IF(A21='Données projet'!$A$62,'Données projet'!$B$62,AI20+AH21-AQ20)))</f>
        <v>21.304462850702166</v>
      </c>
      <c r="AJ21" s="14">
        <f>AI21*VLOOKUP('Données projet'!$B$10,Paramètres!$A$1:$I$89,3,0)*VLOOKUP('Données projet'!$B$10,Paramètres!$A$1:$I$89,5,0)</f>
        <v>19.276277987315318</v>
      </c>
      <c r="AK21" s="14">
        <f t="shared" si="35"/>
        <v>6.2950407727205615</v>
      </c>
      <c r="AL21" s="22">
        <f t="shared" si="4"/>
        <v>44.536713507062494</v>
      </c>
      <c r="AM21" s="62">
        <f t="shared" si="5"/>
        <v>451.39004684039588</v>
      </c>
      <c r="AN21" s="62">
        <f ca="1">AVERAGE(OFFSET($AM$3,0,0,'Données projet'!$E$10+1,1))-AVERAGE(OFFSET($H$3,0,0,'Données projet'!$E$10+1,1))</f>
        <v>339.0073638981504</v>
      </c>
      <c r="AO21" s="62">
        <f t="shared" si="36"/>
        <v>230.33238447618146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102.2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8.76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102.2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8.76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102.2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8.76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102.2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8.76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102.2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8.76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102.2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8.76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102.2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8.76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102.2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8.76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4.7720400000000023</v>
      </c>
      <c r="D22" s="12">
        <f t="shared" si="32"/>
        <v>1.8333905387714085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23.455072649953223</v>
      </c>
      <c r="H22" s="70">
        <f t="shared" si="1"/>
        <v>386.23779152169357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102.2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9.2466666666666661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624.31414300716244</v>
      </c>
      <c r="S22" s="62">
        <f ca="1">AVERAGE(OFFSET($R$3,0,0,'Données projet'!$E$9+1,1))-AVERAGE(OFFSET($H$3,0,0,'Données projet'!$E$9+1,1))</f>
        <v>201.85799153548629</v>
      </c>
      <c r="T22" s="62">
        <f t="shared" si="34"/>
        <v>346.37435696743762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102.2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9.2466666666666661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</v>
      </c>
      <c r="AI22" s="14">
        <f>IF('Données projet'!$A$62&gt;35,AI21+AH22-AQ21,IF(A22&lt;'Données projet'!$A$62,$AF$205^A22,IF(A22='Données projet'!$A$62,'Données projet'!$B$62,AI21+AH22-AQ21)))</f>
        <v>25.250763274498809</v>
      </c>
      <c r="AJ22" s="14">
        <f>AI22*VLOOKUP('Données projet'!$B$10,Paramètres!$A$1:$I$89,3,0)*VLOOKUP('Données projet'!$B$10,Paramètres!$A$1:$I$89,5,0)</f>
        <v>22.846890610766522</v>
      </c>
      <c r="AK22" s="14">
        <f t="shared" si="35"/>
        <v>7.3149555676481315</v>
      </c>
      <c r="AL22" s="22">
        <f t="shared" si="4"/>
        <v>52.531882094072188</v>
      </c>
      <c r="AM22" s="62">
        <f t="shared" si="5"/>
        <v>461.16965987184994</v>
      </c>
      <c r="AN22" s="62">
        <f ca="1">AVERAGE(OFFSET($AM$3,0,0,'Données projet'!$E$10+1,1))-AVERAGE(OFFSET($H$3,0,0,'Données projet'!$E$10+1,1))</f>
        <v>339.0073638981504</v>
      </c>
      <c r="AO22" s="62">
        <f t="shared" si="36"/>
        <v>230.33238447618146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102.2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9.2466666666666661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102.2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9.2466666666666661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102.2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9.2466666666666661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102.2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9.2466666666666661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102.2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9.2466666666666661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102.2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9.2466666666666661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102.2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9.2466666666666661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102.2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9.2466666666666661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5.0232000000000028</v>
      </c>
      <c r="D23" s="12">
        <f t="shared" si="32"/>
        <v>1.9183966536984001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24.648757240500998</v>
      </c>
      <c r="H23" s="70">
        <f t="shared" si="1"/>
        <v>386.82328083852474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102.2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9.7333333333333325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595.72264469757397</v>
      </c>
      <c r="S23" s="62">
        <f ca="1">AVERAGE(OFFSET($R$3,0,0,'Données projet'!$E$9+1,1))-AVERAGE(OFFSET($H$3,0,0,'Données projet'!$E$9+1,1))</f>
        <v>201.85799153548629</v>
      </c>
      <c r="T23" s="62">
        <f t="shared" si="34"/>
        <v>346.37435696743762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102.2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9.7333333333333325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</v>
      </c>
      <c r="AI23" s="14">
        <f>IF('Données projet'!$A$62&gt;35,AI22+AH23-AQ22,IF(A23&lt;'Données projet'!$A$62,$AF$205^A23,IF(A23='Données projet'!$A$62,'Données projet'!$B$62,AI22+AH23-AQ22)))</f>
        <v>29.92805077569761</v>
      </c>
      <c r="AJ23" s="14">
        <f>AI23*VLOOKUP('Données projet'!$B$10,Paramètres!$A$1:$I$89,3,0)*VLOOKUP('Données projet'!$B$10,Paramètres!$A$1:$I$89,5,0)</f>
        <v>27.078900341851195</v>
      </c>
      <c r="AK23" s="14">
        <f t="shared" si="35"/>
        <v>8.5001157083119736</v>
      </c>
      <c r="AL23" s="22">
        <f t="shared" si="4"/>
        <v>61.966786287367512</v>
      </c>
      <c r="AM23" s="62">
        <f t="shared" si="5"/>
        <v>472.38900850958976</v>
      </c>
      <c r="AN23" s="62">
        <f ca="1">AVERAGE(OFFSET($AM$3,0,0,'Données projet'!$E$10+1,1))-AVERAGE(OFFSET($H$3,0,0,'Données projet'!$E$10+1,1))</f>
        <v>339.0073638981504</v>
      </c>
      <c r="AO23" s="62">
        <f t="shared" si="36"/>
        <v>230.33238447618146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102.2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9.7333333333333325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102.2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9.7333333333333325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102.2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9.7333333333333325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102.2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9.7333333333333325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102.2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9.7333333333333325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102.2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9.7333333333333325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102.2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9.7333333333333325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102.2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9.7333333333333325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5.2743600000000033</v>
      </c>
      <c r="D24" s="12">
        <f t="shared" si="32"/>
        <v>2.0029092528297912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25.840689417065803</v>
      </c>
      <c r="H24" s="70">
        <f t="shared" si="1"/>
        <v>387.40791061534526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102.2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10.220000000000001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618.84592080224638</v>
      </c>
      <c r="S24" s="62">
        <f ca="1">AVERAGE(OFFSET($R$3,0,0,'Données projet'!$E$9+1,1))-AVERAGE(OFFSET($H$3,0,0,'Données projet'!$E$9+1,1))</f>
        <v>201.85799153548629</v>
      </c>
      <c r="T24" s="62">
        <f t="shared" si="34"/>
        <v>346.37435696743762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102.2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10.220000000000001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</v>
      </c>
      <c r="AI24" s="14">
        <f>IF('Données projet'!$A$62&gt;35,AI23+AH24-AQ23,IF(A24&lt;'Données projet'!$A$62,$AF$205^A24,IF(A24='Données projet'!$A$62,'Données projet'!$B$62,AI23+AH24-AQ23)))</f>
        <v>35.471728656111772</v>
      </c>
      <c r="AJ24" s="14">
        <f>AI24*VLOOKUP('Données projet'!$B$10,Paramètres!$A$1:$I$89,3,0)*VLOOKUP('Données projet'!$B$10,Paramètres!$A$1:$I$89,5,0)</f>
        <v>32.094820088049929</v>
      </c>
      <c r="AK24" s="14">
        <f t="shared" si="35"/>
        <v>9.8772940432120837</v>
      </c>
      <c r="AL24" s="22">
        <f t="shared" si="4"/>
        <v>73.101432111948</v>
      </c>
      <c r="AM24" s="62">
        <f t="shared" si="5"/>
        <v>485.30809877861469</v>
      </c>
      <c r="AN24" s="62">
        <f ca="1">AVERAGE(OFFSET($AM$3,0,0,'Données projet'!$E$10+1,1))-AVERAGE(OFFSET($H$3,0,0,'Données projet'!$E$10+1,1))</f>
        <v>339.0073638981504</v>
      </c>
      <c r="AO24" s="62">
        <f t="shared" si="36"/>
        <v>230.33238447618146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102.2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10.220000000000001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102.2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10.220000000000001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102.2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10.220000000000001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102.2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10.220000000000001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102.2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10.220000000000001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102.2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10.220000000000001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102.2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10.220000000000001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102.2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10.220000000000001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5.5255200000000038</v>
      </c>
      <c r="D25" s="12">
        <f t="shared" si="32"/>
        <v>2.0869545200710871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27.030962155480506</v>
      </c>
      <c r="H25" s="70">
        <f t="shared" si="1"/>
        <v>387.99172645579051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102.2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10.706666666666667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641.91827053844167</v>
      </c>
      <c r="S25" s="62">
        <f ca="1">AVERAGE(OFFSET($R$3,0,0,'Données projet'!$E$9+1,1))-AVERAGE(OFFSET($H$3,0,0,'Données projet'!$E$9+1,1))</f>
        <v>201.85799153548629</v>
      </c>
      <c r="T25" s="62">
        <f t="shared" si="34"/>
        <v>346.37435696743762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102.2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10.706666666666667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</v>
      </c>
      <c r="AI25" s="14">
        <f>IF('Données projet'!$A$62&gt;35,AI24+AH25-AQ24,IF(A25&lt;'Données projet'!$A$62,$AF$205^A25,IF(A25='Données projet'!$A$62,'Données projet'!$B$62,AI24+AH25-AQ24)))</f>
        <v>42.042281446359659</v>
      </c>
      <c r="AJ25" s="14">
        <f>AI25*VLOOKUP('Données projet'!$B$10,Paramètres!$A$1:$I$89,3,0)*VLOOKUP('Données projet'!$B$10,Paramètres!$A$1:$I$89,5,0)</f>
        <v>38.039856252666219</v>
      </c>
      <c r="AK25" s="14">
        <f t="shared" si="35"/>
        <v>11.477601124967212</v>
      </c>
      <c r="AL25" s="22">
        <f t="shared" si="4"/>
        <v>86.242904932711554</v>
      </c>
      <c r="AM25" s="62">
        <f t="shared" si="5"/>
        <v>500.23401604382269</v>
      </c>
      <c r="AN25" s="62">
        <f ca="1">AVERAGE(OFFSET($AM$3,0,0,'Données projet'!$E$10+1,1))-AVERAGE(OFFSET($H$3,0,0,'Données projet'!$E$10+1,1))</f>
        <v>339.0073638981504</v>
      </c>
      <c r="AO25" s="62">
        <f t="shared" si="36"/>
        <v>230.33238447618146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102.2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10.706666666666667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102.2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10.706666666666667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102.2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10.706666666666667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102.2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10.706666666666667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102.2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10.706666666666667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102.2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10.706666666666667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102.2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10.706666666666667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102.2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10.706666666666667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5.7766800000000043</v>
      </c>
      <c r="D26" s="12">
        <f t="shared" si="32"/>
        <v>2.1705561244201514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28.219659501449822</v>
      </c>
      <c r="H26" s="70">
        <f t="shared" si="1"/>
        <v>388.57476958336514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102.2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11.193333333333332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664.94511934914044</v>
      </c>
      <c r="S26" s="62">
        <f ca="1">AVERAGE(OFFSET($R$3,0,0,'Données projet'!$E$9+1,1))-AVERAGE(OFFSET($H$3,0,0,'Données projet'!$E$9+1,1))</f>
        <v>201.85799153548629</v>
      </c>
      <c r="T26" s="62">
        <f t="shared" si="34"/>
        <v>346.37435696743762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102.2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11.193333333333332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</v>
      </c>
      <c r="AI26" s="14">
        <f>IF('Données projet'!$A$62&gt;35,AI25+AH26-AQ25,IF(A26&lt;'Données projet'!$A$62,$AF$205^A26,IF(A26='Données projet'!$A$62,'Données projet'!$B$62,AI25+AH26-AQ25)))</f>
        <v>49.82992078990118</v>
      </c>
      <c r="AJ26" s="14">
        <f>AI26*VLOOKUP('Données projet'!$B$10,Paramètres!$A$1:$I$89,3,0)*VLOOKUP('Données projet'!$B$10,Paramètres!$A$1:$I$89,5,0)</f>
        <v>45.086112330702591</v>
      </c>
      <c r="AK26" s="14">
        <f t="shared" si="35"/>
        <v>13.337187999822708</v>
      </c>
      <c r="AL26" s="22">
        <f t="shared" si="4"/>
        <v>101.75391474233156</v>
      </c>
      <c r="AM26" s="62">
        <f t="shared" si="5"/>
        <v>517.52947029788709</v>
      </c>
      <c r="AN26" s="62">
        <f ca="1">AVERAGE(OFFSET($AM$3,0,0,'Données projet'!$E$10+1,1))-AVERAGE(OFFSET($H$3,0,0,'Données projet'!$E$10+1,1))</f>
        <v>339.0073638981504</v>
      </c>
      <c r="AO26" s="62">
        <f t="shared" si="36"/>
        <v>230.33238447618146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102.2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11.193333333333332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102.2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11.193333333333332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102.2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11.193333333333332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102.2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11.193333333333332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102.2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11.193333333333332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102.2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11.193333333333332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102.2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11.193333333333332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102.2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11.193333333333332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6.0278400000000047</v>
      </c>
      <c r="D27" s="12">
        <f t="shared" si="32"/>
        <v>2.2537355603113056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29.406857779070339</v>
      </c>
      <c r="H27" s="70">
        <f t="shared" si="1"/>
        <v>389.15707743420887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102.2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11.68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687.93089120353011</v>
      </c>
      <c r="S27" s="62">
        <f ca="1">AVERAGE(OFFSET($R$3,0,0,'Données projet'!$E$9+1,1))-AVERAGE(OFFSET($H$3,0,0,'Données projet'!$E$9+1,1))</f>
        <v>201.85799153548629</v>
      </c>
      <c r="T27" s="62">
        <f t="shared" si="34"/>
        <v>346.37435696743762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102.2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11.68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</v>
      </c>
      <c r="AI27" s="14">
        <f>IF('Données projet'!$A$62&gt;35,AI26+AH27-AQ26,IF(A27&lt;'Données projet'!$A$62,$AF$205^A27,IF(A27='Données projet'!$A$62,'Données projet'!$B$62,AI26+AH27-AQ26)))</f>
        <v>59.060091900479499</v>
      </c>
      <c r="AJ27" s="14">
        <f>AI27*VLOOKUP('Données projet'!$B$10,Paramètres!$A$1:$I$89,3,0)*VLOOKUP('Données projet'!$B$10,Paramètres!$A$1:$I$89,5,0)</f>
        <v>53.437571151553847</v>
      </c>
      <c r="AK27" s="14">
        <f t="shared" si="35"/>
        <v>15.498062862253629</v>
      </c>
      <c r="AL27" s="22">
        <f t="shared" si="4"/>
        <v>120.06289590738133</v>
      </c>
      <c r="AM27" s="62">
        <f t="shared" si="5"/>
        <v>537.62289590738123</v>
      </c>
      <c r="AN27" s="62">
        <f ca="1">AVERAGE(OFFSET($AM$3,0,0,'Données projet'!$E$10+1,1))-AVERAGE(OFFSET($H$3,0,0,'Données projet'!$E$10+1,1))</f>
        <v>339.0073638981504</v>
      </c>
      <c r="AO27" s="62">
        <f t="shared" si="36"/>
        <v>230.33238447618146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102.2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11.68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102.2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11.68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102.2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11.68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102.2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11.68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102.2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11.68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102.2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11.68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102.2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11.68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102.2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11.68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6.2790000000000052</v>
      </c>
      <c r="D28" s="12">
        <f t="shared" si="32"/>
        <v>2.3365124296370392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30.592626592255055</v>
      </c>
      <c r="H28" s="70">
        <f t="shared" si="1"/>
        <v>389.73868414828451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102.2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12.166666666666666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710.8792592198115</v>
      </c>
      <c r="S28" s="62">
        <f ca="1">AVERAGE(OFFSET($R$3,0,0,'Données projet'!$E$9+1,1))-AVERAGE(OFFSET($H$3,0,0,'Données projet'!$E$9+1,1))</f>
        <v>201.85799153548629</v>
      </c>
      <c r="T28" s="62">
        <f t="shared" si="34"/>
        <v>346.37435696743762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102.2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12.166666666666666</v>
      </c>
      <c r="AF28" s="13">
        <f>VLOOKUP(A28,'Données projet'!$A$61:$I$81,2,0)</f>
        <v>70</v>
      </c>
      <c r="AG28" s="13">
        <f>VLOOKUP(A28,'Données projet'!$A$61:$I$81,9,0)</f>
        <v>2.8</v>
      </c>
      <c r="AH28" s="13">
        <f t="array" ref="AH28">INDEX(AG:AG,MIN(IF(ISNUMBER(AG28:AG224),ROW(AG28:AG224),"")))</f>
        <v>2.8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63.335999999999991</v>
      </c>
      <c r="AK28" s="14">
        <f t="shared" si="35"/>
        <v>18.009040022946227</v>
      </c>
      <c r="AL28" s="22">
        <f t="shared" si="4"/>
        <v>141.67594470663133</v>
      </c>
      <c r="AM28" s="62">
        <f t="shared" si="5"/>
        <v>561.02038915107573</v>
      </c>
      <c r="AN28" s="62">
        <f ca="1">AVERAGE(OFFSET($AM$3,0,0,'Données projet'!$E$10+1,1))-AVERAGE(OFFSET($H$3,0,0,'Données projet'!$E$10+1,1))</f>
        <v>339.0073638981504</v>
      </c>
      <c r="AO28" s="62">
        <f t="shared" si="36"/>
        <v>230.33238447618146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1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6.8296252186796416</v>
      </c>
      <c r="AX28" s="23">
        <f t="shared" si="6"/>
        <v>6.8296252186796416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102.2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12.166666666666666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102.2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12.166666666666666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102.2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12.166666666666666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102.2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12.166666666666666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102.2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12.166666666666666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102.2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12.166666666666666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102.2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12.166666666666666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102.2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12.166666666666666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6.5301600000000057</v>
      </c>
      <c r="D29" s="12">
        <f t="shared" si="32"/>
        <v>2.418904677376065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31.777029661419601</v>
      </c>
      <c r="H29" s="70">
        <f t="shared" si="1"/>
        <v>390.31962097976333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102.2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12.653333333333334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661.03433215299788</v>
      </c>
      <c r="S29" s="62">
        <f ca="1">AVERAGE(OFFSET($R$3,0,0,'Données projet'!$E$9+1,1))-AVERAGE(OFFSET($H$3,0,0,'Données projet'!$E$9+1,1))</f>
        <v>201.85799153548629</v>
      </c>
      <c r="T29" s="62">
        <f t="shared" si="34"/>
        <v>346.37435696743762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102.2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12.653333333333334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62.431199999999997</v>
      </c>
      <c r="AK29" s="14">
        <f t="shared" si="35"/>
        <v>17.781524466058684</v>
      </c>
      <c r="AL29" s="22">
        <f t="shared" si="4"/>
        <v>139.70382844505221</v>
      </c>
      <c r="AM29" s="62">
        <f t="shared" si="5"/>
        <v>560.8327173339411</v>
      </c>
      <c r="AN29" s="62">
        <f ca="1">AVERAGE(OFFSET($AM$3,0,0,'Données projet'!$E$10+1,1))-AVERAGE(OFFSET($H$3,0,0,'Données projet'!$E$10+1,1))</f>
        <v>339.0073638981504</v>
      </c>
      <c r="AO29" s="62">
        <f t="shared" si="36"/>
        <v>230.33238447618146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4.8292743050910323</v>
      </c>
      <c r="AX29" s="23">
        <f t="shared" si="6"/>
        <v>4.8292743050910323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102.2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12.653333333333334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102.2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12.653333333333334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102.2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12.653333333333334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102.2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12.653333333333334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102.2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12.653333333333334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102.2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12.653333333333334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102.2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12.653333333333334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102.2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12.653333333333334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6.7813200000000062</v>
      </c>
      <c r="D30" s="12">
        <f t="shared" si="32"/>
        <v>2.500928789951284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32.960125527827039</v>
      </c>
      <c r="H30" s="70">
        <f t="shared" si="1"/>
        <v>390.89991664249851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102.2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13.140000000000002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680.56813696308916</v>
      </c>
      <c r="S30" s="62">
        <f ca="1">AVERAGE(OFFSET($R$3,0,0,'Données projet'!$E$9+1,1))-AVERAGE(OFFSET($H$3,0,0,'Données projet'!$E$9+1,1))</f>
        <v>201.85799153548629</v>
      </c>
      <c r="T30" s="62">
        <f t="shared" si="34"/>
        <v>346.37435696743762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102.2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13.140000000000002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projet'!$B$10,Paramètres!$A$1:$I$89,3,0)*VLOOKUP('Données projet'!$B$10,Paramètres!$A$1:$I$89,5,0)</f>
        <v>68.764799999999994</v>
      </c>
      <c r="AK30" s="14">
        <f t="shared" si="35"/>
        <v>19.366396769521369</v>
      </c>
      <c r="AL30" s="22">
        <f t="shared" si="4"/>
        <v>153.49516770691636</v>
      </c>
      <c r="AM30" s="62">
        <f t="shared" si="5"/>
        <v>576.40850104024969</v>
      </c>
      <c r="AN30" s="62">
        <f ca="1">AVERAGE(OFFSET($AM$3,0,0,'Données projet'!$E$10+1,1))-AVERAGE(OFFSET($H$3,0,0,'Données projet'!$E$10+1,1))</f>
        <v>339.0073638981504</v>
      </c>
      <c r="AO30" s="62">
        <f t="shared" si="36"/>
        <v>230.33238447618146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3.4148126093398212</v>
      </c>
      <c r="AX30" s="23">
        <f t="shared" si="6"/>
        <v>3.4148126093398212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102.2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13.140000000000002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102.2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13.140000000000002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102.2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13.140000000000002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102.2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13.140000000000002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102.2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13.140000000000002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102.2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13.140000000000002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102.2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13.140000000000002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102.2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13.140000000000002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7.0324800000000067</v>
      </c>
      <c r="D31" s="12">
        <f t="shared" si="32"/>
        <v>2.5825999633752859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34.14196815065192</v>
      </c>
      <c r="H31" s="70">
        <f t="shared" si="1"/>
        <v>391.47959760287864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102.2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13.626666666666665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700.07430296672737</v>
      </c>
      <c r="S31" s="62">
        <f ca="1">AVERAGE(OFFSET($R$3,0,0,'Données projet'!$E$9+1,1))-AVERAGE(OFFSET($H$3,0,0,'Données projet'!$E$9+1,1))</f>
        <v>201.85799153548629</v>
      </c>
      <c r="T31" s="62">
        <f t="shared" si="34"/>
        <v>346.37435696743762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102.2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13.626666666666665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projet'!$B$10,Paramètres!$A$1:$I$89,3,0)*VLOOKUP('Données projet'!$B$10,Paramètres!$A$1:$I$89,5,0)</f>
        <v>75.098399999999998</v>
      </c>
      <c r="AK31" s="14">
        <f t="shared" si="35"/>
        <v>20.934343091450742</v>
      </c>
      <c r="AL31" s="22">
        <f t="shared" si="4"/>
        <v>167.25702755094335</v>
      </c>
      <c r="AM31" s="62">
        <f t="shared" si="5"/>
        <v>591.95480532872102</v>
      </c>
      <c r="AN31" s="62">
        <f ca="1">AVERAGE(OFFSET($AM$3,0,0,'Données projet'!$E$10+1,1))-AVERAGE(OFFSET($H$3,0,0,'Données projet'!$E$10+1,1))</f>
        <v>339.0073638981504</v>
      </c>
      <c r="AO31" s="62">
        <f t="shared" si="36"/>
        <v>230.33238447618146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2.4146371525455166</v>
      </c>
      <c r="AX31" s="23">
        <f t="shared" si="6"/>
        <v>2.4146371525455166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102.2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13.626666666666665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102.2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13.626666666666665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102.2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13.626666666666665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102.2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13.626666666666665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102.2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13.626666666666665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102.2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13.626666666666665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102.2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13.626666666666665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102.2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13.626666666666665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7.2836400000000072</v>
      </c>
      <c r="D32" s="12">
        <f t="shared" si="32"/>
        <v>2.6639322467000479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35.322607416352483</v>
      </c>
      <c r="H32" s="70">
        <f t="shared" si="1"/>
        <v>392.05868832966928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102.2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14.113333333333333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719.55485890500267</v>
      </c>
      <c r="S32" s="62">
        <f ca="1">AVERAGE(OFFSET($R$3,0,0,'Données projet'!$E$9+1,1))-AVERAGE(OFFSET($H$3,0,0,'Données projet'!$E$9+1,1))</f>
        <v>201.85799153548629</v>
      </c>
      <c r="T32" s="62">
        <f t="shared" si="34"/>
        <v>346.37435696743762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102.2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14.113333333333333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projet'!$B$10,Paramètres!$A$1:$I$89,3,0)*VLOOKUP('Données projet'!$B$10,Paramètres!$A$1:$I$89,5,0)</f>
        <v>81.432000000000002</v>
      </c>
      <c r="AK32" s="14">
        <f t="shared" si="35"/>
        <v>22.486953220240881</v>
      </c>
      <c r="AL32" s="22">
        <f t="shared" si="4"/>
        <v>180.99217685858619</v>
      </c>
      <c r="AM32" s="62">
        <f t="shared" si="5"/>
        <v>607.47439908080844</v>
      </c>
      <c r="AN32" s="62">
        <f ca="1">AVERAGE(OFFSET($AM$3,0,0,'Données projet'!$E$10+1,1))-AVERAGE(OFFSET($H$3,0,0,'Données projet'!$E$10+1,1))</f>
        <v>339.0073638981504</v>
      </c>
      <c r="AO32" s="62">
        <f t="shared" si="36"/>
        <v>230.33238447618146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1.7074063046699108</v>
      </c>
      <c r="AX32" s="23">
        <f t="shared" si="6"/>
        <v>1.7074063046699108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102.2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14.113333333333333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102.2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14.113333333333333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102.2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14.113333333333333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102.2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14.113333333333333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102.2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14.113333333333333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102.2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14.113333333333333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102.2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14.113333333333333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102.2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14.113333333333333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7.5348000000000077</v>
      </c>
      <c r="D33" s="12">
        <f t="shared" si="32"/>
        <v>2.7449386651245868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36.502089575810835</v>
      </c>
      <c r="H33" s="70">
        <f t="shared" si="1"/>
        <v>392.63721150842537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102.2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14.6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739.01156847586299</v>
      </c>
      <c r="S33" s="62">
        <f ca="1">AVERAGE(OFFSET($R$3,0,0,'Données projet'!$E$9+1,1))-AVERAGE(OFFSET($H$3,0,0,'Données projet'!$E$9+1,1))</f>
        <v>201.85799153548629</v>
      </c>
      <c r="T33" s="62">
        <f t="shared" si="34"/>
        <v>346.37435696743762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102.2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14.6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projet'!$B$10,Paramètres!$A$1:$I$89,3,0)*VLOOKUP('Données projet'!$B$10,Paramètres!$A$1:$I$89,5,0)</f>
        <v>87.765600000000006</v>
      </c>
      <c r="AK33" s="14">
        <f t="shared" si="35"/>
        <v>24.025555589247954</v>
      </c>
      <c r="AL33" s="22">
        <f t="shared" si="4"/>
        <v>194.7029293179402</v>
      </c>
      <c r="AM33" s="62">
        <f t="shared" si="5"/>
        <v>622.96959598460683</v>
      </c>
      <c r="AN33" s="62">
        <f ca="1">AVERAGE(OFFSET($AM$3,0,0,'Données projet'!$E$10+1,1))-AVERAGE(OFFSET($H$3,0,0,'Données projet'!$E$10+1,1))</f>
        <v>339.0073638981504</v>
      </c>
      <c r="AO33" s="62">
        <f t="shared" si="36"/>
        <v>230.33238447618146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1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19.135084775306815</v>
      </c>
      <c r="AX33" s="23">
        <f t="shared" si="6"/>
        <v>19.135084775306815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102.2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14.6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102.2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14.6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102.2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14.6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102.2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14.6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102.2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14.6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102.2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14.6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102.2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14.6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102.2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14.6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7.7859600000000082</v>
      </c>
      <c r="D34" s="12">
        <f t="shared" si="32"/>
        <v>2.8256313262271577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37.680457621550509</v>
      </c>
      <c r="H34" s="70">
        <f t="shared" si="1"/>
        <v>393.21518822651234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102.2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738.29289569121829</v>
      </c>
      <c r="S34" s="62">
        <f ca="1">AVERAGE(OFFSET($R$3,0,0,'Données projet'!$E$9+1,1))-AVERAGE(OFFSET($H$3,0,0,'Données projet'!$E$9+1,1))</f>
        <v>201.85799153548629</v>
      </c>
      <c r="T34" s="62">
        <f t="shared" si="34"/>
        <v>346.37435696743762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102.2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76.003200000000007</v>
      </c>
      <c r="AK34" s="14">
        <f t="shared" si="35"/>
        <v>21.157049992000456</v>
      </c>
      <c r="AL34" s="22">
        <f t="shared" si="4"/>
        <v>169.22076873606747</v>
      </c>
      <c r="AM34" s="62">
        <f t="shared" si="5"/>
        <v>580.62076873606748</v>
      </c>
      <c r="AN34" s="62">
        <f ca="1">AVERAGE(OFFSET($AM$3,0,0,'Données projet'!$E$10+1,1))-AVERAGE(OFFSET($H$3,0,0,'Données projet'!$E$10+1,1))</f>
        <v>339.0073638981504</v>
      </c>
      <c r="AO34" s="62">
        <f t="shared" si="36"/>
        <v>230.33238447618146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13.530548203198913</v>
      </c>
      <c r="AX34" s="23">
        <f t="shared" si="6"/>
        <v>13.530548203198913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102.2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102.2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102.2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102.2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102.2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102.2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102.2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102.2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8.0371200000000087</v>
      </c>
      <c r="D35" s="12">
        <f t="shared" si="32"/>
        <v>2.9060215121050157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38.857751614913276</v>
      </c>
      <c r="H35" s="70">
        <f t="shared" si="1"/>
        <v>393.79263813358295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102.2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754.4232792131678</v>
      </c>
      <c r="S35" s="62">
        <f ca="1">AVERAGE(OFFSET($R$3,0,0,'Données projet'!$E$9+1,1))-AVERAGE(OFFSET($H$3,0,0,'Données projet'!$E$9+1,1))</f>
        <v>201.85799153548629</v>
      </c>
      <c r="T35" s="62">
        <f t="shared" si="34"/>
        <v>346.37435696743762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102.2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83.241600000000005</v>
      </c>
      <c r="AK35" s="14">
        <f t="shared" si="35"/>
        <v>22.927930643846508</v>
      </c>
      <c r="AL35" s="22">
        <f t="shared" si="4"/>
        <v>184.91193253803269</v>
      </c>
      <c r="AM35" s="62">
        <f t="shared" si="5"/>
        <v>596.31193253803269</v>
      </c>
      <c r="AN35" s="62">
        <f ca="1">AVERAGE(OFFSET($AM$3,0,0,'Données projet'!$E$10+1,1))-AVERAGE(OFFSET($H$3,0,0,'Données projet'!$E$10+1,1))</f>
        <v>339.0073638981504</v>
      </c>
      <c r="AO35" s="62">
        <f t="shared" si="36"/>
        <v>230.33238447618146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9.5675423876534076</v>
      </c>
      <c r="AX35" s="23">
        <f t="shared" si="6"/>
        <v>9.5675423876534076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102.2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102.2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102.2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102.2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102.2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102.2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102.2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102.2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8.2882800000000092</v>
      </c>
      <c r="D36" s="12">
        <f t="shared" si="32"/>
        <v>2.9861197596731563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40.034008971190325</v>
      </c>
      <c r="H36" s="70">
        <f t="shared" si="1"/>
        <v>394.3695795814308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102.2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770.53699693842646</v>
      </c>
      <c r="S36" s="62">
        <f ca="1">AVERAGE(OFFSET($R$3,0,0,'Données projet'!$E$9+1,1))-AVERAGE(OFFSET($H$3,0,0,'Données projet'!$E$9+1,1))</f>
        <v>201.85799153548629</v>
      </c>
      <c r="T36" s="62">
        <f t="shared" si="34"/>
        <v>346.37435696743762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102.2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90.47999999999999</v>
      </c>
      <c r="AK36" s="14">
        <f t="shared" si="35"/>
        <v>24.680953573367994</v>
      </c>
      <c r="AL36" s="22">
        <f t="shared" si="4"/>
        <v>200.57199414028256</v>
      </c>
      <c r="AM36" s="62">
        <f t="shared" si="5"/>
        <v>611.97199414028262</v>
      </c>
      <c r="AN36" s="62">
        <f ca="1">AVERAGE(OFFSET($AM$3,0,0,'Données projet'!$E$10+1,1))-AVERAGE(OFFSET($H$3,0,0,'Données projet'!$E$10+1,1))</f>
        <v>339.0073638981504</v>
      </c>
      <c r="AO36" s="62">
        <f t="shared" si="36"/>
        <v>230.33238447618146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6.7652741015994566</v>
      </c>
      <c r="AX36" s="23">
        <f t="shared" si="6"/>
        <v>6.7652741015994566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102.2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102.2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102.2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102.2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102.2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102.2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102.2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102.2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8.5394400000000097</v>
      </c>
      <c r="D37" s="12">
        <f t="shared" si="32"/>
        <v>3.0659359309564111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41.209264709220697</v>
      </c>
      <c r="H37" s="70">
        <f t="shared" si="1"/>
        <v>394.94602974641577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102.2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786.63490175863376</v>
      </c>
      <c r="S37" s="62">
        <f ca="1">AVERAGE(OFFSET($R$3,0,0,'Données projet'!$E$9+1,1))-AVERAGE(OFFSET($H$3,0,0,'Données projet'!$E$9+1,1))</f>
        <v>201.85799153548629</v>
      </c>
      <c r="T37" s="62">
        <f t="shared" si="34"/>
        <v>346.37435696743762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102.2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97.718399999999988</v>
      </c>
      <c r="AK37" s="14">
        <f t="shared" si="35"/>
        <v>26.417709819192194</v>
      </c>
      <c r="AL37" s="22">
        <f t="shared" si="4"/>
        <v>216.20372460175972</v>
      </c>
      <c r="AM37" s="62">
        <f t="shared" si="5"/>
        <v>627.60372460175972</v>
      </c>
      <c r="AN37" s="62">
        <f ca="1">AVERAGE(OFFSET($AM$3,0,0,'Données projet'!$E$10+1,1))-AVERAGE(OFFSET($H$3,0,0,'Données projet'!$E$10+1,1))</f>
        <v>339.0073638981504</v>
      </c>
      <c r="AO37" s="62">
        <f t="shared" si="36"/>
        <v>230.33238447618146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4.7837711938267038</v>
      </c>
      <c r="AX37" s="23">
        <f t="shared" si="6"/>
        <v>4.7837711938267038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102.2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102.2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102.2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102.2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102.2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102.2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102.2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102.2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8.7906000000000102</v>
      </c>
      <c r="D38" s="12">
        <f t="shared" si="32"/>
        <v>3.1454792748795075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42.383551670800252</v>
      </c>
      <c r="H38" s="70">
        <f t="shared" si="1"/>
        <v>395.52200473708183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102.2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802.71776742377131</v>
      </c>
      <c r="S38" s="62">
        <f ca="1">AVERAGE(OFFSET($R$3,0,0,'Données projet'!$E$9+1,1))-AVERAGE(OFFSET($H$3,0,0,'Données projet'!$E$9+1,1))</f>
        <v>201.85799153548629</v>
      </c>
      <c r="T38" s="62">
        <f t="shared" si="34"/>
        <v>346.37435696743762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102.2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104.9568</v>
      </c>
      <c r="AK38" s="14">
        <f t="shared" si="35"/>
        <v>28.139541339232373</v>
      </c>
      <c r="AL38" s="22">
        <f t="shared" si="4"/>
        <v>231.8094611658297</v>
      </c>
      <c r="AM38" s="62">
        <f t="shared" si="5"/>
        <v>643.20946116582968</v>
      </c>
      <c r="AN38" s="62">
        <f ca="1">AVERAGE(OFFSET($AM$3,0,0,'Données projet'!$E$10+1,1))-AVERAGE(OFFSET($H$3,0,0,'Données projet'!$E$10+1,1))</f>
        <v>339.0073638981504</v>
      </c>
      <c r="AO38" s="62">
        <f t="shared" si="36"/>
        <v>230.33238447618146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3.3826370507997283</v>
      </c>
      <c r="AX38" s="23">
        <f t="shared" si="6"/>
        <v>3.3826370507997283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102.2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102.2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102.2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102.2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102.2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102.2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102.2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102.2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9.0417600000000107</v>
      </c>
      <c r="D39" s="12">
        <f t="shared" si="32"/>
        <v>3.2247584817969122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43.556900714310473</v>
      </c>
      <c r="H39" s="70">
        <f t="shared" si="1"/>
        <v>396.09751968912963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102.2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818.78629890446564</v>
      </c>
      <c r="S39" s="62">
        <f ca="1">AVERAGE(OFFSET($R$3,0,0,'Données projet'!$E$9+1,1))-AVERAGE(OFFSET($H$3,0,0,'Données projet'!$E$9+1,1))</f>
        <v>201.85799153548629</v>
      </c>
      <c r="T39" s="62">
        <f t="shared" si="34"/>
        <v>346.37435696743762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102.2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103.4</v>
      </c>
      <c r="AJ39" s="14">
        <f>AI39*VLOOKUP('Données projet'!$B$10,Paramètres!$A$1:$I$89,3,0)*VLOOKUP('Données projet'!$B$10,Paramètres!$A$1:$I$89,5,0)</f>
        <v>93.556319999999999</v>
      </c>
      <c r="AK39" s="14">
        <f t="shared" si="35"/>
        <v>25.420979659258073</v>
      </c>
      <c r="AL39" s="22">
        <f t="shared" si="4"/>
        <v>207.21879690654114</v>
      </c>
      <c r="AM39" s="62">
        <f t="shared" si="5"/>
        <v>618.61879690654121</v>
      </c>
      <c r="AN39" s="62">
        <f ca="1">AVERAGE(OFFSET($AM$3,0,0,'Données projet'!$E$10+1,1))-AVERAGE(OFFSET($H$3,0,0,'Données projet'!$E$10+1,1))</f>
        <v>339.0073638981504</v>
      </c>
      <c r="AO39" s="62">
        <f t="shared" si="36"/>
        <v>230.33238447618146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2.3918855969133519</v>
      </c>
      <c r="AX39" s="23">
        <f t="shared" si="6"/>
        <v>2.3918855969133519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102.2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102.2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102.2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102.2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102.2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102.2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102.2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102.2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9.2929200000000112</v>
      </c>
      <c r="D40" s="12">
        <f t="shared" si="32"/>
        <v>3.303781731793479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44.729340886228123</v>
      </c>
      <c r="H40" s="70">
        <f t="shared" si="1"/>
        <v>396.67258884954032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102.2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834.84114103397599</v>
      </c>
      <c r="S40" s="62">
        <f ca="1">AVERAGE(OFFSET($R$3,0,0,'Données projet'!$E$9+1,1))-AVERAGE(OFFSET($H$3,0,0,'Données projet'!$E$9+1,1))</f>
        <v>201.85799153548629</v>
      </c>
      <c r="T40" s="62">
        <f t="shared" si="34"/>
        <v>346.37435696743762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102.2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111.80000000000001</v>
      </c>
      <c r="AJ40" s="14">
        <f>AI40*VLOOKUP('Données projet'!$B$10,Paramètres!$A$1:$I$89,3,0)*VLOOKUP('Données projet'!$B$10,Paramètres!$A$1:$I$89,5,0)</f>
        <v>101.15664000000001</v>
      </c>
      <c r="AK40" s="14">
        <f t="shared" si="35"/>
        <v>27.237366379381644</v>
      </c>
      <c r="AL40" s="22">
        <f t="shared" si="4"/>
        <v>223.61956111075639</v>
      </c>
      <c r="AM40" s="62">
        <f t="shared" si="5"/>
        <v>635.0195611107564</v>
      </c>
      <c r="AN40" s="62">
        <f ca="1">AVERAGE(OFFSET($AM$3,0,0,'Données projet'!$E$10+1,1))-AVERAGE(OFFSET($H$3,0,0,'Données projet'!$E$10+1,1))</f>
        <v>339.0073638981504</v>
      </c>
      <c r="AO40" s="62">
        <f t="shared" si="36"/>
        <v>230.33238447618146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1.6913185253998642</v>
      </c>
      <c r="AX40" s="23">
        <f t="shared" si="6"/>
        <v>1.6913185253998642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102.2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102.2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102.2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102.2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102.2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102.2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102.2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102.2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9.5440800000000117</v>
      </c>
      <c r="D41" s="12">
        <f t="shared" si="32"/>
        <v>3.3825567376165537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45.900899573571813</v>
      </c>
      <c r="H41" s="70">
        <f t="shared" si="1"/>
        <v>397.24722565134886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102.2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850.88288577116259</v>
      </c>
      <c r="S41" s="62">
        <f ca="1">AVERAGE(OFFSET($R$3,0,0,'Données projet'!$E$9+1,1))-AVERAGE(OFFSET($H$3,0,0,'Données projet'!$E$9+1,1))</f>
        <v>201.85799153548629</v>
      </c>
      <c r="T41" s="62">
        <f t="shared" si="34"/>
        <v>346.37435696743762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102.2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120.20000000000002</v>
      </c>
      <c r="AJ41" s="14">
        <f>AI41*VLOOKUP('Données projet'!$B$10,Paramètres!$A$1:$I$89,3,0)*VLOOKUP('Données projet'!$B$10,Paramètres!$A$1:$I$89,5,0)</f>
        <v>108.75696000000002</v>
      </c>
      <c r="AK41" s="14">
        <f t="shared" si="35"/>
        <v>29.037921223305609</v>
      </c>
      <c r="AL41" s="22">
        <f t="shared" si="4"/>
        <v>239.99275146392395</v>
      </c>
      <c r="AM41" s="62">
        <f t="shared" si="5"/>
        <v>651.39275146392401</v>
      </c>
      <c r="AN41" s="62">
        <f ca="1">AVERAGE(OFFSET($AM$3,0,0,'Données projet'!$E$10+1,1))-AVERAGE(OFFSET($H$3,0,0,'Données projet'!$E$10+1,1))</f>
        <v>339.0073638981504</v>
      </c>
      <c r="AO41" s="62">
        <f t="shared" si="36"/>
        <v>230.33238447618146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1.1959427984566759</v>
      </c>
      <c r="AX41" s="23">
        <f t="shared" si="6"/>
        <v>1.1959427984566759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102.2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102.2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102.2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102.2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102.2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102.2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102.2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102.2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9.7952400000000122</v>
      </c>
      <c r="D42" s="12">
        <f t="shared" si="32"/>
        <v>3.4610907829617901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47.071602639850333</v>
      </c>
      <c r="H42" s="70">
        <f t="shared" si="1"/>
        <v>397.82144278032513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102.2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411.40000000000111</v>
      </c>
      <c r="S42" s="62">
        <f ca="1">AVERAGE(OFFSET($R$3,0,0,'Données projet'!$E$9+1,1))-AVERAGE(OFFSET($H$3,0,0,'Données projet'!$E$9+1,1))</f>
        <v>201.85799153548629</v>
      </c>
      <c r="T42" s="62">
        <f t="shared" si="34"/>
        <v>346.37435696743762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102.2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128.60000000000002</v>
      </c>
      <c r="AJ42" s="14">
        <f>AI42*VLOOKUP('Données projet'!$B$10,Paramètres!$A$1:$I$89,3,0)*VLOOKUP('Données projet'!$B$10,Paramètres!$A$1:$I$89,5,0)</f>
        <v>116.35728000000002</v>
      </c>
      <c r="AK42" s="14">
        <f t="shared" si="35"/>
        <v>30.823876427820704</v>
      </c>
      <c r="AL42" s="22">
        <f t="shared" si="4"/>
        <v>256.34051411178774</v>
      </c>
      <c r="AM42" s="62">
        <f t="shared" si="5"/>
        <v>667.74051411178777</v>
      </c>
      <c r="AN42" s="62">
        <f ca="1">AVERAGE(OFFSET($AM$3,0,0,'Données projet'!$E$10+1,1))-AVERAGE(OFFSET($H$3,0,0,'Données projet'!$E$10+1,1))</f>
        <v>339.0073638981504</v>
      </c>
      <c r="AO42" s="62">
        <f t="shared" si="36"/>
        <v>230.33238447618146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0.84565926269993208</v>
      </c>
      <c r="AX42" s="23">
        <f t="shared" si="6"/>
        <v>0.84565926269993208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102.2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102.2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102.2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102.2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102.2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102.2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102.2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102.2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10.046400000000013</v>
      </c>
      <c r="D43" s="12">
        <f t="shared" si="32"/>
        <v>3.5393907567217182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48.241474546675057</v>
      </c>
      <c r="H43" s="70">
        <f t="shared" si="1"/>
        <v>398.39525223462368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102.2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411.40000000000111</v>
      </c>
      <c r="S43" s="62">
        <f ca="1">AVERAGE(OFFSET($R$3,0,0,'Données projet'!$E$9+1,1))-AVERAGE(OFFSET($H$3,0,0,'Données projet'!$E$9+1,1))</f>
        <v>201.85799153548629</v>
      </c>
      <c r="T43" s="62">
        <f t="shared" si="34"/>
        <v>346.37435696743762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102.2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137.00000000000003</v>
      </c>
      <c r="AJ43" s="14">
        <f>AI43*VLOOKUP('Données projet'!$B$10,Paramètres!$A$1:$I$89,3,0)*VLOOKUP('Données projet'!$B$10,Paramètres!$A$1:$I$89,5,0)</f>
        <v>123.95760000000001</v>
      </c>
      <c r="AK43" s="14">
        <f t="shared" si="35"/>
        <v>32.59629414926458</v>
      </c>
      <c r="AL43" s="22">
        <f t="shared" si="4"/>
        <v>272.6646989766358</v>
      </c>
      <c r="AM43" s="62">
        <f t="shared" si="5"/>
        <v>684.06469897663578</v>
      </c>
      <c r="AN43" s="62">
        <f ca="1">AVERAGE(OFFSET($AM$3,0,0,'Données projet'!$E$10+1,1))-AVERAGE(OFFSET($H$3,0,0,'Données projet'!$E$10+1,1))</f>
        <v>339.0073638981504</v>
      </c>
      <c r="AO43" s="62">
        <f t="shared" si="36"/>
        <v>230.33238447618146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0.59797139922833797</v>
      </c>
      <c r="AX43" s="23">
        <f t="shared" si="6"/>
        <v>0.59797139922833797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102.2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102.2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102.2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102.2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102.2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102.2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102.2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102.2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10.297560000000013</v>
      </c>
      <c r="D44" s="12">
        <f t="shared" si="32"/>
        <v>3.6174631837130531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49.410538462868857</v>
      </c>
      <c r="H44" s="70">
        <f t="shared" si="1"/>
        <v>398.96866537830027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102.2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411.40000000000111</v>
      </c>
      <c r="S44" s="62">
        <f ca="1">AVERAGE(OFFSET($R$3,0,0,'Données projet'!$E$9+1,1))-AVERAGE(OFFSET($H$3,0,0,'Données projet'!$E$9+1,1))</f>
        <v>201.85799153548629</v>
      </c>
      <c r="T44" s="62">
        <f t="shared" si="34"/>
        <v>346.37435696743762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102.2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112.55712000000003</v>
      </c>
      <c r="AK44" s="14">
        <f t="shared" si="35"/>
        <v>29.932653834140599</v>
      </c>
      <c r="AL44" s="22">
        <f t="shared" si="4"/>
        <v>248.16968942779496</v>
      </c>
      <c r="AM44" s="62">
        <f t="shared" si="5"/>
        <v>659.56968942779497</v>
      </c>
      <c r="AN44" s="62">
        <f ca="1">AVERAGE(OFFSET($AM$3,0,0,'Données projet'!$E$10+1,1))-AVERAGE(OFFSET($H$3,0,0,'Données projet'!$E$10+1,1))</f>
        <v>339.0073638981504</v>
      </c>
      <c r="AO44" s="62">
        <f t="shared" si="36"/>
        <v>230.33238447618146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0.42282963134996604</v>
      </c>
      <c r="AX44" s="23">
        <f t="shared" si="6"/>
        <v>0.42282963134996604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102.2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102.2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102.2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102.2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102.2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102.2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102.2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102.2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10.548720000000014</v>
      </c>
      <c r="D45" s="12">
        <f t="shared" si="32"/>
        <v>3.6953142523218099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50.578816362630477</v>
      </c>
      <c r="H45" s="70">
        <f t="shared" si="1"/>
        <v>399.5416929894605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102.2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411.40000000000111</v>
      </c>
      <c r="S45" s="62">
        <f ca="1">AVERAGE(OFFSET($R$3,0,0,'Données projet'!$E$9+1,1))-AVERAGE(OFFSET($H$3,0,0,'Données projet'!$E$9+1,1))</f>
        <v>201.85799153548629</v>
      </c>
      <c r="T45" s="62">
        <f t="shared" si="34"/>
        <v>346.37435696743762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102.2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120.15744000000002</v>
      </c>
      <c r="AK45" s="14">
        <f t="shared" si="35"/>
        <v>31.711716786129845</v>
      </c>
      <c r="AL45" s="22">
        <f t="shared" si="4"/>
        <v>264.50544806917623</v>
      </c>
      <c r="AM45" s="62">
        <f t="shared" si="5"/>
        <v>675.90544806917626</v>
      </c>
      <c r="AN45" s="62">
        <f ca="1">AVERAGE(OFFSET($AM$3,0,0,'Données projet'!$E$10+1,1))-AVERAGE(OFFSET($H$3,0,0,'Données projet'!$E$10+1,1))</f>
        <v>339.0073638981504</v>
      </c>
      <c r="AO45" s="62">
        <f t="shared" si="36"/>
        <v>230.33238447618146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0.29898569961416899</v>
      </c>
      <c r="AX45" s="23">
        <f t="shared" si="6"/>
        <v>0.29898569961416899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102.2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102.2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102.2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102.2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102.2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102.2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102.2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102.2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10.799880000000014</v>
      </c>
      <c r="D46" s="12">
        <f t="shared" si="32"/>
        <v>3.7729498394413845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51.746329114086656</v>
      </c>
      <c r="H46" s="70">
        <f t="shared" si="1"/>
        <v>400.11434530369377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102.2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411.40000000000111</v>
      </c>
      <c r="S46" s="62">
        <f ca="1">AVERAGE(OFFSET($R$3,0,0,'Données projet'!$E$9+1,1))-AVERAGE(OFFSET($H$3,0,0,'Données projet'!$E$9+1,1))</f>
        <v>201.85799153548629</v>
      </c>
      <c r="T46" s="62">
        <f t="shared" si="34"/>
        <v>346.37435696743762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102.2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127.75776000000003</v>
      </c>
      <c r="AK46" s="14">
        <f t="shared" si="35"/>
        <v>33.477720030956604</v>
      </c>
      <c r="AL46" s="22">
        <f t="shared" si="4"/>
        <v>280.81846105391611</v>
      </c>
      <c r="AM46" s="62">
        <f t="shared" si="5"/>
        <v>692.21846105391614</v>
      </c>
      <c r="AN46" s="62">
        <f ca="1">AVERAGE(OFFSET($AM$3,0,0,'Données projet'!$E$10+1,1))-AVERAGE(OFFSET($H$3,0,0,'Données projet'!$E$10+1,1))</f>
        <v>339.0073638981504</v>
      </c>
      <c r="AO46" s="62">
        <f t="shared" si="36"/>
        <v>230.33238447618146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0.21141481567498302</v>
      </c>
      <c r="AX46" s="23">
        <f t="shared" si="6"/>
        <v>0.21141481567498302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102.2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102.2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102.2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102.2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102.2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102.2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102.2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102.2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11.051040000000015</v>
      </c>
      <c r="D47" s="12">
        <f t="shared" si="32"/>
        <v>3.8503755330254483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52.91309655937463</v>
      </c>
      <c r="H47" s="70">
        <f t="shared" si="1"/>
        <v>400.6866320533527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102.2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411.40000000000111</v>
      </c>
      <c r="S47" s="62">
        <f ca="1">AVERAGE(OFFSET($R$3,0,0,'Données projet'!$E$9+1,1))-AVERAGE(OFFSET($H$3,0,0,'Données projet'!$E$9+1,1))</f>
        <v>201.85799153548629</v>
      </c>
      <c r="T47" s="62">
        <f t="shared" si="34"/>
        <v>346.37435696743762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102.2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135.35808000000006</v>
      </c>
      <c r="AK47" s="14">
        <f t="shared" si="35"/>
        <v>35.231528980112834</v>
      </c>
      <c r="AL47" s="22">
        <f t="shared" si="4"/>
        <v>297.11023564036327</v>
      </c>
      <c r="AM47" s="62">
        <f t="shared" si="5"/>
        <v>708.51023564036336</v>
      </c>
      <c r="AN47" s="62">
        <f ca="1">AVERAGE(OFFSET($AM$3,0,0,'Données projet'!$E$10+1,1))-AVERAGE(OFFSET($H$3,0,0,'Données projet'!$E$10+1,1))</f>
        <v>339.0073638981504</v>
      </c>
      <c r="AO47" s="62">
        <f t="shared" si="36"/>
        <v>230.33238447618146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0.14949284980708449</v>
      </c>
      <c r="AX47" s="23">
        <f t="shared" si="6"/>
        <v>0.14949284980708449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102.2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102.2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102.2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102.2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102.2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102.2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102.2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102.2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11.302200000000015</v>
      </c>
      <c r="D48" s="12">
        <f t="shared" si="32"/>
        <v>3.927596652532793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54.079137587239323</v>
      </c>
      <c r="H48" s="70">
        <f t="shared" si="1"/>
        <v>401.25856250316133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102.2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411.40000000000111</v>
      </c>
      <c r="S48" s="62">
        <f ca="1">AVERAGE(OFFSET($R$3,0,0,'Données projet'!$E$9+1,1))-AVERAGE(OFFSET($H$3,0,0,'Données projet'!$E$9+1,1))</f>
        <v>201.85799153548629</v>
      </c>
      <c r="T48" s="62">
        <f t="shared" si="34"/>
        <v>346.37435696743762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102.2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2">
        <f t="shared" si="5"/>
        <v>724.78210026249644</v>
      </c>
      <c r="AN48" s="62">
        <f ca="1">AVERAGE(OFFSET($AM$3,0,0,'Données projet'!$E$10+1,1))-AVERAGE(OFFSET($H$3,0,0,'Données projet'!$E$10+1,1))</f>
        <v>339.0073638981504</v>
      </c>
      <c r="AO48" s="62">
        <f t="shared" si="36"/>
        <v>230.33238447618146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0.10570740783749151</v>
      </c>
      <c r="AX48" s="23">
        <f t="shared" si="6"/>
        <v>0.10570740783749151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102.2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102.2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102.2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102.2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102.2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102.2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102.2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102.2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11.553360000000016</v>
      </c>
      <c r="D49" s="12">
        <f t="shared" si="32"/>
        <v>4.0046182675036039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55.244470198995316</v>
      </c>
      <c r="H49" s="70">
        <f t="shared" si="1"/>
        <v>401.83014548256881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102.2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411.40000000000111</v>
      </c>
      <c r="S49" s="62">
        <f ca="1">AVERAGE(OFFSET($R$3,0,0,'Données projet'!$E$9+1,1))-AVERAGE(OFFSET($H$3,0,0,'Données projet'!$E$9+1,1))</f>
        <v>201.85799153548629</v>
      </c>
      <c r="T49" s="62">
        <f t="shared" si="34"/>
        <v>346.37435696743762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102.2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145.20000000000005</v>
      </c>
      <c r="AJ49" s="14">
        <f>AI49*VLOOKUP('Données projet'!$B$10,Paramètres!$A$1:$I$89,3,0)*VLOOKUP('Données projet'!$B$10,Paramètres!$A$1:$I$89,5,0)</f>
        <v>131.37696000000003</v>
      </c>
      <c r="AK49" s="14">
        <f t="shared" si="35"/>
        <v>34.314338988223334</v>
      </c>
      <c r="AL49" s="22">
        <f t="shared" si="4"/>
        <v>288.57901240448905</v>
      </c>
      <c r="AM49" s="62">
        <f t="shared" si="5"/>
        <v>699.97901240448914</v>
      </c>
      <c r="AN49" s="62">
        <f ca="1">AVERAGE(OFFSET($AM$3,0,0,'Données projet'!$E$10+1,1))-AVERAGE(OFFSET($H$3,0,0,'Données projet'!$E$10+1,1))</f>
        <v>339.0073638981504</v>
      </c>
      <c r="AO49" s="62">
        <f t="shared" si="36"/>
        <v>230.33238447618146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7.4746424903542247E-2</v>
      </c>
      <c r="AX49" s="23">
        <f t="shared" si="6"/>
        <v>7.4746424903542247E-2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102.2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102.2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102.2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102.2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102.2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102.2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102.2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102.2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11.804520000000016</v>
      </c>
      <c r="D50" s="12">
        <f t="shared" si="32"/>
        <v>4.0814452144748383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56.409111568591413</v>
      </c>
      <c r="H50" s="70">
        <f t="shared" si="1"/>
        <v>402.40138941521036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102.2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411.40000000000111</v>
      </c>
      <c r="S50" s="62">
        <f ca="1">AVERAGE(OFFSET($R$3,0,0,'Données projet'!$E$9+1,1))-AVERAGE(OFFSET($H$3,0,0,'Données projet'!$E$9+1,1))</f>
        <v>201.85799153548629</v>
      </c>
      <c r="T50" s="62">
        <f t="shared" si="34"/>
        <v>346.37435696743762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102.2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153.40000000000003</v>
      </c>
      <c r="AJ50" s="14">
        <f>AI50*VLOOKUP('Données projet'!$B$10,Paramètres!$A$1:$I$89,3,0)*VLOOKUP('Données projet'!$B$10,Paramètres!$A$1:$I$89,5,0)</f>
        <v>138.79632000000001</v>
      </c>
      <c r="AK50" s="14">
        <f t="shared" si="35"/>
        <v>36.021120886354588</v>
      </c>
      <c r="AL50" s="22">
        <f t="shared" si="4"/>
        <v>304.47370954373423</v>
      </c>
      <c r="AM50" s="62">
        <f t="shared" si="5"/>
        <v>715.87370954373432</v>
      </c>
      <c r="AN50" s="62">
        <f ca="1">AVERAGE(OFFSET($AM$3,0,0,'Données projet'!$E$10+1,1))-AVERAGE(OFFSET($H$3,0,0,'Données projet'!$E$10+1,1))</f>
        <v>339.0073638981504</v>
      </c>
      <c r="AO50" s="62">
        <f t="shared" si="36"/>
        <v>230.33238447618146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5.2853703918745755E-2</v>
      </c>
      <c r="AX50" s="23">
        <f t="shared" si="6"/>
        <v>5.2853703918745755E-2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102.2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102.2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102.2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102.2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102.2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102.2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102.2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102.2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12.055680000000017</v>
      </c>
      <c r="D51" s="12">
        <f t="shared" si="32"/>
        <v>4.1580821124153999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57.57307809741895</v>
      </c>
      <c r="H51" s="70">
        <f t="shared" si="1"/>
        <v>402.97230234579018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102.2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411.40000000000111</v>
      </c>
      <c r="S51" s="62">
        <f ca="1">AVERAGE(OFFSET($R$3,0,0,'Données projet'!$E$9+1,1))-AVERAGE(OFFSET($H$3,0,0,'Données projet'!$E$9+1,1))</f>
        <v>201.85799153548629</v>
      </c>
      <c r="T51" s="62">
        <f t="shared" si="34"/>
        <v>346.37435696743762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102.2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161.60000000000002</v>
      </c>
      <c r="AJ51" s="14">
        <f>AI51*VLOOKUP('Données projet'!$B$10,Paramètres!$A$1:$I$89,3,0)*VLOOKUP('Données projet'!$B$10,Paramètres!$A$1:$I$89,5,0)</f>
        <v>146.21568000000002</v>
      </c>
      <c r="AK51" s="14">
        <f t="shared" si="35"/>
        <v>37.717310552893402</v>
      </c>
      <c r="AL51" s="22">
        <f t="shared" si="4"/>
        <v>320.34995854628937</v>
      </c>
      <c r="AM51" s="62">
        <f t="shared" si="5"/>
        <v>731.74995854628946</v>
      </c>
      <c r="AN51" s="62">
        <f ca="1">AVERAGE(OFFSET($AM$3,0,0,'Données projet'!$E$10+1,1))-AVERAGE(OFFSET($H$3,0,0,'Données projet'!$E$10+1,1))</f>
        <v>339.0073638981504</v>
      </c>
      <c r="AO51" s="62">
        <f t="shared" si="36"/>
        <v>230.33238447618146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3.7373212451771123E-2</v>
      </c>
      <c r="AX51" s="23">
        <f t="shared" si="6"/>
        <v>3.7373212451771123E-2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102.2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102.2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102.2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102.2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102.2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102.2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102.2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102.2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12.306840000000017</v>
      </c>
      <c r="D52" s="12">
        <f t="shared" si="32"/>
        <v>4.2345333768386917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58.736385464423769</v>
      </c>
      <c r="H52" s="70">
        <f t="shared" si="1"/>
        <v>403.54289196466078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102.2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411.40000000000111</v>
      </c>
      <c r="S52" s="62">
        <f ca="1">AVERAGE(OFFSET($R$3,0,0,'Données projet'!$E$9+1,1))-AVERAGE(OFFSET($H$3,0,0,'Données projet'!$E$9+1,1))</f>
        <v>201.85799153548629</v>
      </c>
      <c r="T52" s="62">
        <f t="shared" si="34"/>
        <v>346.37435696743762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102.2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169.8</v>
      </c>
      <c r="AJ52" s="14">
        <f>AI52*VLOOKUP('Données projet'!$B$10,Paramètres!$A$1:$I$89,3,0)*VLOOKUP('Données projet'!$B$10,Paramètres!$A$1:$I$89,5,0)</f>
        <v>153.63504</v>
      </c>
      <c r="AK52" s="14">
        <f t="shared" si="35"/>
        <v>39.403506785222667</v>
      </c>
      <c r="AL52" s="22">
        <f t="shared" si="4"/>
        <v>336.20880231759617</v>
      </c>
      <c r="AM52" s="62">
        <f t="shared" si="5"/>
        <v>747.6088023175962</v>
      </c>
      <c r="AN52" s="62">
        <f ca="1">AVERAGE(OFFSET($AM$3,0,0,'Données projet'!$E$10+1,1))-AVERAGE(OFFSET($H$3,0,0,'Données projet'!$E$10+1,1))</f>
        <v>339.0073638981504</v>
      </c>
      <c r="AO52" s="62">
        <f t="shared" si="36"/>
        <v>230.33238447618146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2.6426851959372877E-2</v>
      </c>
      <c r="AX52" s="23">
        <f t="shared" si="6"/>
        <v>2.6426851959372877E-2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102.2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102.2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102.2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102.2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102.2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102.2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102.2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102.2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12.558000000000018</v>
      </c>
      <c r="D53" s="12">
        <f t="shared" si="32"/>
        <v>4.3108032327306569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59.899048672012093</v>
      </c>
      <c r="H53" s="70">
        <f t="shared" si="1"/>
        <v>404.11316563033927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102.2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411.40000000000111</v>
      </c>
      <c r="S53" s="62">
        <f ca="1">AVERAGE(OFFSET($R$3,0,0,'Données projet'!$E$9+1,1))-AVERAGE(OFFSET($H$3,0,0,'Données projet'!$E$9+1,1))</f>
        <v>201.85799153548629</v>
      </c>
      <c r="T53" s="62">
        <f t="shared" si="34"/>
        <v>346.37435696743762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102.2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178</v>
      </c>
      <c r="AJ53" s="14">
        <f>AI53*VLOOKUP('Données projet'!$B$10,Paramètres!$A$1:$I$89,3,0)*VLOOKUP('Données projet'!$B$10,Paramètres!$A$1:$I$89,5,0)</f>
        <v>161.05439999999999</v>
      </c>
      <c r="AK53" s="14">
        <f t="shared" si="35"/>
        <v>41.080247278685491</v>
      </c>
      <c r="AL53" s="22">
        <f t="shared" si="4"/>
        <v>352.05117734371055</v>
      </c>
      <c r="AM53" s="62">
        <f t="shared" si="5"/>
        <v>763.45117734371058</v>
      </c>
      <c r="AN53" s="62">
        <f ca="1">AVERAGE(OFFSET($AM$3,0,0,'Données projet'!$E$10+1,1))-AVERAGE(OFFSET($H$3,0,0,'Données projet'!$E$10+1,1))</f>
        <v>339.0073638981504</v>
      </c>
      <c r="AO53" s="62">
        <f t="shared" si="36"/>
        <v>230.33238447618146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1.8686606225885562E-2</v>
      </c>
      <c r="AX53" s="23">
        <f t="shared" si="6"/>
        <v>1.8686606225885562E-2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102.2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102.2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102.2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102.2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102.2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102.2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102.2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102.2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12.809160000000018</v>
      </c>
      <c r="D54" s="12">
        <f t="shared" si="32"/>
        <v>4.3868957264142958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61.061082088179951</v>
      </c>
      <c r="H54" s="70">
        <f t="shared" si="1"/>
        <v>404.68313039017164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102.2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411.40000000000111</v>
      </c>
      <c r="S54" s="62">
        <f ca="1">AVERAGE(OFFSET($R$3,0,0,'Données projet'!$E$9+1,1))-AVERAGE(OFFSET($H$3,0,0,'Données projet'!$E$9+1,1))</f>
        <v>201.85799153548629</v>
      </c>
      <c r="T54" s="62">
        <f t="shared" si="34"/>
        <v>346.37435696743762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102.2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149.29199999999997</v>
      </c>
      <c r="AK54" s="14">
        <f t="shared" si="35"/>
        <v>38.417645803815411</v>
      </c>
      <c r="AL54" s="22">
        <f t="shared" si="4"/>
        <v>326.9276331083118</v>
      </c>
      <c r="AM54" s="62">
        <f t="shared" si="5"/>
        <v>738.32763310831183</v>
      </c>
      <c r="AN54" s="62">
        <f ca="1">AVERAGE(OFFSET($AM$3,0,0,'Données projet'!$E$10+1,1))-AVERAGE(OFFSET($H$3,0,0,'Données projet'!$E$10+1,1))</f>
        <v>339.0073638981504</v>
      </c>
      <c r="AO54" s="62">
        <f t="shared" si="36"/>
        <v>230.33238447618146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1.3213425979686439E-2</v>
      </c>
      <c r="AX54" s="23">
        <f t="shared" si="6"/>
        <v>1.3213425979686439E-2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102.2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102.2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102.2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102.2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102.2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102.2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102.2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102.2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13.060320000000019</v>
      </c>
      <c r="D55" s="12">
        <f t="shared" si="32"/>
        <v>4.4628147364573927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62.222499485245258</v>
      </c>
      <c r="H55" s="70">
        <f t="shared" si="1"/>
        <v>405.25279299932998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102.2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411.40000000000111</v>
      </c>
      <c r="S55" s="62">
        <f ca="1">AVERAGE(OFFSET($R$3,0,0,'Données projet'!$E$9+1,1))-AVERAGE(OFFSET($H$3,0,0,'Données projet'!$E$9+1,1))</f>
        <v>201.85799153548629</v>
      </c>
      <c r="T55" s="62">
        <f t="shared" si="34"/>
        <v>346.37435696743762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102.2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156.53039999999999</v>
      </c>
      <c r="AK55" s="14">
        <f t="shared" si="35"/>
        <v>40.058941713182037</v>
      </c>
      <c r="AL55" s="22">
        <f t="shared" si="4"/>
        <v>342.393103483792</v>
      </c>
      <c r="AM55" s="62">
        <f t="shared" si="5"/>
        <v>753.79310348379204</v>
      </c>
      <c r="AN55" s="62">
        <f ca="1">AVERAGE(OFFSET($AM$3,0,0,'Données projet'!$E$10+1,1))-AVERAGE(OFFSET($H$3,0,0,'Données projet'!$E$10+1,1))</f>
        <v>339.0073638981504</v>
      </c>
      <c r="AO55" s="62">
        <f t="shared" si="36"/>
        <v>230.33238447618146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9.3433031129427808E-3</v>
      </c>
      <c r="AX55" s="23">
        <f t="shared" si="6"/>
        <v>9.3433031129427808E-3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102.2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102.2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102.2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102.2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102.2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102.2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102.2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102.2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13.311480000000019</v>
      </c>
      <c r="D56" s="12">
        <f t="shared" si="32"/>
        <v>4.5385639837174292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63.383314075516004</v>
      </c>
      <c r="H56" s="70">
        <f t="shared" si="1"/>
        <v>405.82215993830789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102.2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411.40000000000111</v>
      </c>
      <c r="S56" s="62">
        <f ca="1">AVERAGE(OFFSET($R$3,0,0,'Données projet'!$E$9+1,1))-AVERAGE(OFFSET($H$3,0,0,'Données projet'!$E$9+1,1))</f>
        <v>201.85799153548629</v>
      </c>
      <c r="T56" s="62">
        <f t="shared" si="34"/>
        <v>346.37435696743762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102.2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163.7688</v>
      </c>
      <c r="AK56" s="14">
        <f t="shared" si="35"/>
        <v>41.691423503509803</v>
      </c>
      <c r="AL56" s="22">
        <f t="shared" si="4"/>
        <v>357.84322260194625</v>
      </c>
      <c r="AM56" s="62">
        <f t="shared" si="5"/>
        <v>769.24322260194629</v>
      </c>
      <c r="AN56" s="62">
        <f ca="1">AVERAGE(OFFSET($AM$3,0,0,'Données projet'!$E$10+1,1))-AVERAGE(OFFSET($H$3,0,0,'Données projet'!$E$10+1,1))</f>
        <v>339.0073638981504</v>
      </c>
      <c r="AO56" s="62">
        <f t="shared" si="36"/>
        <v>230.33238447618146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6.6067129898432194E-3</v>
      </c>
      <c r="AX56" s="23">
        <f t="shared" si="6"/>
        <v>6.6067129898432194E-3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102.2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102.2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102.2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102.2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102.2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102.2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102.2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102.2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13.56264000000002</v>
      </c>
      <c r="D57" s="12">
        <f t="shared" si="32"/>
        <v>4.61414704060698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64.543538544190469</v>
      </c>
      <c r="H57" s="70">
        <f t="shared" si="1"/>
        <v>406.39123742905718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102.2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411.40000000000111</v>
      </c>
      <c r="S57" s="62">
        <f ca="1">AVERAGE(OFFSET($R$3,0,0,'Données projet'!$E$9+1,1))-AVERAGE(OFFSET($H$3,0,0,'Données projet'!$E$9+1,1))</f>
        <v>201.85799153548629</v>
      </c>
      <c r="T57" s="62">
        <f t="shared" si="34"/>
        <v>346.37435696743762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102.2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171.00719999999998</v>
      </c>
      <c r="AK57" s="14">
        <f t="shared" si="35"/>
        <v>43.315525267338089</v>
      </c>
      <c r="AL57" s="22">
        <f t="shared" si="4"/>
        <v>373.27874650728046</v>
      </c>
      <c r="AM57" s="62">
        <f t="shared" si="5"/>
        <v>784.67874650728049</v>
      </c>
      <c r="AN57" s="62">
        <f ca="1">AVERAGE(OFFSET($AM$3,0,0,'Données projet'!$E$10+1,1))-AVERAGE(OFFSET($H$3,0,0,'Données projet'!$E$10+1,1))</f>
        <v>339.0073638981504</v>
      </c>
      <c r="AO57" s="62">
        <f t="shared" si="36"/>
        <v>230.33238447618146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4.6716515564713904E-3</v>
      </c>
      <c r="AX57" s="23">
        <f t="shared" si="6"/>
        <v>4.6716515564713904E-3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102.2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102.2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102.2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102.2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102.2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102.2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102.2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102.2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13.81380000000002</v>
      </c>
      <c r="D58" s="12">
        <f t="shared" si="32"/>
        <v>4.6895673396533528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65.703185079751634</v>
      </c>
      <c r="H58" s="70">
        <f t="shared" si="1"/>
        <v>406.96003144989629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102.2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411.40000000000111</v>
      </c>
      <c r="S58" s="62">
        <f ca="1">AVERAGE(OFFSET($R$3,0,0,'Données projet'!$E$9+1,1))-AVERAGE(OFFSET($H$3,0,0,'Données projet'!$E$9+1,1))</f>
        <v>201.85799153548629</v>
      </c>
      <c r="T58" s="62">
        <f t="shared" si="34"/>
        <v>346.37435696743762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102.2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178.2456</v>
      </c>
      <c r="AK58" s="14">
        <f t="shared" si="35"/>
        <v>44.931642269910427</v>
      </c>
      <c r="AL58" s="22">
        <f t="shared" si="4"/>
        <v>388.70036362009404</v>
      </c>
      <c r="AM58" s="62">
        <f t="shared" si="5"/>
        <v>800.10036362009407</v>
      </c>
      <c r="AN58" s="62">
        <f ca="1">AVERAGE(OFFSET($AM$3,0,0,'Données projet'!$E$10+1,1))-AVERAGE(OFFSET($H$3,0,0,'Données projet'!$E$10+1,1))</f>
        <v>339.0073638981504</v>
      </c>
      <c r="AO58" s="62">
        <f t="shared" si="36"/>
        <v>230.33238447618146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3.3033564949216097E-3</v>
      </c>
      <c r="AX58" s="23">
        <f t="shared" si="6"/>
        <v>3.3033564949216097E-3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102.2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102.2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102.2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102.2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102.2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102.2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102.2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102.2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14.064960000000021</v>
      </c>
      <c r="D59" s="12">
        <f t="shared" si="32"/>
        <v>4.7648281814181077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66.862265402088241</v>
      </c>
      <c r="H59" s="70">
        <f t="shared" si="1"/>
        <v>407.52854774930324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102.2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411.40000000000111</v>
      </c>
      <c r="S59" s="62">
        <f ca="1">AVERAGE(OFFSET($R$3,0,0,'Données projet'!$E$9+1,1))-AVERAGE(OFFSET($H$3,0,0,'Données projet'!$E$9+1,1))</f>
        <v>201.85799153548629</v>
      </c>
      <c r="T59" s="62">
        <f t="shared" si="34"/>
        <v>346.37435696743762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102.2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183.6</v>
      </c>
      <c r="AJ59" s="14">
        <f>AI59*VLOOKUP('Données projet'!$B$10,Paramètres!$A$1:$I$89,3,0)*VLOOKUP('Données projet'!$B$10,Paramètres!$A$1:$I$89,5,0)</f>
        <v>166.12127999999998</v>
      </c>
      <c r="AK59" s="14">
        <f t="shared" si="35"/>
        <v>42.220155874487318</v>
      </c>
      <c r="AL59" s="22">
        <f t="shared" si="4"/>
        <v>362.8613341480654</v>
      </c>
      <c r="AM59" s="62">
        <f t="shared" si="5"/>
        <v>774.26133414806543</v>
      </c>
      <c r="AN59" s="62">
        <f ca="1">AVERAGE(OFFSET($AM$3,0,0,'Données projet'!$E$10+1,1))-AVERAGE(OFFSET($H$3,0,0,'Données projet'!$E$10+1,1))</f>
        <v>339.0073638981504</v>
      </c>
      <c r="AO59" s="62">
        <f t="shared" si="36"/>
        <v>230.33238447618146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2.3358257782356952E-3</v>
      </c>
      <c r="AX59" s="23">
        <f t="shared" si="6"/>
        <v>2.3358257782356952E-3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102.2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102.2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102.2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102.2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102.2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102.2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102.2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102.2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14.316120000000021</v>
      </c>
      <c r="D60" s="12">
        <f t="shared" si="32"/>
        <v>4.8399327418348825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68.020790788550613</v>
      </c>
      <c r="H60" s="70">
        <f t="shared" si="1"/>
        <v>408.09679185869584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102.2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411.40000000000111</v>
      </c>
      <c r="S60" s="62">
        <f ca="1">AVERAGE(OFFSET($R$3,0,0,'Données projet'!$E$9+1,1))-AVERAGE(OFFSET($H$3,0,0,'Données projet'!$E$9+1,1))</f>
        <v>201.85799153548629</v>
      </c>
      <c r="T60" s="62">
        <f t="shared" si="34"/>
        <v>346.37435696743762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102.2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191.2</v>
      </c>
      <c r="AJ60" s="14">
        <f>AI60*VLOOKUP('Données projet'!$B$10,Paramètres!$A$1:$I$89,3,0)*VLOOKUP('Données projet'!$B$10,Paramètres!$A$1:$I$89,5,0)</f>
        <v>172.99775999999997</v>
      </c>
      <c r="AK60" s="14">
        <f t="shared" si="35"/>
        <v>43.760737531919609</v>
      </c>
      <c r="AL60" s="22">
        <f t="shared" si="4"/>
        <v>377.52104986809326</v>
      </c>
      <c r="AM60" s="62">
        <f t="shared" si="5"/>
        <v>788.92104986809329</v>
      </c>
      <c r="AN60" s="62">
        <f ca="1">AVERAGE(OFFSET($AM$3,0,0,'Données projet'!$E$10+1,1))-AVERAGE(OFFSET($H$3,0,0,'Données projet'!$E$10+1,1))</f>
        <v>339.0073638981504</v>
      </c>
      <c r="AO60" s="62">
        <f t="shared" si="36"/>
        <v>230.33238447618146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1.6516782474608048E-3</v>
      </c>
      <c r="AX60" s="23">
        <f t="shared" si="6"/>
        <v>1.6516782474608048E-3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102.2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102.2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102.2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102.2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102.2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102.2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102.2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102.2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14.567280000000022</v>
      </c>
      <c r="D61" s="12">
        <f t="shared" si="32"/>
        <v>4.9148840790176829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69.178772098126032</v>
      </c>
      <c r="H61" s="70">
        <f t="shared" si="1"/>
        <v>408.66476910428918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102.2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411.40000000000111</v>
      </c>
      <c r="S61" s="62">
        <f ca="1">AVERAGE(OFFSET($R$3,0,0,'Données projet'!$E$9+1,1))-AVERAGE(OFFSET($H$3,0,0,'Données projet'!$E$9+1,1))</f>
        <v>201.85799153548629</v>
      </c>
      <c r="T61" s="62">
        <f t="shared" si="34"/>
        <v>346.37435696743762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102.2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198.79999999999998</v>
      </c>
      <c r="AJ61" s="14">
        <f>AI61*VLOOKUP('Données projet'!$B$10,Paramètres!$A$1:$I$89,3,0)*VLOOKUP('Données projet'!$B$10,Paramètres!$A$1:$I$89,5,0)</f>
        <v>179.87423999999999</v>
      </c>
      <c r="AK61" s="14">
        <f t="shared" si="35"/>
        <v>45.294205745553846</v>
      </c>
      <c r="AL61" s="22">
        <f t="shared" si="4"/>
        <v>392.16837634017293</v>
      </c>
      <c r="AM61" s="62">
        <f t="shared" si="5"/>
        <v>803.56837634017302</v>
      </c>
      <c r="AN61" s="62">
        <f ca="1">AVERAGE(OFFSET($AM$3,0,0,'Données projet'!$E$10+1,1))-AVERAGE(OFFSET($H$3,0,0,'Données projet'!$E$10+1,1))</f>
        <v>339.0073638981504</v>
      </c>
      <c r="AO61" s="62">
        <f t="shared" si="36"/>
        <v>230.33238447618146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1.1679128891178476E-3</v>
      </c>
      <c r="AX61" s="23">
        <f t="shared" si="6"/>
        <v>1.1679128891178476E-3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102.2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102.2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102.2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102.2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102.2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102.2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102.2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102.2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14.818440000000022</v>
      </c>
      <c r="D62" s="12">
        <f t="shared" si="32"/>
        <v>4.9896851395863768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70.336219793899787</v>
      </c>
      <c r="H62" s="70">
        <f t="shared" si="1"/>
        <v>409.23248461811301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102.2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411.40000000000111</v>
      </c>
      <c r="S62" s="62">
        <f ca="1">AVERAGE(OFFSET($R$3,0,0,'Données projet'!$E$9+1,1))-AVERAGE(OFFSET($H$3,0,0,'Données projet'!$E$9+1,1))</f>
        <v>201.85799153548629</v>
      </c>
      <c r="T62" s="62">
        <f t="shared" si="34"/>
        <v>346.37435696743762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102.2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206.39999999999998</v>
      </c>
      <c r="AJ62" s="14">
        <f>AI62*VLOOKUP('Données projet'!$B$10,Paramètres!$A$1:$I$89,3,0)*VLOOKUP('Données projet'!$B$10,Paramètres!$A$1:$I$89,5,0)</f>
        <v>186.75071999999997</v>
      </c>
      <c r="AK62" s="14">
        <f t="shared" si="35"/>
        <v>46.820863587839391</v>
      </c>
      <c r="AL62" s="22">
        <f t="shared" si="4"/>
        <v>406.80384141548689</v>
      </c>
      <c r="AM62" s="62">
        <f t="shared" si="5"/>
        <v>818.20384141548698</v>
      </c>
      <c r="AN62" s="62">
        <f ca="1">AVERAGE(OFFSET($AM$3,0,0,'Données projet'!$E$10+1,1))-AVERAGE(OFFSET($H$3,0,0,'Données projet'!$E$10+1,1))</f>
        <v>339.0073638981504</v>
      </c>
      <c r="AO62" s="62">
        <f t="shared" si="36"/>
        <v>230.33238447618146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8.2583912373040242E-4</v>
      </c>
      <c r="AX62" s="23">
        <f t="shared" si="6"/>
        <v>8.2583912373040242E-4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102.2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102.2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102.2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102.2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102.2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102.2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102.2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102.2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15.069600000000023</v>
      </c>
      <c r="D63" s="12">
        <f t="shared" si="32"/>
        <v>5.0643387645511497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71.493143963950132</v>
      </c>
      <c r="H63" s="70">
        <f t="shared" si="1"/>
        <v>409.79994334825994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102.2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411.40000000000111</v>
      </c>
      <c r="S63" s="62">
        <f ca="1">AVERAGE(OFFSET($R$3,0,0,'Données projet'!$E$9+1,1))-AVERAGE(OFFSET($H$3,0,0,'Données projet'!$E$9+1,1))</f>
        <v>201.85799153548629</v>
      </c>
      <c r="T63" s="62">
        <f t="shared" si="34"/>
        <v>346.37435696743762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102.2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213.99999999999997</v>
      </c>
      <c r="AJ63" s="14">
        <f>AI63*VLOOKUP('Données projet'!$B$10,Paramètres!$A$1:$I$89,3,0)*VLOOKUP('Données projet'!$B$10,Paramètres!$A$1:$I$89,5,0)</f>
        <v>193.62719999999996</v>
      </c>
      <c r="AK63" s="14">
        <f t="shared" si="35"/>
        <v>48.340990547231193</v>
      </c>
      <c r="AL63" s="22">
        <f t="shared" si="4"/>
        <v>421.42793186976087</v>
      </c>
      <c r="AM63" s="62">
        <f t="shared" si="5"/>
        <v>832.82793186976096</v>
      </c>
      <c r="AN63" s="62">
        <f ca="1">AVERAGE(OFFSET($AM$3,0,0,'Données projet'!$E$10+1,1))-AVERAGE(OFFSET($H$3,0,0,'Données projet'!$E$10+1,1))</f>
        <v>339.0073638981504</v>
      </c>
      <c r="AO63" s="62">
        <f t="shared" si="36"/>
        <v>230.33238447618146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5.839564445589238E-4</v>
      </c>
      <c r="AX63" s="23">
        <f t="shared" si="6"/>
        <v>5.839564445589238E-4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102.2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102.2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102.2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102.2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102.2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102.2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102.2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102.2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15.320760000000023</v>
      </c>
      <c r="D64" s="12">
        <f t="shared" si="32"/>
        <v>5.1388476947935731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72.649554340810951</v>
      </c>
      <c r="H64" s="70">
        <f t="shared" si="1"/>
        <v>410.36715006843218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102.2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411.40000000000111</v>
      </c>
      <c r="S64" s="62">
        <f ca="1">AVERAGE(OFFSET($R$3,0,0,'Données projet'!$E$9+1,1))-AVERAGE(OFFSET($H$3,0,0,'Données projet'!$E$9+1,1))</f>
        <v>201.85799153548629</v>
      </c>
      <c r="T64" s="62">
        <f t="shared" si="34"/>
        <v>346.37435696743762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102.2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181.14095999999995</v>
      </c>
      <c r="AK64" s="14">
        <f t="shared" si="35"/>
        <v>45.575935320610945</v>
      </c>
      <c r="AL64" s="22">
        <f t="shared" si="4"/>
        <v>394.86525935006392</v>
      </c>
      <c r="AM64" s="62">
        <f t="shared" si="5"/>
        <v>806.26525935006396</v>
      </c>
      <c r="AN64" s="62">
        <f ca="1">AVERAGE(OFFSET($AM$3,0,0,'Données projet'!$E$10+1,1))-AVERAGE(OFFSET($H$3,0,0,'Données projet'!$E$10+1,1))</f>
        <v>339.0073638981504</v>
      </c>
      <c r="AO64" s="62">
        <f t="shared" si="36"/>
        <v>230.33238447618146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4.1291956186520121E-4</v>
      </c>
      <c r="AX64" s="23">
        <f t="shared" si="6"/>
        <v>4.1291956186520121E-4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102.2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102.2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102.2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102.2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102.2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102.2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102.2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102.2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15.571920000000024</v>
      </c>
      <c r="D65" s="12">
        <f t="shared" si="32"/>
        <v>5.2132145761780695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73.805460319621872</v>
      </c>
      <c r="H65" s="70">
        <f t="shared" si="1"/>
        <v>410.93410938684355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102.2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411.40000000000111</v>
      </c>
      <c r="S65" s="62">
        <f ca="1">AVERAGE(OFFSET($R$3,0,0,'Données projet'!$E$9+1,1))-AVERAGE(OFFSET($H$3,0,0,'Données projet'!$E$9+1,1))</f>
        <v>201.85799153548629</v>
      </c>
      <c r="T65" s="62">
        <f t="shared" si="34"/>
        <v>346.37435696743762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102.2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187.65551999999994</v>
      </c>
      <c r="AK65" s="14">
        <f t="shared" si="35"/>
        <v>47.021247649900147</v>
      </c>
      <c r="AL65" s="22">
        <f t="shared" si="4"/>
        <v>408.72870365690932</v>
      </c>
      <c r="AM65" s="62">
        <f t="shared" si="5"/>
        <v>820.12870365690935</v>
      </c>
      <c r="AN65" s="62">
        <f ca="1">AVERAGE(OFFSET($AM$3,0,0,'Données projet'!$E$10+1,1))-AVERAGE(OFFSET($H$3,0,0,'Données projet'!$E$10+1,1))</f>
        <v>339.0073638981504</v>
      </c>
      <c r="AO65" s="62">
        <f t="shared" si="36"/>
        <v>230.33238447618146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2.919782222794619E-4</v>
      </c>
      <c r="AX65" s="23">
        <f t="shared" si="6"/>
        <v>2.919782222794619E-4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102.2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102.2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102.2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102.2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102.2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102.2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102.2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102.2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15.823080000000024</v>
      </c>
      <c r="D66" s="12">
        <f t="shared" si="32"/>
        <v>5.2874419643242261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74.960870975074172</v>
      </c>
      <c r="H66" s="70">
        <f t="shared" si="1"/>
        <v>411.50082575453143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102.2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411.40000000000111</v>
      </c>
      <c r="S66" s="62">
        <f ca="1">AVERAGE(OFFSET($R$3,0,0,'Données projet'!$E$9+1,1))-AVERAGE(OFFSET($H$3,0,0,'Données projet'!$E$9+1,1))</f>
        <v>201.85799153548629</v>
      </c>
      <c r="T66" s="62">
        <f t="shared" si="34"/>
        <v>346.37435696743762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102.2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194.17007999999996</v>
      </c>
      <c r="AK66" s="14">
        <f t="shared" si="35"/>
        <v>48.460730182351035</v>
      </c>
      <c r="AL66" s="22">
        <f t="shared" si="4"/>
        <v>422.5819944009279</v>
      </c>
      <c r="AM66" s="62">
        <f t="shared" si="5"/>
        <v>833.98199440092799</v>
      </c>
      <c r="AN66" s="62">
        <f ca="1">AVERAGE(OFFSET($AM$3,0,0,'Données projet'!$E$10+1,1))-AVERAGE(OFFSET($H$3,0,0,'Données projet'!$E$10+1,1))</f>
        <v>339.0073638981504</v>
      </c>
      <c r="AO66" s="62">
        <f t="shared" si="36"/>
        <v>230.33238447618146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2.0645978093260061E-4</v>
      </c>
      <c r="AX66" s="23">
        <f t="shared" si="6"/>
        <v>2.0645978093260061E-4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102.2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102.2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102.2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102.2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102.2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102.2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102.2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102.2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16.074240000000025</v>
      </c>
      <c r="D67" s="12">
        <f t="shared" si="32"/>
        <v>5.3615323290675407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76.115795077250439</v>
      </c>
      <c r="H67" s="70">
        <f t="shared" si="1"/>
        <v>412.067303473126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102.2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411.40000000000111</v>
      </c>
      <c r="S67" s="62">
        <f ca="1">AVERAGE(OFFSET($R$3,0,0,'Données projet'!$E$9+1,1))-AVERAGE(OFFSET($H$3,0,0,'Données projet'!$E$9+1,1))</f>
        <v>201.85799153548629</v>
      </c>
      <c r="T67" s="62">
        <f t="shared" si="34"/>
        <v>346.37435696743762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102.2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200.68463999999992</v>
      </c>
      <c r="AK67" s="14">
        <f t="shared" si="35"/>
        <v>49.894600936700193</v>
      </c>
      <c r="AL67" s="22">
        <f t="shared" si="4"/>
        <v>436.42551129808606</v>
      </c>
      <c r="AM67" s="62">
        <f t="shared" si="5"/>
        <v>847.8255112980861</v>
      </c>
      <c r="AN67" s="62">
        <f ca="1">AVERAGE(OFFSET($AM$3,0,0,'Données projet'!$E$10+1,1))-AVERAGE(OFFSET($H$3,0,0,'Données projet'!$E$10+1,1))</f>
        <v>339.0073638981504</v>
      </c>
      <c r="AO67" s="62">
        <f t="shared" si="36"/>
        <v>230.33238447618146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1.4598911113973095E-4</v>
      </c>
      <c r="AX67" s="23">
        <f t="shared" si="6"/>
        <v>1.4598911113973095E-4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102.2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102.2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102.2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102.2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102.2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102.2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102.2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102.2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16.325400000000023</v>
      </c>
      <c r="D68" s="12">
        <f t="shared" si="32"/>
        <v>5.4354880586334602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77.270241106445908</v>
      </c>
      <c r="H68" s="70">
        <f t="shared" ref="H68:H131" si="56">(B68+E68+F68)*44/12+(C68+D68)*0.475*44/12</f>
        <v>412.63354670211999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102.2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411.40000000000111</v>
      </c>
      <c r="S68" s="62">
        <f ca="1">AVERAGE(OFFSET($R$3,0,0,'Données projet'!$E$9+1,1))-AVERAGE(OFFSET($H$3,0,0,'Données projet'!$E$9+1,1))</f>
        <v>201.85799153548629</v>
      </c>
      <c r="T68" s="62">
        <f t="shared" si="34"/>
        <v>346.37435696743762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102.2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207.19919999999991</v>
      </c>
      <c r="AK68" s="14">
        <f t="shared" si="35"/>
        <v>51.3230629736655</v>
      </c>
      <c r="AL68" s="22">
        <f t="shared" ref="AL68:AL131" si="58">(AJ68+AK68)*0.475*44/12</f>
        <v>450.25960801246725</v>
      </c>
      <c r="AM68" s="62">
        <f t="shared" ref="AM68:AM131" si="59">AL68+(AD68+AE68)*44/12</f>
        <v>861.65960801246729</v>
      </c>
      <c r="AN68" s="62">
        <f ca="1">AVERAGE(OFFSET($AM$3,0,0,'Données projet'!$E$10+1,1))-AVERAGE(OFFSET($H$3,0,0,'Données projet'!$E$10+1,1))</f>
        <v>339.0073638981504</v>
      </c>
      <c r="AO68" s="62">
        <f t="shared" si="36"/>
        <v>230.33238447618146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1.032298904663003E-4</v>
      </c>
      <c r="AX68" s="23">
        <f t="shared" ref="AX68:AX131" si="60">SUM(AU68:AW68)</f>
        <v>1.032298904663003E-4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102.2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102.2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102.2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102.2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102.2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102.2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102.2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102.2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16.576560000000022</v>
      </c>
      <c r="D69" s="12">
        <f t="shared" ref="D69:D132" si="86">IFERROR(EXP(-1.0587+0.8836*LN(C69)+0.284),0)</f>
        <v>5.5093114635472311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78.424217267052015</v>
      </c>
      <c r="H69" s="70">
        <f t="shared" si="56"/>
        <v>413.19955946567813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102.2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411.40000000000111</v>
      </c>
      <c r="S69" s="62">
        <f ca="1">AVERAGE(OFFSET($R$3,0,0,'Données projet'!$E$9+1,1))-AVERAGE(OFFSET($H$3,0,0,'Données projet'!$E$9+1,1))</f>
        <v>201.85799153548629</v>
      </c>
      <c r="T69" s="62">
        <f t="shared" ref="T69:T132" si="88">$T$3</f>
        <v>346.37435696743762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102.2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214.79999999999993</v>
      </c>
      <c r="AJ69" s="14">
        <f>AI69*VLOOKUP('Données projet'!$B$10,Paramètres!$A$1:$I$89,3,0)*VLOOKUP('Données projet'!$B$10,Paramètres!$A$1:$I$89,5,0)</f>
        <v>194.35103999999993</v>
      </c>
      <c r="AK69" s="14">
        <f t="shared" ref="AK69:AK132" si="89">EXP(-1.0587+0.8836*LN(AJ69)+0.284)</f>
        <v>48.500634729810159</v>
      </c>
      <c r="AL69" s="22">
        <f t="shared" si="58"/>
        <v>422.96666682108594</v>
      </c>
      <c r="AM69" s="62">
        <f t="shared" si="59"/>
        <v>834.36666682108603</v>
      </c>
      <c r="AN69" s="62">
        <f ca="1">AVERAGE(OFFSET($AM$3,0,0,'Données projet'!$E$10+1,1))-AVERAGE(OFFSET($H$3,0,0,'Données projet'!$E$10+1,1))</f>
        <v>339.0073638981504</v>
      </c>
      <c r="AO69" s="62">
        <f t="shared" ref="AO69:AO132" si="90">$AO$3</f>
        <v>230.33238447618146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7.2994555569865475E-5</v>
      </c>
      <c r="AX69" s="23">
        <f t="shared" si="60"/>
        <v>7.2994555569865475E-5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102.2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102.2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102.2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102.2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102.2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102.2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102.2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102.2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16.827720000000021</v>
      </c>
      <c r="D70" s="12">
        <f t="shared" si="86"/>
        <v>5.5830047803001035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79.577731500574487</v>
      </c>
      <c r="H70" s="70">
        <f t="shared" si="56"/>
        <v>413.76534565902273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102.2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411.40000000000111</v>
      </c>
      <c r="S70" s="62">
        <f ca="1">AVERAGE(OFFSET($R$3,0,0,'Données projet'!$E$9+1,1))-AVERAGE(OFFSET($H$3,0,0,'Données projet'!$E$9+1,1))</f>
        <v>201.85799153548629</v>
      </c>
      <c r="T70" s="62">
        <f t="shared" si="88"/>
        <v>346.37435696743762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102.2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221.59999999999994</v>
      </c>
      <c r="AJ70" s="14">
        <f>AI70*VLOOKUP('Données projet'!$B$10,Paramètres!$A$1:$I$89,3,0)*VLOOKUP('Données projet'!$B$10,Paramètres!$A$1:$I$89,5,0)</f>
        <v>200.50367999999995</v>
      </c>
      <c r="AK70" s="14">
        <f t="shared" si="89"/>
        <v>49.854845135229887</v>
      </c>
      <c r="AL70" s="22">
        <f t="shared" si="58"/>
        <v>436.04109794385857</v>
      </c>
      <c r="AM70" s="62">
        <f t="shared" si="59"/>
        <v>847.44109794385861</v>
      </c>
      <c r="AN70" s="62">
        <f ca="1">AVERAGE(OFFSET($AM$3,0,0,'Données projet'!$E$10+1,1))-AVERAGE(OFFSET($H$3,0,0,'Données projet'!$E$10+1,1))</f>
        <v>339.0073638981504</v>
      </c>
      <c r="AO70" s="62">
        <f t="shared" si="90"/>
        <v>230.33238447618146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5.1614945233150151E-5</v>
      </c>
      <c r="AX70" s="23">
        <f t="shared" si="60"/>
        <v>5.1614945233150151E-5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102.2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102.2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102.2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102.2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102.2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102.2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102.2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102.2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17.078880000000019</v>
      </c>
      <c r="D71" s="12">
        <f t="shared" si="86"/>
        <v>5.6565701747904189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80.730791497852366</v>
      </c>
      <c r="H71" s="70">
        <f t="shared" si="56"/>
        <v>414.33090905442668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102.2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411.40000000000111</v>
      </c>
      <c r="S71" s="62">
        <f ca="1">AVERAGE(OFFSET($R$3,0,0,'Données projet'!$E$9+1,1))-AVERAGE(OFFSET($H$3,0,0,'Données projet'!$E$9+1,1))</f>
        <v>201.85799153548629</v>
      </c>
      <c r="T71" s="62">
        <f t="shared" si="88"/>
        <v>346.37435696743762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102.2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228.39999999999995</v>
      </c>
      <c r="AJ71" s="14">
        <f>AI71*VLOOKUP('Données projet'!$B$10,Paramètres!$A$1:$I$89,3,0)*VLOOKUP('Données projet'!$B$10,Paramètres!$A$1:$I$89,5,0)</f>
        <v>206.65631999999994</v>
      </c>
      <c r="AK71" s="14">
        <f t="shared" si="89"/>
        <v>51.20422634371338</v>
      </c>
      <c r="AL71" s="22">
        <f t="shared" si="58"/>
        <v>449.10711821530072</v>
      </c>
      <c r="AM71" s="62">
        <f t="shared" si="59"/>
        <v>860.50711821530081</v>
      </c>
      <c r="AN71" s="62">
        <f ca="1">AVERAGE(OFFSET($AM$3,0,0,'Données projet'!$E$10+1,1))-AVERAGE(OFFSET($H$3,0,0,'Données projet'!$E$10+1,1))</f>
        <v>339.0073638981504</v>
      </c>
      <c r="AO71" s="62">
        <f t="shared" si="90"/>
        <v>230.33238447618146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3.6497277784932738E-5</v>
      </c>
      <c r="AX71" s="23">
        <f t="shared" si="60"/>
        <v>3.6497277784932738E-5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102.2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102.2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102.2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102.2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102.2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102.2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102.2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102.2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17.330040000000018</v>
      </c>
      <c r="D72" s="12">
        <f t="shared" si="86"/>
        <v>5.7300097455565338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81.883404710537647</v>
      </c>
      <c r="H72" s="70">
        <f t="shared" si="56"/>
        <v>414.89625330684436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102.2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411.40000000000111</v>
      </c>
      <c r="S72" s="62">
        <f ca="1">AVERAGE(OFFSET($R$3,0,0,'Données projet'!$E$9+1,1))-AVERAGE(OFFSET($H$3,0,0,'Données projet'!$E$9+1,1))</f>
        <v>201.85799153548629</v>
      </c>
      <c r="T72" s="62">
        <f t="shared" si="88"/>
        <v>346.37435696743762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102.2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235.19999999999996</v>
      </c>
      <c r="AJ72" s="14">
        <f>AI72*VLOOKUP('Données projet'!$B$10,Paramètres!$A$1:$I$89,3,0)*VLOOKUP('Données projet'!$B$10,Paramètres!$A$1:$I$89,5,0)</f>
        <v>212.80895999999996</v>
      </c>
      <c r="AK72" s="14">
        <f t="shared" si="89"/>
        <v>52.548938637485847</v>
      </c>
      <c r="AL72" s="22">
        <f t="shared" si="58"/>
        <v>462.16500679362099</v>
      </c>
      <c r="AM72" s="62">
        <f t="shared" si="59"/>
        <v>873.56500679362102</v>
      </c>
      <c r="AN72" s="62">
        <f ca="1">AVERAGE(OFFSET($AM$3,0,0,'Données projet'!$E$10+1,1))-AVERAGE(OFFSET($H$3,0,0,'Données projet'!$E$10+1,1))</f>
        <v>339.0073638981504</v>
      </c>
      <c r="AO72" s="62">
        <f t="shared" si="90"/>
        <v>230.33238447618146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2.5807472616575076E-5</v>
      </c>
      <c r="AX72" s="23">
        <f t="shared" si="60"/>
        <v>2.5807472616575076E-5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102.2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102.2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102.2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102.2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102.2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102.2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102.2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102.2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17.581200000000017</v>
      </c>
      <c r="D73" s="12">
        <f t="shared" si="86"/>
        <v>5.8033255268170061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83.035578361890614</v>
      </c>
      <c r="H73" s="70">
        <f t="shared" si="56"/>
        <v>415.46138195920634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102.2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411.40000000000111</v>
      </c>
      <c r="S73" s="62">
        <f ca="1">AVERAGE(OFFSET($R$3,0,0,'Données projet'!$E$9+1,1))-AVERAGE(OFFSET($H$3,0,0,'Données projet'!$E$9+1,1))</f>
        <v>201.85799153548629</v>
      </c>
      <c r="T73" s="62">
        <f t="shared" si="88"/>
        <v>346.37435696743762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102.2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241.99999999999997</v>
      </c>
      <c r="AJ73" s="14">
        <f>AI73*VLOOKUP('Données projet'!$B$10,Paramètres!$A$1:$I$89,3,0)*VLOOKUP('Données projet'!$B$10,Paramètres!$A$1:$I$89,5,0)</f>
        <v>218.96159999999998</v>
      </c>
      <c r="AK73" s="14">
        <f t="shared" si="89"/>
        <v>53.88913250370743</v>
      </c>
      <c r="AL73" s="22">
        <f t="shared" si="58"/>
        <v>475.21502577729035</v>
      </c>
      <c r="AM73" s="62">
        <f t="shared" si="59"/>
        <v>886.61502577729038</v>
      </c>
      <c r="AN73" s="62">
        <f ca="1">AVERAGE(OFFSET($AM$3,0,0,'Données projet'!$E$10+1,1))-AVERAGE(OFFSET($H$3,0,0,'Données projet'!$E$10+1,1))</f>
        <v>339.0073638981504</v>
      </c>
      <c r="AO73" s="62">
        <f t="shared" si="90"/>
        <v>230.33238447618146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1.8248638892466369E-5</v>
      </c>
      <c r="AX73" s="23">
        <f t="shared" si="60"/>
        <v>1.8248638892466369E-5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102.2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102.2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102.2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102.2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102.2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102.2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102.2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102.2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17.832360000000016</v>
      </c>
      <c r="D74" s="12">
        <f t="shared" si="86"/>
        <v>5.8765194913321315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84.187319456940827</v>
      </c>
      <c r="H74" s="70">
        <f t="shared" si="56"/>
        <v>416.02629844740352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102.2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411.40000000000111</v>
      </c>
      <c r="S74" s="62">
        <f ca="1">AVERAGE(OFFSET($R$3,0,0,'Données projet'!$E$9+1,1))-AVERAGE(OFFSET($H$3,0,0,'Données projet'!$E$9+1,1))</f>
        <v>201.85799153548629</v>
      </c>
      <c r="T74" s="62">
        <f t="shared" si="88"/>
        <v>346.37435696743762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102.2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227.19999999999996</v>
      </c>
      <c r="AJ74" s="14">
        <f>AI74*VLOOKUP('Données projet'!$B$10,Paramètres!$A$1:$I$89,3,0)*VLOOKUP('Données projet'!$B$10,Paramètres!$A$1:$I$89,5,0)</f>
        <v>205.57055999999997</v>
      </c>
      <c r="AK74" s="14">
        <f t="shared" si="89"/>
        <v>50.966443946767392</v>
      </c>
      <c r="AL74" s="22">
        <f t="shared" si="58"/>
        <v>446.80194854061978</v>
      </c>
      <c r="AM74" s="62">
        <f t="shared" si="59"/>
        <v>858.20194854061981</v>
      </c>
      <c r="AN74" s="62">
        <f ca="1">AVERAGE(OFFSET($AM$3,0,0,'Données projet'!$E$10+1,1))-AVERAGE(OFFSET($H$3,0,0,'Données projet'!$E$10+1,1))</f>
        <v>339.0073638981504</v>
      </c>
      <c r="AO74" s="62">
        <f t="shared" si="90"/>
        <v>230.33238447618146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1.2903736308287538E-5</v>
      </c>
      <c r="AX74" s="23">
        <f t="shared" si="60"/>
        <v>1.2903736308287538E-5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102.2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102.2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102.2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102.2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102.2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102.2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102.2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102.2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18.083520000000014</v>
      </c>
      <c r="D75" s="12">
        <f t="shared" si="86"/>
        <v>5.949593553099648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85.338634792059153</v>
      </c>
      <c r="H75" s="70">
        <f t="shared" si="56"/>
        <v>416.59100610498194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102.2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411.40000000000111</v>
      </c>
      <c r="S75" s="62">
        <f ca="1">AVERAGE(OFFSET($R$3,0,0,'Données projet'!$E$9+1,1))-AVERAGE(OFFSET($H$3,0,0,'Données projet'!$E$9+1,1))</f>
        <v>201.85799153548629</v>
      </c>
      <c r="T75" s="62">
        <f t="shared" si="88"/>
        <v>346.37435696743762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102.2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233.39999999999995</v>
      </c>
      <c r="AJ75" s="14">
        <f>AI75*VLOOKUP('Données projet'!$B$10,Paramètres!$A$1:$I$89,3,0)*VLOOKUP('Données projet'!$B$10,Paramètres!$A$1:$I$89,5,0)</f>
        <v>211.18031999999994</v>
      </c>
      <c r="AK75" s="14">
        <f t="shared" si="89"/>
        <v>52.193431117443019</v>
      </c>
      <c r="AL75" s="22">
        <f t="shared" si="58"/>
        <v>458.70928319621316</v>
      </c>
      <c r="AM75" s="62">
        <f t="shared" si="59"/>
        <v>870.10928319621325</v>
      </c>
      <c r="AN75" s="62">
        <f ca="1">AVERAGE(OFFSET($AM$3,0,0,'Données projet'!$E$10+1,1))-AVERAGE(OFFSET($H$3,0,0,'Données projet'!$E$10+1,1))</f>
        <v>339.0073638981504</v>
      </c>
      <c r="AO75" s="62">
        <f t="shared" si="90"/>
        <v>230.33238447618146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9.1243194462331844E-6</v>
      </c>
      <c r="AX75" s="23">
        <f t="shared" si="60"/>
        <v>9.1243194462331844E-6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102.2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102.2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102.2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102.2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102.2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102.2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102.2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102.2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18.334680000000013</v>
      </c>
      <c r="D76" s="12">
        <f t="shared" si="86"/>
        <v>6.0225495698964648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86.489530963983285</v>
      </c>
      <c r="H76" s="70">
        <f t="shared" si="56"/>
        <v>417.15550816756974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102.2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411.40000000000111</v>
      </c>
      <c r="S76" s="62">
        <f ca="1">AVERAGE(OFFSET($R$3,0,0,'Données projet'!$E$9+1,1))-AVERAGE(OFFSET($H$3,0,0,'Données projet'!$E$9+1,1))</f>
        <v>201.85799153548629</v>
      </c>
      <c r="T76" s="62">
        <f t="shared" si="88"/>
        <v>346.37435696743762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102.2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239.59999999999994</v>
      </c>
      <c r="AJ76" s="14">
        <f>AI76*VLOOKUP('Données projet'!$B$10,Paramètres!$A$1:$I$89,3,0)*VLOOKUP('Données projet'!$B$10,Paramètres!$A$1:$I$89,5,0)</f>
        <v>216.79007999999996</v>
      </c>
      <c r="AK76" s="14">
        <f t="shared" si="89"/>
        <v>53.416629794462551</v>
      </c>
      <c r="AL76" s="22">
        <f t="shared" si="58"/>
        <v>470.61001955868886</v>
      </c>
      <c r="AM76" s="62">
        <f t="shared" si="59"/>
        <v>882.0100195586889</v>
      </c>
      <c r="AN76" s="62">
        <f ca="1">AVERAGE(OFFSET($AM$3,0,0,'Données projet'!$E$10+1,1))-AVERAGE(OFFSET($H$3,0,0,'Données projet'!$E$10+1,1))</f>
        <v>339.0073638981504</v>
      </c>
      <c r="AO76" s="62">
        <f t="shared" si="90"/>
        <v>230.33238447618146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6.4518681541437689E-6</v>
      </c>
      <c r="AX76" s="23">
        <f t="shared" si="60"/>
        <v>6.4518681541437689E-6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102.2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102.2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102.2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102.2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102.2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102.2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102.2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102.2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18.585840000000012</v>
      </c>
      <c r="D77" s="12">
        <f t="shared" si="86"/>
        <v>6.095389345677134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87.6400143783343</v>
      </c>
      <c r="H77" s="70">
        <f t="shared" si="56"/>
        <v>417.71980777705437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102.2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411.40000000000111</v>
      </c>
      <c r="S77" s="62">
        <f ca="1">AVERAGE(OFFSET($R$3,0,0,'Données projet'!$E$9+1,1))-AVERAGE(OFFSET($H$3,0,0,'Données projet'!$E$9+1,1))</f>
        <v>201.85799153548629</v>
      </c>
      <c r="T77" s="62">
        <f t="shared" si="88"/>
        <v>346.37435696743762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102.2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245.79999999999993</v>
      </c>
      <c r="AJ77" s="14">
        <f>AI77*VLOOKUP('Données projet'!$B$10,Paramètres!$A$1:$I$89,3,0)*VLOOKUP('Données projet'!$B$10,Paramètres!$A$1:$I$89,5,0)</f>
        <v>222.3998399999999</v>
      </c>
      <c r="AK77" s="14">
        <f t="shared" si="89"/>
        <v>54.636149281681448</v>
      </c>
      <c r="AL77" s="22">
        <f t="shared" si="58"/>
        <v>482.50434799892832</v>
      </c>
      <c r="AM77" s="62">
        <f t="shared" si="59"/>
        <v>893.90434799892842</v>
      </c>
      <c r="AN77" s="62">
        <f ca="1">AVERAGE(OFFSET($AM$3,0,0,'Données projet'!$E$10+1,1))-AVERAGE(OFFSET($H$3,0,0,'Données projet'!$E$10+1,1))</f>
        <v>339.0073638981504</v>
      </c>
      <c r="AO77" s="62">
        <f t="shared" si="90"/>
        <v>230.33238447618146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4.5621597231165922E-6</v>
      </c>
      <c r="AX77" s="23">
        <f t="shared" si="60"/>
        <v>4.5621597231165922E-6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102.2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102.2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102.2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102.2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102.2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102.2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102.2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102.2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18.83700000000001</v>
      </c>
      <c r="D78" s="12">
        <f t="shared" si="86"/>
        <v>6.1681146328389795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88.790091257659853</v>
      </c>
      <c r="H78" s="70">
        <f t="shared" si="56"/>
        <v>418.28390798552789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102.2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411.40000000000111</v>
      </c>
      <c r="S78" s="62">
        <f ca="1">AVERAGE(OFFSET($R$3,0,0,'Données projet'!$E$9+1,1))-AVERAGE(OFFSET($H$3,0,0,'Données projet'!$E$9+1,1))</f>
        <v>201.85799153548629</v>
      </c>
      <c r="T78" s="62">
        <f t="shared" si="88"/>
        <v>346.37435696743762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102.2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251.99999999999991</v>
      </c>
      <c r="AJ78" s="14">
        <f>AI78*VLOOKUP('Données projet'!$B$10,Paramètres!$A$1:$I$89,3,0)*VLOOKUP('Données projet'!$B$10,Paramètres!$A$1:$I$89,5,0)</f>
        <v>228.00959999999992</v>
      </c>
      <c r="AK78" s="14">
        <f t="shared" si="89"/>
        <v>55.852093054619829</v>
      </c>
      <c r="AL78" s="22">
        <f t="shared" si="58"/>
        <v>494.3924487367961</v>
      </c>
      <c r="AM78" s="62">
        <f t="shared" si="59"/>
        <v>905.79244873679613</v>
      </c>
      <c r="AN78" s="62">
        <f ca="1">AVERAGE(OFFSET($AM$3,0,0,'Données projet'!$E$10+1,1))-AVERAGE(OFFSET($H$3,0,0,'Données projet'!$E$10+1,1))</f>
        <v>339.0073638981504</v>
      </c>
      <c r="AO78" s="62">
        <f t="shared" si="90"/>
        <v>230.33238447618146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3.2259340770718845E-6</v>
      </c>
      <c r="AX78" s="23">
        <f t="shared" si="60"/>
        <v>3.2259340770718845E-6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102.2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102.2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102.2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102.2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102.2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102.2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102.2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102.2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19.088160000000009</v>
      </c>
      <c r="D79" s="12">
        <f t="shared" si="86"/>
        <v>6.2407271343629986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89.939767649036369</v>
      </c>
      <c r="H79" s="70">
        <f t="shared" si="56"/>
        <v>418.8478117590156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102.2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411.40000000000111</v>
      </c>
      <c r="S79" s="62">
        <f ca="1">AVERAGE(OFFSET($R$3,0,0,'Données projet'!$E$9+1,1))-AVERAGE(OFFSET($H$3,0,0,'Données projet'!$E$9+1,1))</f>
        <v>201.85799153548629</v>
      </c>
      <c r="T79" s="62">
        <f t="shared" si="88"/>
        <v>346.37435696743762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102.2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236.99999999999989</v>
      </c>
      <c r="AJ79" s="14">
        <f>AI79*VLOOKUP('Données projet'!$B$10,Paramètres!$A$1:$I$89,3,0)*VLOOKUP('Données projet'!$B$10,Paramètres!$A$1:$I$89,5,0)</f>
        <v>214.43759999999989</v>
      </c>
      <c r="AK79" s="14">
        <f t="shared" si="89"/>
        <v>52.904129603372375</v>
      </c>
      <c r="AL79" s="22">
        <f t="shared" si="58"/>
        <v>465.62017905920658</v>
      </c>
      <c r="AM79" s="62">
        <f t="shared" si="59"/>
        <v>877.02017905920661</v>
      </c>
      <c r="AN79" s="62">
        <f ca="1">AVERAGE(OFFSET($AM$3,0,0,'Données projet'!$E$10+1,1))-AVERAGE(OFFSET($H$3,0,0,'Données projet'!$E$10+1,1))</f>
        <v>339.0073638981504</v>
      </c>
      <c r="AO79" s="62">
        <f t="shared" si="90"/>
        <v>230.33238447618146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2.2810798615582961E-6</v>
      </c>
      <c r="AX79" s="23">
        <f t="shared" si="60"/>
        <v>2.2810798615582961E-6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102.2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102.2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102.2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102.2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102.2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102.2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102.2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102.2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19.339320000000008</v>
      </c>
      <c r="D80" s="12">
        <f t="shared" si="86"/>
        <v>6.3132285058388833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91.089049431259511</v>
      </c>
      <c r="H80" s="70">
        <f t="shared" si="56"/>
        <v>419.41152198100275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102.2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411.40000000000111</v>
      </c>
      <c r="S80" s="62">
        <f ca="1">AVERAGE(OFFSET($R$3,0,0,'Données projet'!$E$9+1,1))-AVERAGE(OFFSET($H$3,0,0,'Données projet'!$E$9+1,1))</f>
        <v>201.85799153548629</v>
      </c>
      <c r="T80" s="62">
        <f t="shared" si="88"/>
        <v>346.37435696743762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102.2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242.99999999999989</v>
      </c>
      <c r="AJ80" s="14">
        <f>AI80*VLOOKUP('Données projet'!$B$10,Paramètres!$A$1:$I$89,3,0)*VLOOKUP('Données projet'!$B$10,Paramètres!$A$1:$I$89,5,0)</f>
        <v>219.86639999999989</v>
      </c>
      <c r="AK80" s="14">
        <f t="shared" si="89"/>
        <v>54.085847394182416</v>
      </c>
      <c r="AL80" s="22">
        <f t="shared" si="58"/>
        <v>477.13349754486745</v>
      </c>
      <c r="AM80" s="62">
        <f t="shared" si="59"/>
        <v>888.53349754486749</v>
      </c>
      <c r="AN80" s="62">
        <f ca="1">AVERAGE(OFFSET($AM$3,0,0,'Données projet'!$E$10+1,1))-AVERAGE(OFFSET($H$3,0,0,'Données projet'!$E$10+1,1))</f>
        <v>339.0073638981504</v>
      </c>
      <c r="AO80" s="62">
        <f t="shared" si="90"/>
        <v>230.33238447618146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1.6129670385359422E-6</v>
      </c>
      <c r="AX80" s="23">
        <f t="shared" si="60"/>
        <v>1.6129670385359422E-6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102.2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102.2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102.2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102.2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102.2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102.2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102.2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102.2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19.590480000000007</v>
      </c>
      <c r="D81" s="12">
        <f t="shared" si="86"/>
        <v>6.3856203573818249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92.237942321650578</v>
      </c>
      <c r="H81" s="70">
        <f t="shared" si="56"/>
        <v>419.97504145577335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102.2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411.40000000000111</v>
      </c>
      <c r="S81" s="62">
        <f ca="1">AVERAGE(OFFSET($R$3,0,0,'Données projet'!$E$9+1,1))-AVERAGE(OFFSET($H$3,0,0,'Données projet'!$E$9+1,1))</f>
        <v>201.85799153548629</v>
      </c>
      <c r="T81" s="62">
        <f t="shared" si="88"/>
        <v>346.37435696743762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102.2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248.99999999999989</v>
      </c>
      <c r="AJ81" s="14">
        <f>AI81*VLOOKUP('Données projet'!$B$10,Paramètres!$A$1:$I$89,3,0)*VLOOKUP('Données projet'!$B$10,Paramètres!$A$1:$I$89,5,0)</f>
        <v>225.29519999999991</v>
      </c>
      <c r="AK81" s="14">
        <f t="shared" si="89"/>
        <v>55.264173352293078</v>
      </c>
      <c r="AL81" s="22">
        <f t="shared" si="58"/>
        <v>488.64090858857691</v>
      </c>
      <c r="AM81" s="62">
        <f t="shared" si="59"/>
        <v>900.04090858857694</v>
      </c>
      <c r="AN81" s="62">
        <f ca="1">AVERAGE(OFFSET($AM$3,0,0,'Données projet'!$E$10+1,1))-AVERAGE(OFFSET($H$3,0,0,'Données projet'!$E$10+1,1))</f>
        <v>339.0073638981504</v>
      </c>
      <c r="AO81" s="62">
        <f t="shared" si="90"/>
        <v>230.33238447618146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1.1405399307791481E-6</v>
      </c>
      <c r="AX81" s="23">
        <f t="shared" si="60"/>
        <v>1.1405399307791481E-6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102.2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102.2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102.2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102.2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102.2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102.2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102.2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102.2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19.841640000000005</v>
      </c>
      <c r="D82" s="12">
        <f t="shared" si="86"/>
        <v>6.4579042554482395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93.386451882503948</v>
      </c>
      <c r="H82" s="70">
        <f t="shared" si="56"/>
        <v>420.53837291157237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102.2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411.40000000000111</v>
      </c>
      <c r="S82" s="62">
        <f ca="1">AVERAGE(OFFSET($R$3,0,0,'Données projet'!$E$9+1,1))-AVERAGE(OFFSET($H$3,0,0,'Données projet'!$E$9+1,1))</f>
        <v>201.85799153548629</v>
      </c>
      <c r="T82" s="62">
        <f t="shared" si="88"/>
        <v>346.37435696743762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102.2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254.99999999999989</v>
      </c>
      <c r="AJ82" s="14">
        <f>AI82*VLOOKUP('Données projet'!$B$10,Paramètres!$A$1:$I$89,3,0)*VLOOKUP('Données projet'!$B$10,Paramètres!$A$1:$I$89,5,0)</f>
        <v>230.72399999999988</v>
      </c>
      <c r="AK82" s="14">
        <f t="shared" si="89"/>
        <v>56.439198612082045</v>
      </c>
      <c r="AL82" s="22">
        <f t="shared" si="58"/>
        <v>500.14257091604264</v>
      </c>
      <c r="AM82" s="62">
        <f t="shared" si="59"/>
        <v>911.54257091604268</v>
      </c>
      <c r="AN82" s="62">
        <f ca="1">AVERAGE(OFFSET($AM$3,0,0,'Données projet'!$E$10+1,1))-AVERAGE(OFFSET($H$3,0,0,'Données projet'!$E$10+1,1))</f>
        <v>339.0073638981504</v>
      </c>
      <c r="AO82" s="62">
        <f t="shared" si="90"/>
        <v>230.33238447618146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8.0648351926797111E-7</v>
      </c>
      <c r="AX82" s="23">
        <f t="shared" si="60"/>
        <v>8.0648351926797111E-7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102.2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102.2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102.2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102.2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102.2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102.2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102.2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102.2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20.092800000000004</v>
      </c>
      <c r="D83" s="12">
        <f t="shared" si="86"/>
        <v>6.5300817245569407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94.534583527198706</v>
      </c>
      <c r="H83" s="70">
        <f t="shared" si="56"/>
        <v>421.10151900360336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102.2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411.40000000000111</v>
      </c>
      <c r="S83" s="62">
        <f ca="1">AVERAGE(OFFSET($R$3,0,0,'Données projet'!$E$9+1,1))-AVERAGE(OFFSET($H$3,0,0,'Données projet'!$E$9+1,1))</f>
        <v>201.85799153548629</v>
      </c>
      <c r="T83" s="62">
        <f t="shared" si="88"/>
        <v>346.37435696743762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102.2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261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260.99999999999989</v>
      </c>
      <c r="AJ83" s="14">
        <f>AI83*VLOOKUP('Données projet'!$B$10,Paramètres!$A$1:$I$89,3,0)*VLOOKUP('Données projet'!$B$10,Paramètres!$A$1:$I$89,5,0)</f>
        <v>236.15279999999987</v>
      </c>
      <c r="AK83" s="14">
        <f t="shared" si="89"/>
        <v>57.61100977459931</v>
      </c>
      <c r="AL83" s="22">
        <f t="shared" si="58"/>
        <v>511.63863535742689</v>
      </c>
      <c r="AM83" s="62">
        <f t="shared" si="59"/>
        <v>923.03863535742698</v>
      </c>
      <c r="AN83" s="62">
        <f ca="1">AVERAGE(OFFSET($AM$3,0,0,'Données projet'!$E$10+1,1))-AVERAGE(OFFSET($H$3,0,0,'Données projet'!$E$10+1,1))</f>
        <v>339.0073638981504</v>
      </c>
      <c r="AO83" s="62">
        <f t="shared" si="90"/>
        <v>230.33238447618146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5.7026996538957403E-7</v>
      </c>
      <c r="AX83" s="23">
        <f t="shared" si="60"/>
        <v>5.7026996538957403E-7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102.2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102.2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102.2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102.2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102.2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102.2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102.2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102.2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20.343960000000003</v>
      </c>
      <c r="D84" s="12">
        <f t="shared" si="86"/>
        <v>6.6021542489218072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95.682342525996049</v>
      </c>
      <c r="H84" s="70">
        <f t="shared" si="56"/>
        <v>421.66448231687218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102.2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411.40000000000111</v>
      </c>
      <c r="S84" s="62">
        <f ca="1">AVERAGE(OFFSET($R$3,0,0,'Données projet'!$E$9+1,1))-AVERAGE(OFFSET($H$3,0,0,'Données projet'!$E$9+1,1))</f>
        <v>201.85799153548629</v>
      </c>
      <c r="T84" s="62">
        <f t="shared" si="88"/>
        <v>346.37435696743762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102.2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5.8</v>
      </c>
      <c r="AI84" s="14">
        <f>IF('Données projet'!$A$62&gt;35,AI83+AH84-AQ83,IF(A84&lt;'Données projet'!$A$62,$AF$205^A84,IF(A84='Données projet'!$A$62,'Données projet'!$B$62,AI83+AH84-AQ83)))</f>
        <v>245.7999999999999</v>
      </c>
      <c r="AJ84" s="14">
        <f>AI84*VLOOKUP('Données projet'!$B$10,Paramètres!$A$1:$I$89,3,0)*VLOOKUP('Données projet'!$B$10,Paramètres!$A$1:$I$89,5,0)</f>
        <v>222.3998399999999</v>
      </c>
      <c r="AK84" s="14">
        <f t="shared" si="89"/>
        <v>54.636149281681448</v>
      </c>
      <c r="AL84" s="22">
        <f t="shared" si="58"/>
        <v>482.50434799892832</v>
      </c>
      <c r="AM84" s="62">
        <f t="shared" si="59"/>
        <v>893.90434799892842</v>
      </c>
      <c r="AN84" s="62">
        <f ca="1">AVERAGE(OFFSET($AM$3,0,0,'Données projet'!$E$10+1,1))-AVERAGE(OFFSET($H$3,0,0,'Données projet'!$E$10+1,1))</f>
        <v>339.0073638981504</v>
      </c>
      <c r="AO84" s="62">
        <f t="shared" si="90"/>
        <v>230.33238447618146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4.0324175963398556E-7</v>
      </c>
      <c r="AX84" s="23">
        <f t="shared" si="60"/>
        <v>4.0324175963398556E-7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102.2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102.2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102.2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102.2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102.2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102.2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102.2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102.2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20.595120000000001</v>
      </c>
      <c r="D85" s="12">
        <f t="shared" si="86"/>
        <v>6.674123274001496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96.829734011542158</v>
      </c>
      <c r="H85" s="70">
        <f t="shared" si="56"/>
        <v>422.22726536888592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102.2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411.40000000000111</v>
      </c>
      <c r="S85" s="62">
        <f ca="1">AVERAGE(OFFSET($R$3,0,0,'Données projet'!$E$9+1,1))-AVERAGE(OFFSET($H$3,0,0,'Données projet'!$E$9+1,1))</f>
        <v>201.85799153548629</v>
      </c>
      <c r="T85" s="62">
        <f t="shared" si="88"/>
        <v>346.37435696743762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102.2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5.8</v>
      </c>
      <c r="AI85" s="14">
        <f>IF('Données projet'!$A$62&gt;35,AI84+AH85-AQ84,IF(A85&lt;'Données projet'!$A$62,$AF$205^A85,IF(A85='Données projet'!$A$62,'Données projet'!$B$62,AI84+AH85-AQ84)))</f>
        <v>251.59999999999991</v>
      </c>
      <c r="AJ85" s="14">
        <f>AI85*VLOOKUP('Données projet'!$B$10,Paramètres!$A$1:$I$89,3,0)*VLOOKUP('Données projet'!$B$10,Paramètres!$A$1:$I$89,5,0)</f>
        <v>227.64767999999992</v>
      </c>
      <c r="AK85" s="14">
        <f t="shared" si="89"/>
        <v>55.773751036838313</v>
      </c>
      <c r="AL85" s="22">
        <f t="shared" si="58"/>
        <v>493.62565905582659</v>
      </c>
      <c r="AM85" s="62">
        <f t="shared" si="59"/>
        <v>905.02565905582662</v>
      </c>
      <c r="AN85" s="62">
        <f ca="1">AVERAGE(OFFSET($AM$3,0,0,'Données projet'!$E$10+1,1))-AVERAGE(OFFSET($H$3,0,0,'Données projet'!$E$10+1,1))</f>
        <v>339.0073638981504</v>
      </c>
      <c r="AO85" s="62">
        <f t="shared" si="90"/>
        <v>230.33238447618146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2.8513498269478701E-7</v>
      </c>
      <c r="AX85" s="23">
        <f t="shared" si="60"/>
        <v>2.8513498269478701E-7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102.2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102.2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102.2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102.2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102.2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102.2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102.2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102.2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20.84628</v>
      </c>
      <c r="D86" s="12">
        <f t="shared" si="86"/>
        <v>6.7459902079714524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97.976762984095117</v>
      </c>
      <c r="H86" s="70">
        <f t="shared" si="56"/>
        <v>422.78987061221699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102.2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411.40000000000111</v>
      </c>
      <c r="S86" s="62">
        <f ca="1">AVERAGE(OFFSET($R$3,0,0,'Données projet'!$E$9+1,1))-AVERAGE(OFFSET($H$3,0,0,'Données projet'!$E$9+1,1))</f>
        <v>201.85799153548629</v>
      </c>
      <c r="T86" s="62">
        <f t="shared" si="88"/>
        <v>346.37435696743762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102.2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5.8</v>
      </c>
      <c r="AI86" s="14">
        <f>IF('Données projet'!$A$62&gt;35,AI85+AH86-AQ85,IF(A86&lt;'Données projet'!$A$62,$AF$205^A86,IF(A86='Données projet'!$A$62,'Données projet'!$B$62,AI85+AH86-AQ85)))</f>
        <v>257.39999999999992</v>
      </c>
      <c r="AJ86" s="14">
        <f>AI86*VLOOKUP('Données projet'!$B$10,Paramètres!$A$1:$I$89,3,0)*VLOOKUP('Données projet'!$B$10,Paramètres!$A$1:$I$89,5,0)</f>
        <v>232.89551999999992</v>
      </c>
      <c r="AK86" s="14">
        <f t="shared" si="89"/>
        <v>56.908304063818662</v>
      </c>
      <c r="AL86" s="22">
        <f t="shared" si="58"/>
        <v>504.74166024448397</v>
      </c>
      <c r="AM86" s="62">
        <f t="shared" si="59"/>
        <v>916.141660244484</v>
      </c>
      <c r="AN86" s="62">
        <f ca="1">AVERAGE(OFFSET($AM$3,0,0,'Données projet'!$E$10+1,1))-AVERAGE(OFFSET($H$3,0,0,'Données projet'!$E$10+1,1))</f>
        <v>339.0073638981504</v>
      </c>
      <c r="AO86" s="62">
        <f t="shared" si="90"/>
        <v>230.33238447618146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2.0162087981699278E-7</v>
      </c>
      <c r="AX86" s="23">
        <f t="shared" si="60"/>
        <v>2.0162087981699278E-7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102.2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102.2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102.2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102.2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102.2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102.2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102.2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102.2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21.097439999999999</v>
      </c>
      <c r="D87" s="12">
        <f t="shared" si="86"/>
        <v>6.8177564231229368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99.123434316492663</v>
      </c>
      <c r="H87" s="70">
        <f t="shared" si="56"/>
        <v>423.35230043693912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102.2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411.40000000000111</v>
      </c>
      <c r="S87" s="62">
        <f ca="1">AVERAGE(OFFSET($R$3,0,0,'Données projet'!$E$9+1,1))-AVERAGE(OFFSET($H$3,0,0,'Données projet'!$E$9+1,1))</f>
        <v>201.85799153548629</v>
      </c>
      <c r="T87" s="62">
        <f t="shared" si="88"/>
        <v>346.37435696743762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102.2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5.8</v>
      </c>
      <c r="AI87" s="14">
        <f>IF('Données projet'!$A$62&gt;35,AI86+AH87-AQ86,IF(A87&lt;'Données projet'!$A$62,$AF$205^A87,IF(A87='Données projet'!$A$62,'Données projet'!$B$62,AI86+AH87-AQ86)))</f>
        <v>263.19999999999993</v>
      </c>
      <c r="AJ87" s="14">
        <f>AI87*VLOOKUP('Données projet'!$B$10,Paramètres!$A$1:$I$89,3,0)*VLOOKUP('Données projet'!$B$10,Paramètres!$A$1:$I$89,5,0)</f>
        <v>238.14335999999992</v>
      </c>
      <c r="AK87" s="14">
        <f t="shared" si="89"/>
        <v>58.039884968630489</v>
      </c>
      <c r="AL87" s="22">
        <f t="shared" si="58"/>
        <v>515.85248498703129</v>
      </c>
      <c r="AM87" s="62">
        <f t="shared" si="59"/>
        <v>927.25248498703127</v>
      </c>
      <c r="AN87" s="62">
        <f ca="1">AVERAGE(OFFSET($AM$3,0,0,'Données projet'!$E$10+1,1))-AVERAGE(OFFSET($H$3,0,0,'Données projet'!$E$10+1,1))</f>
        <v>339.0073638981504</v>
      </c>
      <c r="AO87" s="62">
        <f t="shared" si="90"/>
        <v>230.33238447618146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1.4256749134739351E-7</v>
      </c>
      <c r="AX87" s="23">
        <f t="shared" si="60"/>
        <v>1.4256749134739351E-7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102.2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102.2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102.2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102.2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102.2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102.2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102.2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102.2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21.348599999999998</v>
      </c>
      <c r="D88" s="12">
        <f t="shared" si="86"/>
        <v>6.8894232571935046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100.26975275887658</v>
      </c>
      <c r="H88" s="70">
        <f t="shared" si="56"/>
        <v>423.91455717294536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102.2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411.40000000000111</v>
      </c>
      <c r="S88" s="62">
        <f ca="1">AVERAGE(OFFSET($R$3,0,0,'Données projet'!$E$9+1,1))-AVERAGE(OFFSET($H$3,0,0,'Données projet'!$E$9+1,1))</f>
        <v>201.85799153548629</v>
      </c>
      <c r="T88" s="62">
        <f t="shared" si="88"/>
        <v>346.37435696743762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102.2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5.8</v>
      </c>
      <c r="AH88" s="13">
        <f t="array" ref="AH88">INDEX(AG:AG,MIN(IF(ISNUMBER(AG88:AG284),ROW(AG88:AG284),"")))</f>
        <v>5.8</v>
      </c>
      <c r="AI88" s="14">
        <f>IF('Données projet'!$A$62&gt;35,AI87+AH88-AQ87,IF(A88&lt;'Données projet'!$A$62,$AF$205^A88,IF(A88='Données projet'!$A$62,'Données projet'!$B$62,AI87+AH88-AQ87)))</f>
        <v>268.99999999999994</v>
      </c>
      <c r="AJ88" s="14">
        <f>AI88*VLOOKUP('Données projet'!$B$10,Paramètres!$A$1:$I$89,3,0)*VLOOKUP('Données projet'!$B$10,Paramètres!$A$1:$I$89,5,0)</f>
        <v>243.39119999999994</v>
      </c>
      <c r="AK88" s="14">
        <f t="shared" si="89"/>
        <v>59.168566788241527</v>
      </c>
      <c r="AL88" s="22">
        <f t="shared" si="58"/>
        <v>526.95826048952051</v>
      </c>
      <c r="AM88" s="62">
        <f t="shared" si="59"/>
        <v>938.35826048952049</v>
      </c>
      <c r="AN88" s="62">
        <f ca="1">AVERAGE(OFFSET($AM$3,0,0,'Données projet'!$E$10+1,1))-AVERAGE(OFFSET($H$3,0,0,'Données projet'!$E$10+1,1))</f>
        <v>339.0073638981504</v>
      </c>
      <c r="AO88" s="62">
        <f t="shared" si="90"/>
        <v>230.33238447618146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1.0081043990849639E-7</v>
      </c>
      <c r="AX88" s="23">
        <f t="shared" si="60"/>
        <v>1.0081043990849639E-7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102.2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102.2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102.2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102.2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102.2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102.2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102.2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102.2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21.599759999999996</v>
      </c>
      <c r="D89" s="12">
        <f t="shared" si="86"/>
        <v>6.9609920146331401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101.41572294318856</v>
      </c>
      <c r="H89" s="70">
        <f t="shared" si="56"/>
        <v>424.4766430921527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102.2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411.40000000000111</v>
      </c>
      <c r="S89" s="62">
        <f ca="1">AVERAGE(OFFSET($R$3,0,0,'Données projet'!$E$9+1,1))-AVERAGE(OFFSET($H$3,0,0,'Données projet'!$E$9+1,1))</f>
        <v>201.85799153548629</v>
      </c>
      <c r="T89" s="62">
        <f t="shared" si="88"/>
        <v>346.37435696743762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102.2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253.39999999999992</v>
      </c>
      <c r="AJ89" s="14">
        <f>AI89*VLOOKUP('Données projet'!$B$10,Paramètres!$A$1:$I$89,3,0)*VLOOKUP('Données projet'!$B$10,Paramètres!$A$1:$I$89,5,0)</f>
        <v>229.27631999999994</v>
      </c>
      <c r="AK89" s="14">
        <f t="shared" si="89"/>
        <v>56.126176307517476</v>
      </c>
      <c r="AL89" s="22">
        <f t="shared" si="58"/>
        <v>497.07601440225949</v>
      </c>
      <c r="AM89" s="62">
        <f t="shared" si="59"/>
        <v>908.47601440225958</v>
      </c>
      <c r="AN89" s="62">
        <f ca="1">AVERAGE(OFFSET($AM$3,0,0,'Données projet'!$E$10+1,1))-AVERAGE(OFFSET($H$3,0,0,'Données projet'!$E$10+1,1))</f>
        <v>339.0073638981504</v>
      </c>
      <c r="AO89" s="62">
        <f t="shared" si="90"/>
        <v>230.33238447618146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7.1283745673696753E-8</v>
      </c>
      <c r="AX89" s="23">
        <f t="shared" si="60"/>
        <v>7.1283745673696753E-8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102.2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102.2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102.2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102.2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102.2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102.2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102.2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102.2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21.850919999999995</v>
      </c>
      <c r="D90" s="12">
        <f t="shared" si="86"/>
        <v>7.0324639678097851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102.56134938745089</v>
      </c>
      <c r="H90" s="70">
        <f t="shared" si="56"/>
        <v>425.03856041060203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102.2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411.40000000000111</v>
      </c>
      <c r="S90" s="62">
        <f ca="1">AVERAGE(OFFSET($R$3,0,0,'Données projet'!$E$9+1,1))-AVERAGE(OFFSET($H$3,0,0,'Données projet'!$E$9+1,1))</f>
        <v>201.85799153548629</v>
      </c>
      <c r="T90" s="62">
        <f t="shared" si="88"/>
        <v>346.37435696743762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102.2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258.7999999999999</v>
      </c>
      <c r="AJ90" s="14">
        <f>AI90*VLOOKUP('Données projet'!$B$10,Paramètres!$A$1:$I$89,3,0)*VLOOKUP('Données projet'!$B$10,Paramètres!$A$1:$I$89,5,0)</f>
        <v>234.16223999999988</v>
      </c>
      <c r="AK90" s="14">
        <f t="shared" si="89"/>
        <v>57.181713578143047</v>
      </c>
      <c r="AL90" s="22">
        <f t="shared" si="58"/>
        <v>507.42405248193222</v>
      </c>
      <c r="AM90" s="62">
        <f t="shared" si="59"/>
        <v>918.82405248193231</v>
      </c>
      <c r="AN90" s="62">
        <f ca="1">AVERAGE(OFFSET($AM$3,0,0,'Données projet'!$E$10+1,1))-AVERAGE(OFFSET($H$3,0,0,'Données projet'!$E$10+1,1))</f>
        <v>339.0073638981504</v>
      </c>
      <c r="AO90" s="62">
        <f t="shared" si="90"/>
        <v>230.33238447618146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5.0405219954248195E-8</v>
      </c>
      <c r="AX90" s="23">
        <f t="shared" si="60"/>
        <v>5.0405219954248195E-8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102.2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102.2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102.2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102.2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102.2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102.2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102.2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102.2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22.102079999999994</v>
      </c>
      <c r="D91" s="12">
        <f t="shared" si="86"/>
        <v>7.103840358157874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103.70663649984481</v>
      </c>
      <c r="H91" s="70">
        <f t="shared" si="56"/>
        <v>425.60031129045831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102.2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411.40000000000111</v>
      </c>
      <c r="S91" s="62">
        <f ca="1">AVERAGE(OFFSET($R$3,0,0,'Données projet'!$E$9+1,1))-AVERAGE(OFFSET($H$3,0,0,'Données projet'!$E$9+1,1))</f>
        <v>201.85799153548629</v>
      </c>
      <c r="T91" s="62">
        <f t="shared" si="88"/>
        <v>346.37435696743762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102.2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264.19999999999987</v>
      </c>
      <c r="AJ91" s="14">
        <f>AI91*VLOOKUP('Données projet'!$B$10,Paramètres!$A$1:$I$89,3,0)*VLOOKUP('Données projet'!$B$10,Paramètres!$A$1:$I$89,5,0)</f>
        <v>239.04815999999985</v>
      </c>
      <c r="AK91" s="14">
        <f t="shared" si="89"/>
        <v>58.234690128947292</v>
      </c>
      <c r="AL91" s="22">
        <f t="shared" si="58"/>
        <v>517.76763064124964</v>
      </c>
      <c r="AM91" s="62">
        <f t="shared" si="59"/>
        <v>929.16763064124962</v>
      </c>
      <c r="AN91" s="62">
        <f ca="1">AVERAGE(OFFSET($AM$3,0,0,'Données projet'!$E$10+1,1))-AVERAGE(OFFSET($H$3,0,0,'Données projet'!$E$10+1,1))</f>
        <v>339.0073638981504</v>
      </c>
      <c r="AO91" s="62">
        <f t="shared" si="90"/>
        <v>230.33238447618146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3.5641872836848377E-8</v>
      </c>
      <c r="AX91" s="23">
        <f t="shared" si="60"/>
        <v>3.5641872836848377E-8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102.2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102.2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102.2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102.2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102.2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102.2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102.2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102.2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22.353239999999992</v>
      </c>
      <c r="D92" s="12">
        <f t="shared" si="86"/>
        <v>7.1751223972731664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104.85158858259803</v>
      </c>
      <c r="H92" s="70">
        <f t="shared" si="56"/>
        <v>426.16189784191744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102.2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411.40000000000111</v>
      </c>
      <c r="S92" s="62">
        <f ca="1">AVERAGE(OFFSET($R$3,0,0,'Données projet'!$E$9+1,1))-AVERAGE(OFFSET($H$3,0,0,'Données projet'!$E$9+1,1))</f>
        <v>201.85799153548629</v>
      </c>
      <c r="T92" s="62">
        <f t="shared" si="88"/>
        <v>346.37435696743762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102.2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269.59999999999985</v>
      </c>
      <c r="AJ92" s="14">
        <f>AI92*VLOOKUP('Données projet'!$B$10,Paramètres!$A$1:$I$89,3,0)*VLOOKUP('Données projet'!$B$10,Paramètres!$A$1:$I$89,5,0)</f>
        <v>243.93407999999988</v>
      </c>
      <c r="AK92" s="14">
        <f t="shared" si="89"/>
        <v>59.285164329617594</v>
      </c>
      <c r="AL92" s="22">
        <f t="shared" si="58"/>
        <v>528.10685054075043</v>
      </c>
      <c r="AM92" s="62">
        <f t="shared" si="59"/>
        <v>939.50685054075052</v>
      </c>
      <c r="AN92" s="62">
        <f ca="1">AVERAGE(OFFSET($AM$3,0,0,'Données projet'!$E$10+1,1))-AVERAGE(OFFSET($H$3,0,0,'Données projet'!$E$10+1,1))</f>
        <v>339.0073638981504</v>
      </c>
      <c r="AO92" s="62">
        <f t="shared" si="90"/>
        <v>230.33238447618146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2.5202609977124097E-8</v>
      </c>
      <c r="AX92" s="23">
        <f t="shared" si="60"/>
        <v>2.5202609977124097E-8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102.2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102.2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102.2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102.2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102.2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102.2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102.2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102.2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22.604399999999991</v>
      </c>
      <c r="D93" s="12">
        <f t="shared" si="86"/>
        <v>7.2463112679569903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105.99620983569287</v>
      </c>
      <c r="H93" s="70">
        <f t="shared" si="56"/>
        <v>426.72332212502511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102.2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411.40000000000111</v>
      </c>
      <c r="S93" s="62">
        <f ca="1">AVERAGE(OFFSET($R$3,0,0,'Données projet'!$E$9+1,1))-AVERAGE(OFFSET($H$3,0,0,'Données projet'!$E$9+1,1))</f>
        <v>201.85799153548629</v>
      </c>
      <c r="T93" s="62">
        <f t="shared" si="88"/>
        <v>346.37435696743762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102.2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274.99999999999983</v>
      </c>
      <c r="AJ93" s="14">
        <f>AI93*VLOOKUP('Données projet'!$B$10,Paramètres!$A$1:$I$89,3,0)*VLOOKUP('Données projet'!$B$10,Paramètres!$A$1:$I$89,5,0)</f>
        <v>248.81999999999982</v>
      </c>
      <c r="AK93" s="14">
        <f t="shared" si="89"/>
        <v>60.333192077890018</v>
      </c>
      <c r="AL93" s="22">
        <f t="shared" si="58"/>
        <v>538.44180953565808</v>
      </c>
      <c r="AM93" s="62">
        <f t="shared" si="59"/>
        <v>949.84180953565806</v>
      </c>
      <c r="AN93" s="62">
        <f ca="1">AVERAGE(OFFSET($AM$3,0,0,'Données projet'!$E$10+1,1))-AVERAGE(OFFSET($H$3,0,0,'Données projet'!$E$10+1,1))</f>
        <v>339.0073638981504</v>
      </c>
      <c r="AO93" s="62">
        <f t="shared" si="90"/>
        <v>230.33238447618146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1.7820936418424188E-8</v>
      </c>
      <c r="AX93" s="23">
        <f t="shared" si="60"/>
        <v>1.7820936418424188E-8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102.2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102.2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102.2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102.2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102.2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102.2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102.2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102.2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22.85555999999999</v>
      </c>
      <c r="D94" s="12">
        <f t="shared" si="86"/>
        <v>7.3174081252127134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107.14050436040441</v>
      </c>
      <c r="H94" s="70">
        <f t="shared" si="56"/>
        <v>427.28458615141216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102.2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411.40000000000111</v>
      </c>
      <c r="S94" s="62">
        <f ca="1">AVERAGE(OFFSET($R$3,0,0,'Données projet'!$E$9+1,1))-AVERAGE(OFFSET($H$3,0,0,'Données projet'!$E$9+1,1))</f>
        <v>201.85799153548629</v>
      </c>
      <c r="T94" s="62">
        <f t="shared" si="88"/>
        <v>346.37435696743762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102.2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258.99999999999983</v>
      </c>
      <c r="AJ94" s="14">
        <f>AI94*VLOOKUP('Données projet'!$B$10,Paramètres!$A$1:$I$89,3,0)*VLOOKUP('Données projet'!$B$10,Paramètres!$A$1:$I$89,5,0)</f>
        <v>234.34319999999983</v>
      </c>
      <c r="AK94" s="14">
        <f t="shared" si="89"/>
        <v>57.220758006491614</v>
      </c>
      <c r="AL94" s="22">
        <f t="shared" si="58"/>
        <v>507.80722686130588</v>
      </c>
      <c r="AM94" s="62">
        <f t="shared" si="59"/>
        <v>919.20722686130591</v>
      </c>
      <c r="AN94" s="62">
        <f ca="1">AVERAGE(OFFSET($AM$3,0,0,'Données projet'!$E$10+1,1))-AVERAGE(OFFSET($H$3,0,0,'Données projet'!$E$10+1,1))</f>
        <v>339.0073638981504</v>
      </c>
      <c r="AO94" s="62">
        <f t="shared" si="90"/>
        <v>230.33238447618146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1.2601304988562049E-8</v>
      </c>
      <c r="AX94" s="23">
        <f t="shared" si="60"/>
        <v>1.2601304988562049E-8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102.2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102.2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102.2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102.2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102.2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102.2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102.2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102.2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23.106719999999989</v>
      </c>
      <c r="D95" s="12">
        <f t="shared" si="86"/>
        <v>7.3884140971971837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108.2844761626791</v>
      </c>
      <c r="H95" s="70">
        <f t="shared" si="56"/>
        <v>427.84569188595174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102.2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411.40000000000111</v>
      </c>
      <c r="S95" s="62">
        <f ca="1">AVERAGE(OFFSET($R$3,0,0,'Données projet'!$E$9+1,1))-AVERAGE(OFFSET($H$3,0,0,'Données projet'!$E$9+1,1))</f>
        <v>201.85799153548629</v>
      </c>
      <c r="T95" s="62">
        <f t="shared" si="88"/>
        <v>346.37435696743762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102.2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263.99999999999983</v>
      </c>
      <c r="AJ95" s="14">
        <f>AI95*VLOOKUP('Données projet'!$B$10,Paramètres!$A$1:$I$89,3,0)*VLOOKUP('Données projet'!$B$10,Paramètres!$A$1:$I$89,5,0)</f>
        <v>238.86719999999983</v>
      </c>
      <c r="AK95" s="14">
        <f t="shared" si="89"/>
        <v>58.195735973104156</v>
      </c>
      <c r="AL95" s="22">
        <f t="shared" si="58"/>
        <v>517.38461348648946</v>
      </c>
      <c r="AM95" s="62">
        <f t="shared" si="59"/>
        <v>928.78461348648943</v>
      </c>
      <c r="AN95" s="62">
        <f ca="1">AVERAGE(OFFSET($AM$3,0,0,'Données projet'!$E$10+1,1))-AVERAGE(OFFSET($H$3,0,0,'Données projet'!$E$10+1,1))</f>
        <v>339.0073638981504</v>
      </c>
      <c r="AO95" s="62">
        <f t="shared" si="90"/>
        <v>230.33238447618146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8.9104682092120942E-9</v>
      </c>
      <c r="AX95" s="23">
        <f t="shared" si="60"/>
        <v>8.9104682092120942E-9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102.2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102.2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102.2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102.2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102.2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102.2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102.2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102.2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23.357879999999987</v>
      </c>
      <c r="D96" s="12">
        <f t="shared" si="86"/>
        <v>7.4593302861296422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109.42812915636206</v>
      </c>
      <c r="H96" s="70">
        <f t="shared" si="56"/>
        <v>428.40664124834245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102.2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411.40000000000111</v>
      </c>
      <c r="S96" s="62">
        <f ca="1">AVERAGE(OFFSET($R$3,0,0,'Données projet'!$E$9+1,1))-AVERAGE(OFFSET($H$3,0,0,'Données projet'!$E$9+1,1))</f>
        <v>201.85799153548629</v>
      </c>
      <c r="T96" s="62">
        <f t="shared" si="88"/>
        <v>346.37435696743762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102.2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268.99999999999983</v>
      </c>
      <c r="AJ96" s="14">
        <f>AI96*VLOOKUP('Données projet'!$B$10,Paramètres!$A$1:$I$89,3,0)*VLOOKUP('Données projet'!$B$10,Paramètres!$A$1:$I$89,5,0)</f>
        <v>243.39119999999986</v>
      </c>
      <c r="AK96" s="14">
        <f t="shared" si="89"/>
        <v>59.168566788241527</v>
      </c>
      <c r="AL96" s="22">
        <f t="shared" si="58"/>
        <v>526.95826048952051</v>
      </c>
      <c r="AM96" s="62">
        <f t="shared" si="59"/>
        <v>938.35826048952049</v>
      </c>
      <c r="AN96" s="62">
        <f ca="1">AVERAGE(OFFSET($AM$3,0,0,'Données projet'!$E$10+1,1))-AVERAGE(OFFSET($H$3,0,0,'Données projet'!$E$10+1,1))</f>
        <v>339.0073638981504</v>
      </c>
      <c r="AO96" s="62">
        <f t="shared" si="90"/>
        <v>230.33238447618146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6.3006524942810243E-9</v>
      </c>
      <c r="AX96" s="23">
        <f t="shared" si="60"/>
        <v>6.3006524942810243E-9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102.2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102.2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102.2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102.2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102.2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102.2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102.2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102.2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23.609039999999986</v>
      </c>
      <c r="D97" s="12">
        <f t="shared" si="86"/>
        <v>7.5301577691603905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110.57146716628176</v>
      </c>
      <c r="H97" s="70">
        <f t="shared" si="56"/>
        <v>428.96743611462102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102.2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411.40000000000111</v>
      </c>
      <c r="S97" s="62">
        <f ca="1">AVERAGE(OFFSET($R$3,0,0,'Données projet'!$E$9+1,1))-AVERAGE(OFFSET($H$3,0,0,'Données projet'!$E$9+1,1))</f>
        <v>201.85799153548629</v>
      </c>
      <c r="T97" s="62">
        <f t="shared" si="88"/>
        <v>346.37435696743762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102.2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273.99999999999983</v>
      </c>
      <c r="AJ97" s="14">
        <f>AI97*VLOOKUP('Données projet'!$B$10,Paramètres!$A$1:$I$89,3,0)*VLOOKUP('Données projet'!$B$10,Paramètres!$A$1:$I$89,5,0)</f>
        <v>247.91519999999986</v>
      </c>
      <c r="AK97" s="14">
        <f t="shared" si="89"/>
        <v>60.139294964297406</v>
      </c>
      <c r="AL97" s="22">
        <f t="shared" si="58"/>
        <v>536.52824539615096</v>
      </c>
      <c r="AM97" s="62">
        <f t="shared" si="59"/>
        <v>947.92824539615094</v>
      </c>
      <c r="AN97" s="62">
        <f ca="1">AVERAGE(OFFSET($AM$3,0,0,'Données projet'!$E$10+1,1))-AVERAGE(OFFSET($H$3,0,0,'Données projet'!$E$10+1,1))</f>
        <v>339.0073638981504</v>
      </c>
      <c r="AO97" s="62">
        <f t="shared" si="90"/>
        <v>230.33238447618146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4.4552341046060471E-9</v>
      </c>
      <c r="AX97" s="23">
        <f t="shared" si="60"/>
        <v>4.4552341046060471E-9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102.2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102.2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102.2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102.2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102.2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102.2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102.2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102.2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23.860199999999985</v>
      </c>
      <c r="D98" s="12">
        <f t="shared" si="86"/>
        <v>7.6008975992014509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111.7144939311995</v>
      </c>
      <c r="H98" s="70">
        <f t="shared" si="56"/>
        <v>429.52807831860918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102.2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411.40000000000111</v>
      </c>
      <c r="S98" s="62">
        <f ca="1">AVERAGE(OFFSET($R$3,0,0,'Données projet'!$E$9+1,1))-AVERAGE(OFFSET($H$3,0,0,'Données projet'!$E$9+1,1))</f>
        <v>201.85799153548629</v>
      </c>
      <c r="T98" s="62">
        <f t="shared" si="88"/>
        <v>346.37435696743762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102.2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278.99999999999983</v>
      </c>
      <c r="AJ98" s="14">
        <f>AI98*VLOOKUP('Données projet'!$B$10,Paramètres!$A$1:$I$89,3,0)*VLOOKUP('Données projet'!$B$10,Paramètres!$A$1:$I$89,5,0)</f>
        <v>252.43919999999983</v>
      </c>
      <c r="AK98" s="14">
        <f t="shared" si="89"/>
        <v>61.107963296116218</v>
      </c>
      <c r="AL98" s="22">
        <f t="shared" si="58"/>
        <v>546.09464274073537</v>
      </c>
      <c r="AM98" s="62">
        <f t="shared" si="59"/>
        <v>957.49464274073534</v>
      </c>
      <c r="AN98" s="62">
        <f ca="1">AVERAGE(OFFSET($AM$3,0,0,'Données projet'!$E$10+1,1))-AVERAGE(OFFSET($H$3,0,0,'Données projet'!$E$10+1,1))</f>
        <v>339.0073638981504</v>
      </c>
      <c r="AO98" s="62">
        <f t="shared" si="90"/>
        <v>230.33238447618146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3.1503262471405122E-9</v>
      </c>
      <c r="AX98" s="23">
        <f t="shared" si="60"/>
        <v>3.1503262471405122E-9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102.2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102.2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102.2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102.2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102.2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102.2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102.2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102.2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24.111359999999983</v>
      </c>
      <c r="D99" s="12">
        <f t="shared" si="86"/>
        <v>7.6715508057212665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112.85721310663126</v>
      </c>
      <c r="H99" s="70">
        <f t="shared" si="56"/>
        <v>430.08856965329784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102.2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411.40000000000111</v>
      </c>
      <c r="S99" s="62">
        <f ca="1">AVERAGE(OFFSET($R$3,0,0,'Données projet'!$E$9+1,1))-AVERAGE(OFFSET($H$3,0,0,'Données projet'!$E$9+1,1))</f>
        <v>201.85799153548629</v>
      </c>
      <c r="T99" s="62">
        <f t="shared" si="88"/>
        <v>346.37435696743762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102.2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262.79999999999984</v>
      </c>
      <c r="AJ99" s="14">
        <f>AI99*VLOOKUP('Données projet'!$B$10,Paramètres!$A$1:$I$89,3,0)*VLOOKUP('Données projet'!$B$10,Paramètres!$A$1:$I$89,5,0)</f>
        <v>237.78143999999983</v>
      </c>
      <c r="AK99" s="14">
        <f t="shared" si="89"/>
        <v>57.9619387969109</v>
      </c>
      <c r="AL99" s="22">
        <f t="shared" si="58"/>
        <v>515.08638473795281</v>
      </c>
      <c r="AM99" s="62">
        <f t="shared" si="59"/>
        <v>926.4863847379529</v>
      </c>
      <c r="AN99" s="62">
        <f ca="1">AVERAGE(OFFSET($AM$3,0,0,'Données projet'!$E$10+1,1))-AVERAGE(OFFSET($H$3,0,0,'Données projet'!$E$10+1,1))</f>
        <v>339.0073638981504</v>
      </c>
      <c r="AO99" s="62">
        <f t="shared" si="90"/>
        <v>230.33238447618146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2.2276170523030235E-9</v>
      </c>
      <c r="AX99" s="23">
        <f t="shared" si="60"/>
        <v>2.2276170523030235E-9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102.2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102.2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102.2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102.2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102.2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102.2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102.2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102.2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24.362519999999982</v>
      </c>
      <c r="D100" s="12">
        <f t="shared" si="86"/>
        <v>7.7421183955053179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113.99962826754864</v>
      </c>
      <c r="H100" s="70">
        <f t="shared" si="56"/>
        <v>430.64891187217177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102.2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411.40000000000111</v>
      </c>
      <c r="S100" s="62">
        <f ca="1">AVERAGE(OFFSET($R$3,0,0,'Données projet'!$E$9+1,1))-AVERAGE(OFFSET($H$3,0,0,'Données projet'!$E$9+1,1))</f>
        <v>201.85799153548629</v>
      </c>
      <c r="T100" s="62">
        <f t="shared" si="88"/>
        <v>346.37435696743762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102.2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267.59999999999985</v>
      </c>
      <c r="AJ100" s="14">
        <f>AI100*VLOOKUP('Données projet'!$B$10,Paramètres!$A$1:$I$89,3,0)*VLOOKUP('Données projet'!$B$10,Paramètres!$A$1:$I$89,5,0)</f>
        <v>242.12447999999986</v>
      </c>
      <c r="AK100" s="14">
        <f t="shared" si="89"/>
        <v>58.896387987806008</v>
      </c>
      <c r="AL100" s="22">
        <f t="shared" si="58"/>
        <v>524.27801174542856</v>
      </c>
      <c r="AM100" s="62">
        <f t="shared" si="59"/>
        <v>935.67801174542865</v>
      </c>
      <c r="AN100" s="62">
        <f ca="1">AVERAGE(OFFSET($AM$3,0,0,'Données projet'!$E$10+1,1))-AVERAGE(OFFSET($H$3,0,0,'Données projet'!$E$10+1,1))</f>
        <v>339.0073638981504</v>
      </c>
      <c r="AO100" s="62">
        <f t="shared" si="90"/>
        <v>230.33238447618146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1.5751631235702561E-9</v>
      </c>
      <c r="AX100" s="23">
        <f t="shared" si="60"/>
        <v>1.5751631235702561E-9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102.2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102.2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102.2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102.2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102.2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102.2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102.2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102.2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24.613679999999981</v>
      </c>
      <c r="D101" s="12">
        <f t="shared" si="86"/>
        <v>7.8126013533845073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115.14174291096528</v>
      </c>
      <c r="H101" s="70">
        <f t="shared" si="56"/>
        <v>431.209106690478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102.2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411.40000000000111</v>
      </c>
      <c r="S101" s="62">
        <f ca="1">AVERAGE(OFFSET($R$3,0,0,'Données projet'!$E$9+1,1))-AVERAGE(OFFSET($H$3,0,0,'Données projet'!$E$9+1,1))</f>
        <v>201.85799153548629</v>
      </c>
      <c r="T101" s="62">
        <f t="shared" si="88"/>
        <v>346.37435696743762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102.2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272.39999999999986</v>
      </c>
      <c r="AJ101" s="14">
        <f>AI101*VLOOKUP('Données projet'!$B$10,Paramètres!$A$1:$I$89,3,0)*VLOOKUP('Données projet'!$B$10,Paramètres!$A$1:$I$89,5,0)</f>
        <v>246.46751999999987</v>
      </c>
      <c r="AK101" s="14">
        <f t="shared" si="89"/>
        <v>59.828888074216977</v>
      </c>
      <c r="AL101" s="22">
        <f t="shared" si="58"/>
        <v>533.46624406259423</v>
      </c>
      <c r="AM101" s="62">
        <f t="shared" si="59"/>
        <v>944.86624406259421</v>
      </c>
      <c r="AN101" s="62">
        <f ca="1">AVERAGE(OFFSET($AM$3,0,0,'Données projet'!$E$10+1,1))-AVERAGE(OFFSET($H$3,0,0,'Données projet'!$E$10+1,1))</f>
        <v>339.0073638981504</v>
      </c>
      <c r="AO101" s="62">
        <f t="shared" si="90"/>
        <v>230.33238447618146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1.1138085261515118E-9</v>
      </c>
      <c r="AX101" s="23">
        <f t="shared" si="60"/>
        <v>1.1138085261515118E-9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102.2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102.2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102.2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102.2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102.2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102.2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102.2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102.2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24.86483999999998</v>
      </c>
      <c r="D102" s="12">
        <f t="shared" si="86"/>
        <v>7.883000642932938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116.28356045841444</v>
      </c>
      <c r="H102" s="70">
        <f t="shared" si="56"/>
        <v>431.7691557864415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102.2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411.40000000000111</v>
      </c>
      <c r="S102" s="62">
        <f ca="1">AVERAGE(OFFSET($R$3,0,0,'Données projet'!$E$9+1,1))-AVERAGE(OFFSET($H$3,0,0,'Données projet'!$E$9+1,1))</f>
        <v>201.85799153548629</v>
      </c>
      <c r="T102" s="62">
        <f t="shared" si="88"/>
        <v>346.37435696743762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102.2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277.19999999999987</v>
      </c>
      <c r="AJ102" s="14">
        <f>AI102*VLOOKUP('Données projet'!$B$10,Paramètres!$A$1:$I$89,3,0)*VLOOKUP('Données projet'!$B$10,Paramètres!$A$1:$I$89,5,0)</f>
        <v>250.8105599999999</v>
      </c>
      <c r="AK102" s="14">
        <f t="shared" si="89"/>
        <v>60.75947736410869</v>
      </c>
      <c r="AL102" s="22">
        <f t="shared" si="58"/>
        <v>542.65114840915578</v>
      </c>
      <c r="AM102" s="62">
        <f t="shared" si="59"/>
        <v>954.05114840915576</v>
      </c>
      <c r="AN102" s="62">
        <f ca="1">AVERAGE(OFFSET($AM$3,0,0,'Données projet'!$E$10+1,1))-AVERAGE(OFFSET($H$3,0,0,'Données projet'!$E$10+1,1))</f>
        <v>339.0073638981504</v>
      </c>
      <c r="AO102" s="62">
        <f t="shared" si="90"/>
        <v>230.33238447618146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7.8758156178512804E-10</v>
      </c>
      <c r="AX102" s="23">
        <f t="shared" si="60"/>
        <v>7.8758156178512804E-10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102.2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102.2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102.2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102.2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102.2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102.2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102.2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102.2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25.115999999999978</v>
      </c>
      <c r="D103" s="12">
        <f t="shared" si="86"/>
        <v>7.9533172071366955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117.42508425832392</v>
      </c>
      <c r="H103" s="70">
        <f t="shared" si="56"/>
        <v>432.32906080242969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102.2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411.40000000000111</v>
      </c>
      <c r="S103" s="62">
        <f ca="1">AVERAGE(OFFSET($R$3,0,0,'Données projet'!$E$9+1,1))-AVERAGE(OFFSET($H$3,0,0,'Données projet'!$E$9+1,1))</f>
        <v>201.85799153548629</v>
      </c>
      <c r="T103" s="62">
        <f t="shared" si="88"/>
        <v>346.37435696743762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102.2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281.99999999999989</v>
      </c>
      <c r="AJ103" s="14">
        <f>AI103*VLOOKUP('Données projet'!$B$10,Paramètres!$A$1:$I$89,3,0)*VLOOKUP('Données projet'!$B$10,Paramètres!$A$1:$I$89,5,0)</f>
        <v>255.15359999999987</v>
      </c>
      <c r="AK103" s="14">
        <f t="shared" si="89"/>
        <v>61.688192762754376</v>
      </c>
      <c r="AL103" s="22">
        <f t="shared" si="58"/>
        <v>551.83278906179692</v>
      </c>
      <c r="AM103" s="62">
        <f t="shared" si="59"/>
        <v>963.23278906179689</v>
      </c>
      <c r="AN103" s="62">
        <f ca="1">AVERAGE(OFFSET($AM$3,0,0,'Données projet'!$E$10+1,1))-AVERAGE(OFFSET($H$3,0,0,'Données projet'!$E$10+1,1))</f>
        <v>339.0073638981504</v>
      </c>
      <c r="AO103" s="62">
        <f t="shared" si="90"/>
        <v>230.33238447618146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5.5690426307575589E-10</v>
      </c>
      <c r="AX103" s="23">
        <f t="shared" si="60"/>
        <v>5.5690426307575589E-10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102.2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102.2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102.2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102.2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102.2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102.2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102.2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102.2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25.367159999999977</v>
      </c>
      <c r="D104" s="12">
        <f t="shared" si="86"/>
        <v>8.0235519690351431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118.56631758829315</v>
      </c>
      <c r="H104" s="70">
        <f t="shared" si="56"/>
        <v>432.8888233460695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102.2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411.40000000000111</v>
      </c>
      <c r="S104" s="62">
        <f ca="1">AVERAGE(OFFSET($R$3,0,0,'Données projet'!$E$9+1,1))-AVERAGE(OFFSET($H$3,0,0,'Données projet'!$E$9+1,1))</f>
        <v>201.85799153548629</v>
      </c>
      <c r="T104" s="62">
        <f t="shared" si="88"/>
        <v>346.37435696743762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102.2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4.5999999999999996</v>
      </c>
      <c r="AI104" s="14">
        <f>IF('Données projet'!$A$62&gt;35,AI103+AH104-AQ103,IF(A104&lt;'Données projet'!$A$62,$AF$205^A104,IF(A104='Données projet'!$A$62,'Données projet'!$B$62,AI103+AH104-AQ103)))</f>
        <v>265.59999999999991</v>
      </c>
      <c r="AJ104" s="14">
        <f>AI104*VLOOKUP('Données projet'!$B$10,Paramètres!$A$1:$I$89,3,0)*VLOOKUP('Données projet'!$B$10,Paramètres!$A$1:$I$89,5,0)</f>
        <v>240.31487999999993</v>
      </c>
      <c r="AK104" s="14">
        <f t="shared" si="89"/>
        <v>58.50727327751612</v>
      </c>
      <c r="AL104" s="22">
        <f t="shared" si="58"/>
        <v>520.44858362500713</v>
      </c>
      <c r="AM104" s="62">
        <f t="shared" si="59"/>
        <v>931.84858362500722</v>
      </c>
      <c r="AN104" s="62">
        <f ca="1">AVERAGE(OFFSET($AM$3,0,0,'Données projet'!$E$10+1,1))-AVERAGE(OFFSET($H$3,0,0,'Données projet'!$E$10+1,1))</f>
        <v>339.0073638981504</v>
      </c>
      <c r="AO104" s="62">
        <f t="shared" si="90"/>
        <v>230.33238447618146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3.9379078089256402E-10</v>
      </c>
      <c r="AX104" s="23">
        <f t="shared" si="60"/>
        <v>3.9379078089256402E-10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102.2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102.2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102.2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102.2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102.2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102.2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102.2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102.2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25.618319999999976</v>
      </c>
      <c r="D105" s="12">
        <f t="shared" si="86"/>
        <v>8.0937058323360613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119.70726365727745</v>
      </c>
      <c r="H105" s="70">
        <f t="shared" si="56"/>
        <v>433.44844499131864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102.2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411.40000000000111</v>
      </c>
      <c r="S105" s="62">
        <f ca="1">AVERAGE(OFFSET($R$3,0,0,'Données projet'!$E$9+1,1))-AVERAGE(OFFSET($H$3,0,0,'Données projet'!$E$9+1,1))</f>
        <v>201.85799153548629</v>
      </c>
      <c r="T105" s="62">
        <f t="shared" si="88"/>
        <v>346.37435696743762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102.2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4.5999999999999996</v>
      </c>
      <c r="AI105" s="14">
        <f>IF('Données projet'!$A$62&gt;35,AI104+AH105-AQ104,IF(A105&lt;'Données projet'!$A$62,$AF$205^A105,IF(A105='Données projet'!$A$62,'Données projet'!$B$62,AI104+AH105-AQ104)))</f>
        <v>270.19999999999993</v>
      </c>
      <c r="AJ105" s="14">
        <f>AI105*VLOOKUP('Données projet'!$B$10,Paramètres!$A$1:$I$89,3,0)*VLOOKUP('Données projet'!$B$10,Paramètres!$A$1:$I$89,5,0)</f>
        <v>244.47695999999993</v>
      </c>
      <c r="AK105" s="14">
        <f t="shared" si="89"/>
        <v>59.401731670234192</v>
      </c>
      <c r="AL105" s="22">
        <f t="shared" si="58"/>
        <v>529.25538799232447</v>
      </c>
      <c r="AM105" s="62">
        <f t="shared" si="59"/>
        <v>940.65538799232445</v>
      </c>
      <c r="AN105" s="62">
        <f ca="1">AVERAGE(OFFSET($AM$3,0,0,'Données projet'!$E$10+1,1))-AVERAGE(OFFSET($H$3,0,0,'Données projet'!$E$10+1,1))</f>
        <v>339.0073638981504</v>
      </c>
      <c r="AO105" s="62">
        <f t="shared" si="90"/>
        <v>230.33238447618146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2.7845213153787794E-10</v>
      </c>
      <c r="AX105" s="23">
        <f t="shared" si="60"/>
        <v>2.7845213153787794E-10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102.2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102.2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102.2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102.2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102.2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102.2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102.2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102.2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25.869479999999974</v>
      </c>
      <c r="D106" s="12">
        <f t="shared" si="86"/>
        <v>8.1637796820059698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120.84792560768427</v>
      </c>
      <c r="H106" s="70">
        <f t="shared" si="56"/>
        <v>434.00792727949369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102.2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411.40000000000111</v>
      </c>
      <c r="S106" s="62">
        <f ca="1">AVERAGE(OFFSET($R$3,0,0,'Données projet'!$E$9+1,1))-AVERAGE(OFFSET($H$3,0,0,'Données projet'!$E$9+1,1))</f>
        <v>201.85799153548629</v>
      </c>
      <c r="T106" s="62">
        <f t="shared" si="88"/>
        <v>346.37435696743762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102.2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4.5999999999999996</v>
      </c>
      <c r="AI106" s="14">
        <f>IF('Données projet'!$A$62&gt;35,AI105+AH106-AQ105,IF(A106&lt;'Données projet'!$A$62,$AF$205^A106,IF(A106='Données projet'!$A$62,'Données projet'!$B$62,AI105+AH106-AQ105)))</f>
        <v>274.79999999999995</v>
      </c>
      <c r="AJ106" s="14">
        <f>AI106*VLOOKUP('Données projet'!$B$10,Paramètres!$A$1:$I$89,3,0)*VLOOKUP('Données projet'!$B$10,Paramètres!$A$1:$I$89,5,0)</f>
        <v>248.63903999999994</v>
      </c>
      <c r="AK106" s="14">
        <f t="shared" si="89"/>
        <v>60.294419230169922</v>
      </c>
      <c r="AL106" s="22">
        <f t="shared" si="58"/>
        <v>538.05910815921254</v>
      </c>
      <c r="AM106" s="62">
        <f t="shared" si="59"/>
        <v>949.45910815921252</v>
      </c>
      <c r="AN106" s="62">
        <f ca="1">AVERAGE(OFFSET($AM$3,0,0,'Données projet'!$E$10+1,1))-AVERAGE(OFFSET($H$3,0,0,'Données projet'!$E$10+1,1))</f>
        <v>339.0073638981504</v>
      </c>
      <c r="AO106" s="62">
        <f t="shared" si="90"/>
        <v>230.33238447618146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1.9689539044628201E-10</v>
      </c>
      <c r="AX106" s="23">
        <f t="shared" si="60"/>
        <v>1.9689539044628201E-10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102.2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102.2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102.2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102.2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102.2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102.2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102.2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102.2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26.120639999999973</v>
      </c>
      <c r="D107" s="12">
        <f t="shared" si="86"/>
        <v>8.233774384836904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121.98830651738571</v>
      </c>
      <c r="H107" s="70">
        <f t="shared" si="56"/>
        <v>434.56727172025757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102.2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411.40000000000111</v>
      </c>
      <c r="S107" s="62">
        <f ca="1">AVERAGE(OFFSET($R$3,0,0,'Données projet'!$E$9+1,1))-AVERAGE(OFFSET($H$3,0,0,'Données projet'!$E$9+1,1))</f>
        <v>201.85799153548629</v>
      </c>
      <c r="T107" s="62">
        <f t="shared" si="88"/>
        <v>346.37435696743762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102.2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4.5999999999999996</v>
      </c>
      <c r="AI107" s="14">
        <f>IF('Données projet'!$A$62&gt;35,AI106+AH107-AQ106,IF(A107&lt;'Données projet'!$A$62,$AF$205^A107,IF(A107='Données projet'!$A$62,'Données projet'!$B$62,AI106+AH107-AQ106)))</f>
        <v>279.39999999999998</v>
      </c>
      <c r="AJ107" s="14">
        <f>AI107*VLOOKUP('Données projet'!$B$10,Paramètres!$A$1:$I$89,3,0)*VLOOKUP('Données projet'!$B$10,Paramètres!$A$1:$I$89,5,0)</f>
        <v>252.80111999999994</v>
      </c>
      <c r="AK107" s="14">
        <f t="shared" si="89"/>
        <v>61.185369021394209</v>
      </c>
      <c r="AL107" s="22">
        <f t="shared" si="58"/>
        <v>546.8598017122614</v>
      </c>
      <c r="AM107" s="62">
        <f t="shared" si="59"/>
        <v>958.25980171226138</v>
      </c>
      <c r="AN107" s="62">
        <f ca="1">AVERAGE(OFFSET($AM$3,0,0,'Données projet'!$E$10+1,1))-AVERAGE(OFFSET($H$3,0,0,'Données projet'!$E$10+1,1))</f>
        <v>339.0073638981504</v>
      </c>
      <c r="AO107" s="62">
        <f t="shared" si="90"/>
        <v>230.33238447618146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1.3922606576893897E-10</v>
      </c>
      <c r="AX107" s="23">
        <f t="shared" si="60"/>
        <v>1.3922606576893897E-10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102.2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102.2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102.2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102.2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102.2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102.2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102.2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102.2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26.371799999999972</v>
      </c>
      <c r="D108" s="12">
        <f t="shared" si="86"/>
        <v>8.3036907899907462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123.12840940165125</v>
      </c>
      <c r="H108" s="70">
        <f t="shared" si="56"/>
        <v>435.12647979256718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102.2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411.40000000000111</v>
      </c>
      <c r="S108" s="62">
        <f ca="1">AVERAGE(OFFSET($R$3,0,0,'Données projet'!$E$9+1,1))-AVERAGE(OFFSET($H$3,0,0,'Données projet'!$E$9+1,1))</f>
        <v>201.85799153548629</v>
      </c>
      <c r="T108" s="62">
        <f t="shared" si="88"/>
        <v>346.37435696743762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102.2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284</v>
      </c>
      <c r="AG108" s="13">
        <f>VLOOKUP(A108,'Données projet'!$A$61:$I$81,9,0)</f>
        <v>4.5999999999999996</v>
      </c>
      <c r="AH108" s="13">
        <f t="array" ref="AH108">INDEX(AG:AG,MIN(IF(ISNUMBER(AG108:AG304),ROW(AG108:AG304),"")))</f>
        <v>4.5999999999999996</v>
      </c>
      <c r="AI108" s="14">
        <f>IF('Données projet'!$A$62&gt;35,AI107+AH108-AQ107,IF(A108&lt;'Données projet'!$A$62,$AF$205^A108,IF(A108='Données projet'!$A$62,'Données projet'!$B$62,AI107+AH108-AQ107)))</f>
        <v>284</v>
      </c>
      <c r="AJ108" s="14">
        <f>AI108*VLOOKUP('Données projet'!$B$10,Paramètres!$A$1:$I$89,3,0)*VLOOKUP('Données projet'!$B$10,Paramètres!$A$1:$I$89,5,0)</f>
        <v>256.96320000000003</v>
      </c>
      <c r="AK108" s="14">
        <f t="shared" si="89"/>
        <v>62.074612956838024</v>
      </c>
      <c r="AL108" s="22">
        <f t="shared" si="58"/>
        <v>555.65752423315951</v>
      </c>
      <c r="AM108" s="62">
        <f t="shared" si="59"/>
        <v>967.05752423315948</v>
      </c>
      <c r="AN108" s="62">
        <f ca="1">AVERAGE(OFFSET($AM$3,0,0,'Données projet'!$E$10+1,1))-AVERAGE(OFFSET($H$3,0,0,'Données projet'!$E$10+1,1))</f>
        <v>339.0073638981504</v>
      </c>
      <c r="AO108" s="62">
        <f t="shared" si="90"/>
        <v>230.33238447618146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9.8447695223141005E-11</v>
      </c>
      <c r="AX108" s="23">
        <f t="shared" si="60"/>
        <v>9.8447695223141005E-11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102.2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102.2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102.2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102.2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102.2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102.2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102.2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102.2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26.622959999999971</v>
      </c>
      <c r="D109" s="12">
        <f t="shared" si="86"/>
        <v>8.3735297295222306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124.26823721500516</v>
      </c>
      <c r="H109" s="70">
        <f t="shared" si="56"/>
        <v>435.6855529455845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102.2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411.40000000000111</v>
      </c>
      <c r="S109" s="62">
        <f ca="1">AVERAGE(OFFSET($R$3,0,0,'Données projet'!$E$9+1,1))-AVERAGE(OFFSET($H$3,0,0,'Données projet'!$E$9+1,1))</f>
        <v>201.85799153548629</v>
      </c>
      <c r="T109" s="62">
        <f t="shared" si="88"/>
        <v>346.37435696743762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102.2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268.2</v>
      </c>
      <c r="AJ109" s="14">
        <f>AI109*VLOOKUP('Données projet'!$B$10,Paramètres!$A$1:$I$89,3,0)*VLOOKUP('Données projet'!$B$10,Paramètres!$A$1:$I$89,5,0)</f>
        <v>242.66735999999997</v>
      </c>
      <c r="AK109" s="14">
        <f t="shared" si="89"/>
        <v>59.013056290731797</v>
      </c>
      <c r="AL109" s="22">
        <f t="shared" si="58"/>
        <v>525.42672503969118</v>
      </c>
      <c r="AM109" s="62">
        <f t="shared" si="59"/>
        <v>936.82672503969115</v>
      </c>
      <c r="AN109" s="62">
        <f ca="1">AVERAGE(OFFSET($AM$3,0,0,'Données projet'!$E$10+1,1))-AVERAGE(OFFSET($H$3,0,0,'Données projet'!$E$10+1,1))</f>
        <v>339.0073638981504</v>
      </c>
      <c r="AO109" s="62">
        <f t="shared" si="90"/>
        <v>230.33238447618146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6.9613032884469486E-11</v>
      </c>
      <c r="AX109" s="23">
        <f t="shared" si="60"/>
        <v>6.9613032884469486E-11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102.2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102.2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102.2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102.2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102.2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102.2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102.2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102.2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26.874119999999969</v>
      </c>
      <c r="D110" s="12">
        <f t="shared" si="86"/>
        <v>8.4432920188816265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125.40779285301117</v>
      </c>
      <c r="H110" s="70">
        <f t="shared" si="56"/>
        <v>436.24449259955213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102.2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411.40000000000111</v>
      </c>
      <c r="S110" s="62">
        <f ca="1">AVERAGE(OFFSET($R$3,0,0,'Données projet'!$E$9+1,1))-AVERAGE(OFFSET($H$3,0,0,'Données projet'!$E$9+1,1))</f>
        <v>201.85799153548629</v>
      </c>
      <c r="T110" s="62">
        <f t="shared" si="88"/>
        <v>346.37435696743762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102.2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272.39999999999998</v>
      </c>
      <c r="AJ110" s="14">
        <f>AI110*VLOOKUP('Données projet'!$B$10,Paramètres!$A$1:$I$89,3,0)*VLOOKUP('Données projet'!$B$10,Paramètres!$A$1:$I$89,5,0)</f>
        <v>246.46751999999995</v>
      </c>
      <c r="AK110" s="14">
        <f t="shared" si="89"/>
        <v>59.828888074216977</v>
      </c>
      <c r="AL110" s="22">
        <f t="shared" si="58"/>
        <v>533.46624406259446</v>
      </c>
      <c r="AM110" s="62">
        <f t="shared" si="59"/>
        <v>944.86624406259443</v>
      </c>
      <c r="AN110" s="62">
        <f ca="1">AVERAGE(OFFSET($AM$3,0,0,'Données projet'!$E$10+1,1))-AVERAGE(OFFSET($H$3,0,0,'Données projet'!$E$10+1,1))</f>
        <v>339.0073638981504</v>
      </c>
      <c r="AO110" s="62">
        <f t="shared" si="90"/>
        <v>230.33238447618146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4.9223847611570503E-11</v>
      </c>
      <c r="AX110" s="23">
        <f t="shared" si="60"/>
        <v>4.9223847611570503E-11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102.2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102.2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102.2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102.2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102.2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102.2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102.2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102.2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27.125279999999968</v>
      </c>
      <c r="D111" s="12">
        <f t="shared" si="86"/>
        <v>8.5129784573981375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126.54707915398906</v>
      </c>
      <c r="H111" s="70">
        <f t="shared" si="56"/>
        <v>436.80330014663502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102.2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411.40000000000111</v>
      </c>
      <c r="S111" s="62">
        <f ca="1">AVERAGE(OFFSET($R$3,0,0,'Données projet'!$E$9+1,1))-AVERAGE(OFFSET($H$3,0,0,'Données projet'!$E$9+1,1))</f>
        <v>201.85799153548629</v>
      </c>
      <c r="T111" s="62">
        <f t="shared" si="88"/>
        <v>346.37435696743762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102.2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276.59999999999997</v>
      </c>
      <c r="AJ111" s="14">
        <f>AI111*VLOOKUP('Données projet'!$B$10,Paramètres!$A$1:$I$89,3,0)*VLOOKUP('Données projet'!$B$10,Paramètres!$A$1:$I$89,5,0)</f>
        <v>250.26767999999996</v>
      </c>
      <c r="AK111" s="14">
        <f t="shared" si="89"/>
        <v>60.643256925083442</v>
      </c>
      <c r="AL111" s="22">
        <f t="shared" si="58"/>
        <v>541.50321514452014</v>
      </c>
      <c r="AM111" s="62">
        <f t="shared" si="59"/>
        <v>952.90321514452012</v>
      </c>
      <c r="AN111" s="62">
        <f ca="1">AVERAGE(OFFSET($AM$3,0,0,'Données projet'!$E$10+1,1))-AVERAGE(OFFSET($H$3,0,0,'Données projet'!$E$10+1,1))</f>
        <v>339.0073638981504</v>
      </c>
      <c r="AO111" s="62">
        <f t="shared" si="90"/>
        <v>230.33238447618146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3.4806516442234743E-11</v>
      </c>
      <c r="AX111" s="23">
        <f t="shared" si="60"/>
        <v>3.4806516442234743E-11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102.2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102.2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102.2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102.2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102.2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102.2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102.2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102.2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27.376439999999967</v>
      </c>
      <c r="D112" s="12">
        <f t="shared" si="86"/>
        <v>8.5825898287448528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127.68609890066584</v>
      </c>
      <c r="H112" s="70">
        <f t="shared" si="56"/>
        <v>437.36197695173058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102.2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411.40000000000111</v>
      </c>
      <c r="S112" s="62">
        <f ca="1">AVERAGE(OFFSET($R$3,0,0,'Données projet'!$E$9+1,1))-AVERAGE(OFFSET($H$3,0,0,'Données projet'!$E$9+1,1))</f>
        <v>201.85799153548629</v>
      </c>
      <c r="T112" s="62">
        <f t="shared" si="88"/>
        <v>346.37435696743762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102.2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280.79999999999995</v>
      </c>
      <c r="AJ112" s="14">
        <f>AI112*VLOOKUP('Données projet'!$B$10,Paramètres!$A$1:$I$89,3,0)*VLOOKUP('Données projet'!$B$10,Paramètres!$A$1:$I$89,5,0)</f>
        <v>254.06783999999996</v>
      </c>
      <c r="AK112" s="14">
        <f t="shared" si="89"/>
        <v>61.456187622750718</v>
      </c>
      <c r="AL112" s="22">
        <f t="shared" si="58"/>
        <v>549.53768144295748</v>
      </c>
      <c r="AM112" s="62">
        <f t="shared" si="59"/>
        <v>960.93768144295746</v>
      </c>
      <c r="AN112" s="62">
        <f ca="1">AVERAGE(OFFSET($AM$3,0,0,'Données projet'!$E$10+1,1))-AVERAGE(OFFSET($H$3,0,0,'Données projet'!$E$10+1,1))</f>
        <v>339.0073638981504</v>
      </c>
      <c r="AO112" s="62">
        <f t="shared" si="90"/>
        <v>230.33238447618146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2.4611923805785251E-11</v>
      </c>
      <c r="AX112" s="23">
        <f t="shared" si="60"/>
        <v>2.4611923805785251E-11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102.2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102.2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102.2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102.2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102.2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102.2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102.2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102.2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27.627599999999966</v>
      </c>
      <c r="D113" s="12">
        <f t="shared" si="86"/>
        <v>8.6521269013861399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128.82485482176401</v>
      </c>
      <c r="H113" s="70">
        <f t="shared" si="56"/>
        <v>437.92052435324746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102.2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411.40000000000111</v>
      </c>
      <c r="S113" s="62">
        <f ca="1">AVERAGE(OFFSET($R$3,0,0,'Données projet'!$E$9+1,1))-AVERAGE(OFFSET($H$3,0,0,'Données projet'!$E$9+1,1))</f>
        <v>201.85799153548629</v>
      </c>
      <c r="T113" s="62">
        <f t="shared" si="88"/>
        <v>346.37435696743762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102.2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285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284.99999999999994</v>
      </c>
      <c r="AJ113" s="14">
        <f>AI113*VLOOKUP('Données projet'!$B$10,Paramètres!$A$1:$I$89,3,0)*VLOOKUP('Données projet'!$B$10,Paramètres!$A$1:$I$89,5,0)</f>
        <v>257.86799999999994</v>
      </c>
      <c r="AK113" s="14">
        <f t="shared" si="89"/>
        <v>62.267704162827528</v>
      </c>
      <c r="AL113" s="22">
        <f t="shared" si="58"/>
        <v>557.56968475025781</v>
      </c>
      <c r="AM113" s="62">
        <f t="shared" si="59"/>
        <v>968.96968475025778</v>
      </c>
      <c r="AN113" s="62">
        <f ca="1">AVERAGE(OFFSET($AM$3,0,0,'Données projet'!$E$10+1,1))-AVERAGE(OFFSET($H$3,0,0,'Données projet'!$E$10+1,1))</f>
        <v>339.0073638981504</v>
      </c>
      <c r="AO113" s="62">
        <f t="shared" si="90"/>
        <v>230.33238447618146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1.7403258221117371E-11</v>
      </c>
      <c r="AX113" s="23">
        <f t="shared" si="60"/>
        <v>1.7403258221117371E-11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102.2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102.2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102.2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102.2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102.2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102.2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102.2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102.2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27.878759999999964</v>
      </c>
      <c r="D114" s="12">
        <f t="shared" si="86"/>
        <v>8.7215904290083373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129.96334959353126</v>
      </c>
      <c r="H114" s="70">
        <f t="shared" si="56"/>
        <v>438.47894366385617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102.2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411.40000000000111</v>
      </c>
      <c r="S114" s="62">
        <f ca="1">AVERAGE(OFFSET($R$3,0,0,'Données projet'!$E$9+1,1))-AVERAGE(OFFSET($H$3,0,0,'Données projet'!$E$9+1,1))</f>
        <v>201.85799153548629</v>
      </c>
      <c r="T114" s="62">
        <f t="shared" si="88"/>
        <v>346.37435696743762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102.2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269.79999999999995</v>
      </c>
      <c r="AJ114" s="14">
        <f>AI114*VLOOKUP('Données projet'!$B$10,Paramètres!$A$1:$I$89,3,0)*VLOOKUP('Données projet'!$B$10,Paramètres!$A$1:$I$89,5,0)</f>
        <v>244.11503999999994</v>
      </c>
      <c r="AK114" s="14">
        <f t="shared" si="89"/>
        <v>59.324023461759012</v>
      </c>
      <c r="AL114" s="22">
        <f t="shared" si="58"/>
        <v>528.48970219589683</v>
      </c>
      <c r="AM114" s="62">
        <f t="shared" si="59"/>
        <v>939.88970219589692</v>
      </c>
      <c r="AN114" s="62">
        <f ca="1">AVERAGE(OFFSET($AM$3,0,0,'Données projet'!$E$10+1,1))-AVERAGE(OFFSET($H$3,0,0,'Données projet'!$E$10+1,1))</f>
        <v>339.0073638981504</v>
      </c>
      <c r="AO114" s="62">
        <f t="shared" si="90"/>
        <v>230.33238447618146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1.2305961902892626E-11</v>
      </c>
      <c r="AX114" s="23">
        <f t="shared" si="60"/>
        <v>1.2305961902892626E-11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102.2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102.2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102.2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102.2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102.2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102.2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102.2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102.2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28.129919999999963</v>
      </c>
      <c r="D115" s="12">
        <f t="shared" si="86"/>
        <v>8.7909811509344458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131.10158584121271</v>
      </c>
      <c r="H115" s="70">
        <f t="shared" si="56"/>
        <v>439.03723617121079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102.2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411.40000000000111</v>
      </c>
      <c r="S115" s="62">
        <f ca="1">AVERAGE(OFFSET($R$3,0,0,'Données projet'!$E$9+1,1))-AVERAGE(OFFSET($H$3,0,0,'Données projet'!$E$9+1,1))</f>
        <v>201.85799153548629</v>
      </c>
      <c r="T115" s="62">
        <f t="shared" si="88"/>
        <v>346.37435696743762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102.2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273.59999999999997</v>
      </c>
      <c r="AJ115" s="14">
        <f>AI115*VLOOKUP('Données projet'!$B$10,Paramètres!$A$1:$I$89,3,0)*VLOOKUP('Données projet'!$B$10,Paramètres!$A$1:$I$89,5,0)</f>
        <v>247.55327999999994</v>
      </c>
      <c r="AK115" s="14">
        <f t="shared" si="89"/>
        <v>60.061713068870255</v>
      </c>
      <c r="AL115" s="22">
        <f t="shared" si="58"/>
        <v>535.76277959494894</v>
      </c>
      <c r="AM115" s="62">
        <f t="shared" si="59"/>
        <v>947.16277959494892</v>
      </c>
      <c r="AN115" s="62">
        <f ca="1">AVERAGE(OFFSET($AM$3,0,0,'Données projet'!$E$10+1,1))-AVERAGE(OFFSET($H$3,0,0,'Données projet'!$E$10+1,1))</f>
        <v>339.0073638981504</v>
      </c>
      <c r="AO115" s="62">
        <f t="shared" si="90"/>
        <v>230.33238447618146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8.7016291105586857E-12</v>
      </c>
      <c r="AX115" s="23">
        <f t="shared" si="60"/>
        <v>8.7016291105586857E-12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102.2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102.2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102.2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102.2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102.2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102.2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102.2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102.2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28.381079999999962</v>
      </c>
      <c r="D116" s="12">
        <f t="shared" si="86"/>
        <v>8.8602997925236142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132.23956614046969</v>
      </c>
      <c r="H116" s="70">
        <f t="shared" si="56"/>
        <v>439.59540313864522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102.2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411.40000000000111</v>
      </c>
      <c r="S116" s="62">
        <f ca="1">AVERAGE(OFFSET($R$3,0,0,'Données projet'!$E$9+1,1))-AVERAGE(OFFSET($H$3,0,0,'Données projet'!$E$9+1,1))</f>
        <v>201.85799153548629</v>
      </c>
      <c r="T116" s="62">
        <f t="shared" si="88"/>
        <v>346.37435696743762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102.2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277.39999999999998</v>
      </c>
      <c r="AJ116" s="14">
        <f>AI116*VLOOKUP('Données projet'!$B$10,Paramètres!$A$1:$I$89,3,0)*VLOOKUP('Données projet'!$B$10,Paramètres!$A$1:$I$89,5,0)</f>
        <v>250.99151999999995</v>
      </c>
      <c r="AK116" s="14">
        <f t="shared" si="89"/>
        <v>60.798211000769406</v>
      </c>
      <c r="AL116" s="22">
        <f t="shared" si="58"/>
        <v>543.03378149300659</v>
      </c>
      <c r="AM116" s="62">
        <f t="shared" si="59"/>
        <v>954.43378149300656</v>
      </c>
      <c r="AN116" s="62">
        <f ca="1">AVERAGE(OFFSET($AM$3,0,0,'Données projet'!$E$10+1,1))-AVERAGE(OFFSET($H$3,0,0,'Données projet'!$E$10+1,1))</f>
        <v>339.0073638981504</v>
      </c>
      <c r="AO116" s="62">
        <f t="shared" si="90"/>
        <v>230.33238447618146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6.1529809514463128E-12</v>
      </c>
      <c r="AX116" s="23">
        <f t="shared" si="60"/>
        <v>6.1529809514463128E-12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102.2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102.2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102.2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102.2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102.2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102.2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102.2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102.2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28.63223999999996</v>
      </c>
      <c r="D117" s="12">
        <f t="shared" si="86"/>
        <v>8.9295470655560649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133.37729301874631</v>
      </c>
      <c r="H117" s="70">
        <f t="shared" si="56"/>
        <v>440.15344580584343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102.2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411.40000000000111</v>
      </c>
      <c r="S117" s="62">
        <f ca="1">AVERAGE(OFFSET($R$3,0,0,'Données projet'!$E$9+1,1))-AVERAGE(OFFSET($H$3,0,0,'Données projet'!$E$9+1,1))</f>
        <v>201.85799153548629</v>
      </c>
      <c r="T117" s="62">
        <f t="shared" si="88"/>
        <v>346.37435696743762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102.2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281.2</v>
      </c>
      <c r="AJ117" s="14">
        <f>AI117*VLOOKUP('Données projet'!$B$10,Paramètres!$A$1:$I$89,3,0)*VLOOKUP('Données projet'!$B$10,Paramètres!$A$1:$I$89,5,0)</f>
        <v>254.42975999999996</v>
      </c>
      <c r="AK117" s="14">
        <f t="shared" si="89"/>
        <v>61.533535468549189</v>
      </c>
      <c r="AL117" s="22">
        <f t="shared" si="58"/>
        <v>550.30273960772308</v>
      </c>
      <c r="AM117" s="62">
        <f t="shared" si="59"/>
        <v>961.70273960772306</v>
      </c>
      <c r="AN117" s="62">
        <f ca="1">AVERAGE(OFFSET($AM$3,0,0,'Données projet'!$E$10+1,1))-AVERAGE(OFFSET($H$3,0,0,'Données projet'!$E$10+1,1))</f>
        <v>339.0073638981504</v>
      </c>
      <c r="AO117" s="62">
        <f t="shared" si="90"/>
        <v>230.33238447618146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4.3508145552793429E-12</v>
      </c>
      <c r="AX117" s="23">
        <f t="shared" si="60"/>
        <v>4.3508145552793429E-12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102.2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102.2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102.2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102.2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102.2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102.2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102.2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102.2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28.883399999999959</v>
      </c>
      <c r="D118" s="12">
        <f t="shared" si="86"/>
        <v>8.9987236686041125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134.51476895658709</v>
      </c>
      <c r="H118" s="70">
        <f t="shared" si="56"/>
        <v>440.71136538948542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102.2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411.40000000000111</v>
      </c>
      <c r="S118" s="62">
        <f ca="1">AVERAGE(OFFSET($R$3,0,0,'Données projet'!$E$9+1,1))-AVERAGE(OFFSET($H$3,0,0,'Données projet'!$E$9+1,1))</f>
        <v>201.85799153548629</v>
      </c>
      <c r="T118" s="62">
        <f t="shared" si="88"/>
        <v>346.37435696743762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102.2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285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285</v>
      </c>
      <c r="AJ118" s="14">
        <f>AI118*VLOOKUP('Données projet'!$B$10,Paramètres!$A$1:$I$89,3,0)*VLOOKUP('Données projet'!$B$10,Paramètres!$A$1:$I$89,5,0)</f>
        <v>257.86799999999999</v>
      </c>
      <c r="AK118" s="14">
        <f t="shared" si="89"/>
        <v>62.267704162827528</v>
      </c>
      <c r="AL118" s="22">
        <f t="shared" si="58"/>
        <v>557.56968475025803</v>
      </c>
      <c r="AM118" s="62">
        <f t="shared" si="59"/>
        <v>968.96968475025801</v>
      </c>
      <c r="AN118" s="62">
        <f ca="1">AVERAGE(OFFSET($AM$3,0,0,'Données projet'!$E$10+1,1))-AVERAGE(OFFSET($H$3,0,0,'Données projet'!$E$10+1,1))</f>
        <v>339.0073638981504</v>
      </c>
      <c r="AO118" s="62">
        <f t="shared" si="90"/>
        <v>230.33238447618146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3.0764904757231564E-12</v>
      </c>
      <c r="AX118" s="23">
        <f t="shared" si="60"/>
        <v>3.0764904757231564E-12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102.2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102.2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102.2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102.2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102.2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102.2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102.2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102.2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29.134559999999958</v>
      </c>
      <c r="D119" s="12">
        <f t="shared" si="86"/>
        <v>9.0678302873899383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135.65199638890729</v>
      </c>
      <c r="H119" s="70">
        <f t="shared" si="56"/>
        <v>441.26916308387075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102.2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411.40000000000111</v>
      </c>
      <c r="S119" s="62">
        <f ca="1">AVERAGE(OFFSET($R$3,0,0,'Données projet'!$E$9+1,1))-AVERAGE(OFFSET($H$3,0,0,'Données projet'!$E$9+1,1))</f>
        <v>201.85799153548629</v>
      </c>
      <c r="T119" s="62">
        <f t="shared" si="88"/>
        <v>346.37435696743762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102.2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270.60000000000002</v>
      </c>
      <c r="AJ119" s="14">
        <f>AI119*VLOOKUP('Données projet'!$B$10,Paramètres!$A$1:$I$89,3,0)*VLOOKUP('Données projet'!$B$10,Paramètres!$A$1:$I$89,5,0)</f>
        <v>244.83888000000002</v>
      </c>
      <c r="AK119" s="14">
        <f t="shared" si="89"/>
        <v>59.479426489427787</v>
      </c>
      <c r="AL119" s="22">
        <f t="shared" si="58"/>
        <v>530.02105046908684</v>
      </c>
      <c r="AM119" s="62">
        <f t="shared" si="59"/>
        <v>941.42105046908682</v>
      </c>
      <c r="AN119" s="62">
        <f ca="1">AVERAGE(OFFSET($AM$3,0,0,'Données projet'!$E$10+1,1))-AVERAGE(OFFSET($H$3,0,0,'Données projet'!$E$10+1,1))</f>
        <v>339.0073638981504</v>
      </c>
      <c r="AO119" s="62">
        <f t="shared" si="90"/>
        <v>230.33238447618146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2.1754072776396714E-12</v>
      </c>
      <c r="AX119" s="23">
        <f t="shared" si="60"/>
        <v>2.1754072776396714E-12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102.2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102.2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102.2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102.2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102.2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102.2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102.2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102.2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29.385719999999957</v>
      </c>
      <c r="D120" s="12">
        <f t="shared" si="86"/>
        <v>9.136867595130667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136.78897770621822</v>
      </c>
      <c r="H120" s="70">
        <f t="shared" si="56"/>
        <v>441.82684006151919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102.2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411.40000000000111</v>
      </c>
      <c r="S120" s="62">
        <f ca="1">AVERAGE(OFFSET($R$3,0,0,'Données projet'!$E$9+1,1))-AVERAGE(OFFSET($H$3,0,0,'Données projet'!$E$9+1,1))</f>
        <v>201.85799153548629</v>
      </c>
      <c r="T120" s="62">
        <f t="shared" si="88"/>
        <v>346.37435696743762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102.2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274.20000000000005</v>
      </c>
      <c r="AJ120" s="14">
        <f>AI120*VLOOKUP('Données projet'!$B$10,Paramètres!$A$1:$I$89,3,0)*VLOOKUP('Données projet'!$B$10,Paramètres!$A$1:$I$89,5,0)</f>
        <v>248.09616</v>
      </c>
      <c r="AK120" s="14">
        <f t="shared" si="89"/>
        <v>60.178080967364686</v>
      </c>
      <c r="AL120" s="22">
        <f t="shared" si="58"/>
        <v>536.91096968482668</v>
      </c>
      <c r="AM120" s="62">
        <f t="shared" si="59"/>
        <v>948.31096968482666</v>
      </c>
      <c r="AN120" s="62">
        <f ca="1">AVERAGE(OFFSET($AM$3,0,0,'Données projet'!$E$10+1,1))-AVERAGE(OFFSET($H$3,0,0,'Données projet'!$E$10+1,1))</f>
        <v>339.0073638981504</v>
      </c>
      <c r="AO120" s="62">
        <f t="shared" si="90"/>
        <v>230.33238447618146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1.5382452378615782E-12</v>
      </c>
      <c r="AX120" s="23">
        <f t="shared" si="60"/>
        <v>1.5382452378615782E-12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102.2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102.2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102.2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102.2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102.2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102.2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102.2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102.2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29.636879999999955</v>
      </c>
      <c r="D121" s="12">
        <f t="shared" si="86"/>
        <v>9.2058362528712756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137.92571525580942</v>
      </c>
      <c r="H121" s="70">
        <f t="shared" si="56"/>
        <v>442.38439747375071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102.2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411.40000000000111</v>
      </c>
      <c r="S121" s="62">
        <f ca="1">AVERAGE(OFFSET($R$3,0,0,'Données projet'!$E$9+1,1))-AVERAGE(OFFSET($H$3,0,0,'Données projet'!$E$9+1,1))</f>
        <v>201.85799153548629</v>
      </c>
      <c r="T121" s="62">
        <f t="shared" si="88"/>
        <v>346.37435696743762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102.2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277.80000000000007</v>
      </c>
      <c r="AJ121" s="14">
        <f>AI121*VLOOKUP('Données projet'!$B$10,Paramètres!$A$1:$I$89,3,0)*VLOOKUP('Données projet'!$B$10,Paramètres!$A$1:$I$89,5,0)</f>
        <v>251.35344000000003</v>
      </c>
      <c r="AK121" s="14">
        <f t="shared" si="89"/>
        <v>60.875668525285015</v>
      </c>
      <c r="AL121" s="22">
        <f t="shared" si="58"/>
        <v>543.79903068153806</v>
      </c>
      <c r="AM121" s="62">
        <f t="shared" si="59"/>
        <v>955.19903068153803</v>
      </c>
      <c r="AN121" s="62">
        <f ca="1">AVERAGE(OFFSET($AM$3,0,0,'Données projet'!$E$10+1,1))-AVERAGE(OFFSET($H$3,0,0,'Données projet'!$E$10+1,1))</f>
        <v>339.0073638981504</v>
      </c>
      <c r="AO121" s="62">
        <f t="shared" si="90"/>
        <v>230.33238447618146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1.0877036388198357E-12</v>
      </c>
      <c r="AX121" s="23">
        <f t="shared" si="60"/>
        <v>1.0877036388198357E-12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102.2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102.2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102.2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102.2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102.2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102.2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102.2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102.2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29.888039999999954</v>
      </c>
      <c r="D122" s="12">
        <f t="shared" si="86"/>
        <v>9.274736909805938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139.0622113428897</v>
      </c>
      <c r="H122" s="70">
        <f t="shared" si="56"/>
        <v>442.94183645124525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102.2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411.40000000000111</v>
      </c>
      <c r="S122" s="62">
        <f ca="1">AVERAGE(OFFSET($R$3,0,0,'Données projet'!$E$9+1,1))-AVERAGE(OFFSET($H$3,0,0,'Données projet'!$E$9+1,1))</f>
        <v>201.85799153548629</v>
      </c>
      <c r="T122" s="62">
        <f t="shared" si="88"/>
        <v>346.37435696743762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102.2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281.40000000000009</v>
      </c>
      <c r="AJ122" s="14">
        <f>AI122*VLOOKUP('Données projet'!$B$10,Paramètres!$A$1:$I$89,3,0)*VLOOKUP('Données projet'!$B$10,Paramètres!$A$1:$I$89,5,0)</f>
        <v>254.61072000000007</v>
      </c>
      <c r="AK122" s="14">
        <f t="shared" si="89"/>
        <v>61.572204587965729</v>
      </c>
      <c r="AL122" s="22">
        <f t="shared" si="58"/>
        <v>550.68526032404031</v>
      </c>
      <c r="AM122" s="62">
        <f t="shared" si="59"/>
        <v>962.08526032404029</v>
      </c>
      <c r="AN122" s="62">
        <f ca="1">AVERAGE(OFFSET($AM$3,0,0,'Données projet'!$E$10+1,1))-AVERAGE(OFFSET($H$3,0,0,'Données projet'!$E$10+1,1))</f>
        <v>339.0073638981504</v>
      </c>
      <c r="AO122" s="62">
        <f t="shared" si="90"/>
        <v>230.33238447618146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7.691226189307891E-13</v>
      </c>
      <c r="AX122" s="23">
        <f t="shared" si="60"/>
        <v>7.691226189307891E-13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102.2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102.2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102.2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102.2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102.2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102.2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102.2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102.2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30.139199999999953</v>
      </c>
      <c r="D123" s="12">
        <f t="shared" si="86"/>
        <v>9.3435702035882411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140.19846823168862</v>
      </c>
      <c r="H123" s="70">
        <f t="shared" si="56"/>
        <v>443.49915810458276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102.2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411.40000000000111</v>
      </c>
      <c r="S123" s="62">
        <f ca="1">AVERAGE(OFFSET($R$3,0,0,'Données projet'!$E$9+1,1))-AVERAGE(OFFSET($H$3,0,0,'Données projet'!$E$9+1,1))</f>
        <v>201.85799153548629</v>
      </c>
      <c r="T123" s="62">
        <f t="shared" si="88"/>
        <v>346.37435696743762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102.2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285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285.00000000000011</v>
      </c>
      <c r="AJ123" s="14">
        <f>AI123*VLOOKUP('Données projet'!$B$10,Paramètres!$A$1:$I$89,3,0)*VLOOKUP('Données projet'!$B$10,Paramètres!$A$1:$I$89,5,0)</f>
        <v>257.86800000000011</v>
      </c>
      <c r="AK123" s="14">
        <f t="shared" si="89"/>
        <v>62.267704162827528</v>
      </c>
      <c r="AL123" s="22">
        <f t="shared" si="58"/>
        <v>557.56968475025815</v>
      </c>
      <c r="AM123" s="62">
        <f t="shared" si="59"/>
        <v>968.96968475025824</v>
      </c>
      <c r="AN123" s="62">
        <f ca="1">AVERAGE(OFFSET($AM$3,0,0,'Données projet'!$E$10+1,1))-AVERAGE(OFFSET($H$3,0,0,'Données projet'!$E$10+1,1))</f>
        <v>339.0073638981504</v>
      </c>
      <c r="AO123" s="62">
        <f t="shared" si="90"/>
        <v>230.33238447618146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5.4385181940991786E-13</v>
      </c>
      <c r="AX123" s="23">
        <f t="shared" si="60"/>
        <v>5.4385181940991786E-13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102.2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102.2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102.2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102.2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102.2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102.2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102.2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102.2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30.390359999999951</v>
      </c>
      <c r="D124" s="12">
        <f t="shared" si="86"/>
        <v>9.4123367606307387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141.33448814652021</v>
      </c>
      <c r="H124" s="70">
        <f t="shared" si="56"/>
        <v>444.05636352476512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102.2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411.40000000000111</v>
      </c>
      <c r="S124" s="62">
        <f ca="1">AVERAGE(OFFSET($R$3,0,0,'Données projet'!$E$9+1,1))-AVERAGE(OFFSET($H$3,0,0,'Données projet'!$E$9+1,1))</f>
        <v>201.85799153548629</v>
      </c>
      <c r="T124" s="62">
        <f t="shared" si="88"/>
        <v>346.37435696743762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102.2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1.0286385077051818E-13</v>
      </c>
      <c r="AK124" s="14">
        <f t="shared" si="89"/>
        <v>1.5402366592183556E-12</v>
      </c>
      <c r="AL124" s="22">
        <f t="shared" si="58"/>
        <v>2.8617333882306215E-12</v>
      </c>
      <c r="AM124" s="62">
        <f t="shared" si="59"/>
        <v>411.40000000000288</v>
      </c>
      <c r="AN124" s="62">
        <f ca="1">AVERAGE(OFFSET($AM$3,0,0,'Données projet'!$E$10+1,1))-AVERAGE(OFFSET($H$3,0,0,'Données projet'!$E$10+1,1))</f>
        <v>339.0073638981504</v>
      </c>
      <c r="AO124" s="62">
        <f t="shared" si="90"/>
        <v>230.33238447618146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3.8456130946539455E-13</v>
      </c>
      <c r="AX124" s="23">
        <f t="shared" si="60"/>
        <v>3.8456130946539455E-13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102.2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102.2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102.2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102.2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102.2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102.2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102.2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102.2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30.64151999999995</v>
      </c>
      <c r="D125" s="12">
        <f t="shared" si="86"/>
        <v>9.481037196394368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142.47027327281072</v>
      </c>
      <c r="H125" s="70">
        <f t="shared" si="56"/>
        <v>444.6134537837201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102.2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411.40000000000111</v>
      </c>
      <c r="S125" s="62">
        <f ca="1">AVERAGE(OFFSET($R$3,0,0,'Données projet'!$E$9+1,1))-AVERAGE(OFFSET($H$3,0,0,'Données projet'!$E$9+1,1))</f>
        <v>201.85799153548629</v>
      </c>
      <c r="T125" s="62">
        <f t="shared" si="88"/>
        <v>346.37435696743762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102.2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1.0286385077051818E-13</v>
      </c>
      <c r="AK125" s="14">
        <f t="shared" si="89"/>
        <v>1.5402366592183556E-12</v>
      </c>
      <c r="AL125" s="22">
        <f t="shared" si="58"/>
        <v>2.8617333882306215E-12</v>
      </c>
      <c r="AM125" s="62">
        <f t="shared" si="59"/>
        <v>411.40000000000288</v>
      </c>
      <c r="AN125" s="62">
        <f ca="1">AVERAGE(OFFSET($AM$3,0,0,'Données projet'!$E$10+1,1))-AVERAGE(OFFSET($H$3,0,0,'Données projet'!$E$10+1,1))</f>
        <v>339.0073638981504</v>
      </c>
      <c r="AO125" s="62">
        <f t="shared" si="90"/>
        <v>230.33238447618146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2.7192590970495893E-13</v>
      </c>
      <c r="AX125" s="23">
        <f t="shared" si="60"/>
        <v>2.7192590970495893E-13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102.2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102.2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102.2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102.2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102.2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102.2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102.2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102.2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30.892679999999949</v>
      </c>
      <c r="D126" s="12">
        <f t="shared" si="86"/>
        <v>9.5496721156680771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143.60582575809141</v>
      </c>
      <c r="H126" s="70">
        <f t="shared" si="56"/>
        <v>445.1704299347885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102.2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411.40000000000111</v>
      </c>
      <c r="S126" s="62">
        <f ca="1">AVERAGE(OFFSET($R$3,0,0,'Données projet'!$E$9+1,1))-AVERAGE(OFFSET($H$3,0,0,'Données projet'!$E$9+1,1))</f>
        <v>201.85799153548629</v>
      </c>
      <c r="T126" s="62">
        <f t="shared" si="88"/>
        <v>346.37435696743762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102.2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1.0286385077051818E-13</v>
      </c>
      <c r="AK126" s="14">
        <f t="shared" si="89"/>
        <v>1.5402366592183556E-12</v>
      </c>
      <c r="AL126" s="22">
        <f t="shared" si="58"/>
        <v>2.8617333882306215E-12</v>
      </c>
      <c r="AM126" s="62">
        <f t="shared" si="59"/>
        <v>411.40000000000288</v>
      </c>
      <c r="AN126" s="62">
        <f ca="1">AVERAGE(OFFSET($AM$3,0,0,'Données projet'!$E$10+1,1))-AVERAGE(OFFSET($H$3,0,0,'Données projet'!$E$10+1,1))</f>
        <v>339.0073638981504</v>
      </c>
      <c r="AO126" s="62">
        <f t="shared" si="90"/>
        <v>230.33238447618146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1.9228065473269728E-13</v>
      </c>
      <c r="AX126" s="23">
        <f t="shared" si="60"/>
        <v>1.9228065473269728E-13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102.2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102.2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102.2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102.2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102.2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102.2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102.2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102.2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31.143839999999948</v>
      </c>
      <c r="D127" s="12">
        <f t="shared" si="86"/>
        <v>9.6182421128390825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144.74114771295828</v>
      </c>
      <c r="H127" s="70">
        <f t="shared" si="56"/>
        <v>445.72729301319464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102.2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411.40000000000111</v>
      </c>
      <c r="S127" s="62">
        <f ca="1">AVERAGE(OFFSET($R$3,0,0,'Données projet'!$E$9+1,1))-AVERAGE(OFFSET($H$3,0,0,'Données projet'!$E$9+1,1))</f>
        <v>201.85799153548629</v>
      </c>
      <c r="T127" s="62">
        <f t="shared" si="88"/>
        <v>346.37435696743762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102.2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1.0286385077051818E-13</v>
      </c>
      <c r="AK127" s="14">
        <f t="shared" si="89"/>
        <v>1.5402366592183556E-12</v>
      </c>
      <c r="AL127" s="22">
        <f t="shared" si="58"/>
        <v>2.8617333882306215E-12</v>
      </c>
      <c r="AM127" s="62">
        <f t="shared" si="59"/>
        <v>411.40000000000288</v>
      </c>
      <c r="AN127" s="62">
        <f ca="1">AVERAGE(OFFSET($AM$3,0,0,'Données projet'!$E$10+1,1))-AVERAGE(OFFSET($H$3,0,0,'Données projet'!$E$10+1,1))</f>
        <v>339.0073638981504</v>
      </c>
      <c r="AO127" s="62">
        <f t="shared" si="90"/>
        <v>230.33238447618146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1.3596295485247946E-13</v>
      </c>
      <c r="AX127" s="23">
        <f t="shared" si="60"/>
        <v>1.3596295485247946E-13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102.2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102.2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102.2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102.2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102.2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102.2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102.2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102.2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31.394999999999946</v>
      </c>
      <c r="D128" s="12">
        <f t="shared" si="86"/>
        <v>9.6867477721541793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145.87624121199988</v>
      </c>
      <c r="H128" s="70">
        <f t="shared" si="56"/>
        <v>446.28404403650177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102.2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411.40000000000111</v>
      </c>
      <c r="S128" s="62">
        <f ca="1">AVERAGE(OFFSET($R$3,0,0,'Données projet'!$E$9+1,1))-AVERAGE(OFFSET($H$3,0,0,'Données projet'!$E$9+1,1))</f>
        <v>201.85799153548629</v>
      </c>
      <c r="T128" s="62">
        <f t="shared" si="88"/>
        <v>346.37435696743762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102.2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1.0286385077051818E-13</v>
      </c>
      <c r="AK128" s="14">
        <f t="shared" si="89"/>
        <v>1.5402366592183556E-12</v>
      </c>
      <c r="AL128" s="22">
        <f t="shared" si="58"/>
        <v>2.8617333882306215E-12</v>
      </c>
      <c r="AM128" s="62">
        <f t="shared" si="59"/>
        <v>411.40000000000288</v>
      </c>
      <c r="AN128" s="62">
        <f ca="1">AVERAGE(OFFSET($AM$3,0,0,'Données projet'!$E$10+1,1))-AVERAGE(OFFSET($H$3,0,0,'Données projet'!$E$10+1,1))</f>
        <v>339.0073638981504</v>
      </c>
      <c r="AO128" s="62">
        <f t="shared" si="90"/>
        <v>230.33238447618146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9.6140327366348638E-14</v>
      </c>
      <c r="AX128" s="23">
        <f t="shared" si="60"/>
        <v>9.6140327366348638E-14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102.2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102.2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102.2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102.2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102.2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102.2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102.2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102.2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31.646159999999945</v>
      </c>
      <c r="D129" s="12">
        <f t="shared" si="86"/>
        <v>9.7551896679724805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147.01110829469511</v>
      </c>
      <c r="H129" s="70">
        <f t="shared" si="56"/>
        <v>446.84068400505197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102.2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411.40000000000111</v>
      </c>
      <c r="S129" s="62">
        <f ca="1">AVERAGE(OFFSET($R$3,0,0,'Données projet'!$E$9+1,1))-AVERAGE(OFFSET($H$3,0,0,'Données projet'!$E$9+1,1))</f>
        <v>201.85799153548629</v>
      </c>
      <c r="T129" s="62">
        <f t="shared" si="88"/>
        <v>346.37435696743762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102.2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1.0286385077051818E-13</v>
      </c>
      <c r="AK129" s="14">
        <f t="shared" si="89"/>
        <v>1.5402366592183556E-12</v>
      </c>
      <c r="AL129" s="22">
        <f t="shared" si="58"/>
        <v>2.8617333882306215E-12</v>
      </c>
      <c r="AM129" s="62">
        <f t="shared" si="59"/>
        <v>411.40000000000288</v>
      </c>
      <c r="AN129" s="62">
        <f ca="1">AVERAGE(OFFSET($AM$3,0,0,'Données projet'!$E$10+1,1))-AVERAGE(OFFSET($H$3,0,0,'Données projet'!$E$10+1,1))</f>
        <v>339.0073638981504</v>
      </c>
      <c r="AO129" s="62">
        <f t="shared" si="90"/>
        <v>230.33238447618146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6.7981477426239732E-14</v>
      </c>
      <c r="AX129" s="23">
        <f t="shared" si="60"/>
        <v>6.7981477426239732E-14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102.2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102.2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102.2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102.2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102.2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102.2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102.2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102.2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31.897319999999944</v>
      </c>
      <c r="D130" s="12">
        <f t="shared" si="86"/>
        <v>9.8235683650098196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148.14575096628027</v>
      </c>
      <c r="H130" s="70">
        <f t="shared" si="56"/>
        <v>447.39721390239202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102.2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411.40000000000111</v>
      </c>
      <c r="S130" s="62">
        <f ca="1">AVERAGE(OFFSET($R$3,0,0,'Données projet'!$E$9+1,1))-AVERAGE(OFFSET($H$3,0,0,'Données projet'!$E$9+1,1))</f>
        <v>201.85799153548629</v>
      </c>
      <c r="T130" s="62">
        <f t="shared" si="88"/>
        <v>346.37435696743762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102.2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1.0286385077051818E-13</v>
      </c>
      <c r="AK130" s="14">
        <f t="shared" si="89"/>
        <v>1.5402366592183556E-12</v>
      </c>
      <c r="AL130" s="22">
        <f t="shared" si="58"/>
        <v>2.8617333882306215E-12</v>
      </c>
      <c r="AM130" s="62">
        <f t="shared" si="59"/>
        <v>411.40000000000288</v>
      </c>
      <c r="AN130" s="62">
        <f ca="1">AVERAGE(OFFSET($AM$3,0,0,'Données projet'!$E$10+1,1))-AVERAGE(OFFSET($H$3,0,0,'Données projet'!$E$10+1,1))</f>
        <v>339.0073638981504</v>
      </c>
      <c r="AO130" s="62">
        <f t="shared" si="90"/>
        <v>230.33238447618146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4.8070163683174319E-14</v>
      </c>
      <c r="AX130" s="23">
        <f t="shared" si="60"/>
        <v>4.8070163683174319E-14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102.2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102.2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102.2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102.2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102.2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102.2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102.2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102.2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32.148479999999942</v>
      </c>
      <c r="D131" s="12">
        <f t="shared" si="86"/>
        <v>9.8918844185753265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149.28017119859007</v>
      </c>
      <c r="H131" s="70">
        <f t="shared" si="56"/>
        <v>447.95363469568525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102.2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411.40000000000111</v>
      </c>
      <c r="S131" s="62">
        <f ca="1">AVERAGE(OFFSET($R$3,0,0,'Données projet'!$E$9+1,1))-AVERAGE(OFFSET($H$3,0,0,'Données projet'!$E$9+1,1))</f>
        <v>201.85799153548629</v>
      </c>
      <c r="T131" s="62">
        <f t="shared" si="88"/>
        <v>346.37435696743762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102.2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1.0286385077051818E-13</v>
      </c>
      <c r="AK131" s="14">
        <f t="shared" si="89"/>
        <v>1.5402366592183556E-12</v>
      </c>
      <c r="AL131" s="22">
        <f t="shared" si="58"/>
        <v>2.8617333882306215E-12</v>
      </c>
      <c r="AM131" s="62">
        <f t="shared" si="59"/>
        <v>411.40000000000288</v>
      </c>
      <c r="AN131" s="62">
        <f ca="1">AVERAGE(OFFSET($AM$3,0,0,'Données projet'!$E$10+1,1))-AVERAGE(OFFSET($H$3,0,0,'Données projet'!$E$10+1,1))</f>
        <v>339.0073638981504</v>
      </c>
      <c r="AO131" s="62">
        <f t="shared" si="90"/>
        <v>230.33238447618146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3.3990738713119866E-14</v>
      </c>
      <c r="AX131" s="23">
        <f t="shared" si="60"/>
        <v>3.3990738713119866E-14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102.2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102.2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102.2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102.2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102.2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102.2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102.2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102.2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32.399639999999941</v>
      </c>
      <c r="D132" s="12">
        <f t="shared" si="86"/>
        <v>9.9601383748003194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150.41437093086969</v>
      </c>
      <c r="H132" s="70">
        <f t="shared" ref="H132:H195" si="110">(B132+E132+F132)*44/12+(C132+D132)*0.475*44/12</f>
        <v>448.50994733611049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102.2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411.40000000000111</v>
      </c>
      <c r="S132" s="62">
        <f ca="1">AVERAGE(OFFSET($R$3,0,0,'Données projet'!$E$9+1,1))-AVERAGE(OFFSET($H$3,0,0,'Données projet'!$E$9+1,1))</f>
        <v>201.85799153548629</v>
      </c>
      <c r="T132" s="62">
        <f t="shared" si="88"/>
        <v>346.37435696743762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102.2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1.0286385077051818E-13</v>
      </c>
      <c r="AK132" s="14">
        <f t="shared" si="89"/>
        <v>1.5402366592183556E-12</v>
      </c>
      <c r="AL132" s="22">
        <f t="shared" ref="AL132:AL153" si="112">(AJ132+AK132)*0.475*44/12</f>
        <v>2.8617333882306215E-12</v>
      </c>
      <c r="AM132" s="62">
        <f t="shared" ref="AM132:AM195" si="113">AL132+(AD132+AE132)*44/12</f>
        <v>411.40000000000288</v>
      </c>
      <c r="AN132" s="62">
        <f ca="1">AVERAGE(OFFSET($AM$3,0,0,'Données projet'!$E$10+1,1))-AVERAGE(OFFSET($H$3,0,0,'Données projet'!$E$10+1,1))</f>
        <v>339.0073638981504</v>
      </c>
      <c r="AO132" s="62">
        <f t="shared" si="90"/>
        <v>230.33238447618146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2.4035081841587159E-14</v>
      </c>
      <c r="AX132" s="23">
        <f t="shared" ref="AX132:AX153" si="114">SUM(AU132:AW132)</f>
        <v>2.4035081841587159E-14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102.2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102.2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102.2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102.2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102.2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102.2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102.2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102.2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32.65079999999994</v>
      </c>
      <c r="D133" s="12">
        <f t="shared" ref="D133:D196" si="140">IFERROR(EXP(-1.0587+0.8836*LN(C133)+0.284),0)</f>
        <v>10.028330770859972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151.54835207056223</v>
      </c>
      <c r="H133" s="70">
        <f t="shared" si="110"/>
        <v>449.0661527592477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102.2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411.40000000000111</v>
      </c>
      <c r="S133" s="62">
        <f ca="1">AVERAGE(OFFSET($R$3,0,0,'Données projet'!$E$9+1,1))-AVERAGE(OFFSET($H$3,0,0,'Données projet'!$E$9+1,1))</f>
        <v>201.85799153548629</v>
      </c>
      <c r="T133" s="62">
        <f t="shared" ref="T133:T196" si="142">$T$3</f>
        <v>346.37435696743762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102.2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1.0286385077051818E-13</v>
      </c>
      <c r="AK133" s="14">
        <f t="shared" ref="AK133:AK153" si="143">EXP(-1.0587+0.8836*LN(AJ133)+0.284)</f>
        <v>1.5402366592183556E-12</v>
      </c>
      <c r="AL133" s="22">
        <f t="shared" si="112"/>
        <v>2.8617333882306215E-12</v>
      </c>
      <c r="AM133" s="62">
        <f t="shared" si="113"/>
        <v>411.40000000000288</v>
      </c>
      <c r="AN133" s="62">
        <f ca="1">AVERAGE(OFFSET($AM$3,0,0,'Données projet'!$E$10+1,1))-AVERAGE(OFFSET($H$3,0,0,'Données projet'!$E$10+1,1))</f>
        <v>339.0073638981504</v>
      </c>
      <c r="AO133" s="62">
        <f t="shared" ref="AO133:AO196" si="144">$AO$3</f>
        <v>230.33238447618146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1.6995369356559933E-14</v>
      </c>
      <c r="AX133" s="23">
        <f t="shared" si="114"/>
        <v>1.6995369356559933E-14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102.2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102.2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102.2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102.2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102.2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102.2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102.2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102.2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32.901959999999939</v>
      </c>
      <c r="D134" s="12">
        <f t="shared" si="140"/>
        <v>10.096462135187895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152.6821164940705</v>
      </c>
      <c r="H134" s="70">
        <f t="shared" si="110"/>
        <v>449.62225188545216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102.2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411.40000000000111</v>
      </c>
      <c r="S134" s="62">
        <f ca="1">AVERAGE(OFFSET($R$3,0,0,'Données projet'!$E$9+1,1))-AVERAGE(OFFSET($H$3,0,0,'Données projet'!$E$9+1,1))</f>
        <v>201.85799153548629</v>
      </c>
      <c r="T134" s="62">
        <f t="shared" si="142"/>
        <v>346.37435696743762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102.2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1.0286385077051818E-13</v>
      </c>
      <c r="AK134" s="14">
        <f t="shared" si="143"/>
        <v>1.5402366592183556E-12</v>
      </c>
      <c r="AL134" s="22">
        <f t="shared" si="112"/>
        <v>2.8617333882306215E-12</v>
      </c>
      <c r="AM134" s="62">
        <f t="shared" si="113"/>
        <v>411.40000000000288</v>
      </c>
      <c r="AN134" s="62">
        <f ca="1">AVERAGE(OFFSET($AM$3,0,0,'Données projet'!$E$10+1,1))-AVERAGE(OFFSET($H$3,0,0,'Données projet'!$E$10+1,1))</f>
        <v>339.0073638981504</v>
      </c>
      <c r="AO134" s="62">
        <f t="shared" si="144"/>
        <v>230.33238447618146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1.201754092079358E-14</v>
      </c>
      <c r="AX134" s="23">
        <f t="shared" si="114"/>
        <v>1.201754092079358E-14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102.2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102.2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102.2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102.2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102.2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102.2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102.2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102.2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33.153119999999937</v>
      </c>
      <c r="D135" s="12">
        <f t="shared" si="140"/>
        <v>10.164532987684003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153.81566604749528</v>
      </c>
      <c r="H135" s="70">
        <f t="shared" si="110"/>
        <v>450.17824562021622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102.2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411.40000000000111</v>
      </c>
      <c r="S135" s="62">
        <f ca="1">AVERAGE(OFFSET($R$3,0,0,'Données projet'!$E$9+1,1))-AVERAGE(OFFSET($H$3,0,0,'Données projet'!$E$9+1,1))</f>
        <v>201.85799153548629</v>
      </c>
      <c r="T135" s="62">
        <f t="shared" si="142"/>
        <v>346.37435696743762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102.2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1.0286385077051818E-13</v>
      </c>
      <c r="AK135" s="14">
        <f t="shared" si="143"/>
        <v>1.5402366592183556E-12</v>
      </c>
      <c r="AL135" s="22">
        <f t="shared" si="112"/>
        <v>2.8617333882306215E-12</v>
      </c>
      <c r="AM135" s="62">
        <f t="shared" si="113"/>
        <v>411.40000000000288</v>
      </c>
      <c r="AN135" s="62">
        <f ca="1">AVERAGE(OFFSET($AM$3,0,0,'Données projet'!$E$10+1,1))-AVERAGE(OFFSET($H$3,0,0,'Données projet'!$E$10+1,1))</f>
        <v>339.0073638981504</v>
      </c>
      <c r="AO135" s="62">
        <f t="shared" si="144"/>
        <v>230.33238447618146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8.4976846782799665E-15</v>
      </c>
      <c r="AX135" s="23">
        <f t="shared" si="114"/>
        <v>8.4976846782799665E-15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102.2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102.2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102.2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102.2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102.2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102.2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102.2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102.2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33.404279999999936</v>
      </c>
      <c r="D136" s="12">
        <f t="shared" si="140"/>
        <v>10.232543839915952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154.94900254735049</v>
      </c>
      <c r="H136" s="70">
        <f t="shared" si="110"/>
        <v>450.73413485452022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102.2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411.40000000000111</v>
      </c>
      <c r="S136" s="62">
        <f ca="1">AVERAGE(OFFSET($R$3,0,0,'Données projet'!$E$9+1,1))-AVERAGE(OFFSET($H$3,0,0,'Données projet'!$E$9+1,1))</f>
        <v>201.85799153548629</v>
      </c>
      <c r="T136" s="62">
        <f t="shared" si="142"/>
        <v>346.37435696743762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102.2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1.0286385077051818E-13</v>
      </c>
      <c r="AK136" s="14">
        <f t="shared" si="143"/>
        <v>1.5402366592183556E-12</v>
      </c>
      <c r="AL136" s="22">
        <f t="shared" si="112"/>
        <v>2.8617333882306215E-12</v>
      </c>
      <c r="AM136" s="62">
        <f t="shared" si="113"/>
        <v>411.40000000000288</v>
      </c>
      <c r="AN136" s="62">
        <f ca="1">AVERAGE(OFFSET($AM$3,0,0,'Données projet'!$E$10+1,1))-AVERAGE(OFFSET($H$3,0,0,'Données projet'!$E$10+1,1))</f>
        <v>339.0073638981504</v>
      </c>
      <c r="AO136" s="62">
        <f t="shared" si="144"/>
        <v>230.33238447618146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6.0087704603967899E-15</v>
      </c>
      <c r="AX136" s="23">
        <f t="shared" si="114"/>
        <v>6.0087704603967899E-15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102.2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102.2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102.2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102.2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102.2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102.2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102.2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102.2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33.655439999999935</v>
      </c>
      <c r="D137" s="12">
        <f t="shared" si="140"/>
        <v>10.300495195314234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156.08212778125593</v>
      </c>
      <c r="H137" s="70">
        <f t="shared" si="110"/>
        <v>451.2899204651722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102.2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411.40000000000111</v>
      </c>
      <c r="S137" s="62">
        <f ca="1">AVERAGE(OFFSET($R$3,0,0,'Données projet'!$E$9+1,1))-AVERAGE(OFFSET($H$3,0,0,'Données projet'!$E$9+1,1))</f>
        <v>201.85799153548629</v>
      </c>
      <c r="T137" s="62">
        <f t="shared" si="142"/>
        <v>346.37435696743762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102.2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1.0286385077051818E-13</v>
      </c>
      <c r="AK137" s="14">
        <f t="shared" si="143"/>
        <v>1.5402366592183556E-12</v>
      </c>
      <c r="AL137" s="22">
        <f t="shared" si="112"/>
        <v>2.8617333882306215E-12</v>
      </c>
      <c r="AM137" s="62">
        <f t="shared" si="113"/>
        <v>411.40000000000288</v>
      </c>
      <c r="AN137" s="62">
        <f ca="1">AVERAGE(OFFSET($AM$3,0,0,'Données projet'!$E$10+1,1))-AVERAGE(OFFSET($H$3,0,0,'Données projet'!$E$10+1,1))</f>
        <v>339.0073638981504</v>
      </c>
      <c r="AO137" s="62">
        <f t="shared" si="144"/>
        <v>230.33238447618146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4.2488423391399833E-15</v>
      </c>
      <c r="AX137" s="23">
        <f t="shared" si="114"/>
        <v>4.2488423391399833E-15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102.2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102.2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102.2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102.2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102.2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102.2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102.2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102.2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33.906599999999933</v>
      </c>
      <c r="D138" s="12">
        <f t="shared" si="140"/>
        <v>10.368387549361405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157.21504350860943</v>
      </c>
      <c r="H138" s="70">
        <f t="shared" si="110"/>
        <v>451.84560331513768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102.2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411.40000000000111</v>
      </c>
      <c r="S138" s="62">
        <f ca="1">AVERAGE(OFFSET($R$3,0,0,'Données projet'!$E$9+1,1))-AVERAGE(OFFSET($H$3,0,0,'Données projet'!$E$9+1,1))</f>
        <v>201.85799153548629</v>
      </c>
      <c r="T138" s="62">
        <f t="shared" si="142"/>
        <v>346.37435696743762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102.2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1.0286385077051818E-13</v>
      </c>
      <c r="AK138" s="14">
        <f t="shared" si="143"/>
        <v>1.5402366592183556E-12</v>
      </c>
      <c r="AL138" s="22">
        <f t="shared" si="112"/>
        <v>2.8617333882306215E-12</v>
      </c>
      <c r="AM138" s="62">
        <f t="shared" si="113"/>
        <v>411.40000000000288</v>
      </c>
      <c r="AN138" s="62">
        <f ca="1">AVERAGE(OFFSET($AM$3,0,0,'Données projet'!$E$10+1,1))-AVERAGE(OFFSET($H$3,0,0,'Données projet'!$E$10+1,1))</f>
        <v>339.0073638981504</v>
      </c>
      <c r="AO138" s="62">
        <f t="shared" si="144"/>
        <v>230.33238447618146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3.0043852301983949E-15</v>
      </c>
      <c r="AX138" s="23">
        <f t="shared" si="114"/>
        <v>3.0043852301983949E-15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102.2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102.2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102.2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102.2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102.2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102.2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102.2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102.2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34.157759999999932</v>
      </c>
      <c r="D139" s="12">
        <f t="shared" si="140"/>
        <v>10.436221389775451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158.34775146123749</v>
      </c>
      <c r="H139" s="70">
        <f t="shared" si="110"/>
        <v>452.40118425385879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102.2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411.40000000000111</v>
      </c>
      <c r="S139" s="62">
        <f ca="1">AVERAGE(OFFSET($R$3,0,0,'Données projet'!$E$9+1,1))-AVERAGE(OFFSET($H$3,0,0,'Données projet'!$E$9+1,1))</f>
        <v>201.85799153548629</v>
      </c>
      <c r="T139" s="62">
        <f t="shared" si="142"/>
        <v>346.37435696743762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102.2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1.0286385077051818E-13</v>
      </c>
      <c r="AK139" s="14">
        <f t="shared" si="143"/>
        <v>1.5402366592183556E-12</v>
      </c>
      <c r="AL139" s="22">
        <f t="shared" si="112"/>
        <v>2.8617333882306215E-12</v>
      </c>
      <c r="AM139" s="62">
        <f t="shared" si="113"/>
        <v>411.40000000000288</v>
      </c>
      <c r="AN139" s="62">
        <f ca="1">AVERAGE(OFFSET($AM$3,0,0,'Données projet'!$E$10+1,1))-AVERAGE(OFFSET($H$3,0,0,'Données projet'!$E$10+1,1))</f>
        <v>339.0073638981504</v>
      </c>
      <c r="AO139" s="62">
        <f t="shared" si="144"/>
        <v>230.33238447618146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2.1244211695699916E-15</v>
      </c>
      <c r="AX139" s="23">
        <f t="shared" si="114"/>
        <v>2.1244211695699916E-15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102.2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102.2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102.2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102.2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102.2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102.2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102.2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102.2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34.408919999999931</v>
      </c>
      <c r="D140" s="12">
        <f t="shared" si="140"/>
        <v>10.503997196687633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159.48025334402743</v>
      </c>
      <c r="H140" s="70">
        <f t="shared" si="110"/>
        <v>452.95666411756417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102.2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411.40000000000111</v>
      </c>
      <c r="S140" s="62">
        <f ca="1">AVERAGE(OFFSET($R$3,0,0,'Données projet'!$E$9+1,1))-AVERAGE(OFFSET($H$3,0,0,'Données projet'!$E$9+1,1))</f>
        <v>201.85799153548629</v>
      </c>
      <c r="T140" s="62">
        <f t="shared" si="142"/>
        <v>346.37435696743762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102.2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1.0286385077051818E-13</v>
      </c>
      <c r="AK140" s="14">
        <f t="shared" si="143"/>
        <v>1.5402366592183556E-12</v>
      </c>
      <c r="AL140" s="22">
        <f t="shared" si="112"/>
        <v>2.8617333882306215E-12</v>
      </c>
      <c r="AM140" s="62">
        <f t="shared" si="113"/>
        <v>411.40000000000288</v>
      </c>
      <c r="AN140" s="62">
        <f ca="1">AVERAGE(OFFSET($AM$3,0,0,'Données projet'!$E$10+1,1))-AVERAGE(OFFSET($H$3,0,0,'Données projet'!$E$10+1,1))</f>
        <v>339.0073638981504</v>
      </c>
      <c r="AO140" s="62">
        <f t="shared" si="144"/>
        <v>230.33238447618146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1.5021926150991975E-15</v>
      </c>
      <c r="AX140" s="23">
        <f t="shared" si="114"/>
        <v>1.5021926150991975E-15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102.2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102.2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102.2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102.2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102.2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102.2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102.2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102.2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34.66007999999993</v>
      </c>
      <c r="D141" s="12">
        <f t="shared" si="140"/>
        <v>10.571715442815048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160.61255083553951</v>
      </c>
      <c r="H141" s="70">
        <f t="shared" si="110"/>
        <v>453.51204372956943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102.2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411.40000000000111</v>
      </c>
      <c r="S141" s="62">
        <f ca="1">AVERAGE(OFFSET($R$3,0,0,'Données projet'!$E$9+1,1))-AVERAGE(OFFSET($H$3,0,0,'Données projet'!$E$9+1,1))</f>
        <v>201.85799153548629</v>
      </c>
      <c r="T141" s="62">
        <f t="shared" si="142"/>
        <v>346.37435696743762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102.2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1.0286385077051818E-13</v>
      </c>
      <c r="AK141" s="14">
        <f t="shared" si="143"/>
        <v>1.5402366592183556E-12</v>
      </c>
      <c r="AL141" s="22">
        <f t="shared" si="112"/>
        <v>2.8617333882306215E-12</v>
      </c>
      <c r="AM141" s="62">
        <f t="shared" si="113"/>
        <v>411.40000000000288</v>
      </c>
      <c r="AN141" s="62">
        <f ca="1">AVERAGE(OFFSET($AM$3,0,0,'Données projet'!$E$10+1,1))-AVERAGE(OFFSET($H$3,0,0,'Données projet'!$E$10+1,1))</f>
        <v>339.0073638981504</v>
      </c>
      <c r="AO141" s="62">
        <f t="shared" si="144"/>
        <v>230.33238447618146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1.0622105847849958E-15</v>
      </c>
      <c r="AX141" s="23">
        <f t="shared" si="114"/>
        <v>1.0622105847849958E-15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102.2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102.2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102.2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102.2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102.2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102.2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102.2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102.2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34.911239999999928</v>
      </c>
      <c r="D142" s="12">
        <f t="shared" si="140"/>
        <v>10.639376593627929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161.74464558860137</v>
      </c>
      <c r="H142" s="70">
        <f t="shared" si="110"/>
        <v>454.06732390056851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102.2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411.40000000000111</v>
      </c>
      <c r="S142" s="62">
        <f ca="1">AVERAGE(OFFSET($R$3,0,0,'Données projet'!$E$9+1,1))-AVERAGE(OFFSET($H$3,0,0,'Données projet'!$E$9+1,1))</f>
        <v>201.85799153548629</v>
      </c>
      <c r="T142" s="62">
        <f t="shared" si="142"/>
        <v>346.37435696743762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102.2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1.0286385077051818E-13</v>
      </c>
      <c r="AK142" s="14">
        <f t="shared" si="143"/>
        <v>1.5402366592183556E-12</v>
      </c>
      <c r="AL142" s="22">
        <f t="shared" si="112"/>
        <v>2.8617333882306215E-12</v>
      </c>
      <c r="AM142" s="62">
        <f t="shared" si="113"/>
        <v>411.40000000000288</v>
      </c>
      <c r="AN142" s="62">
        <f ca="1">AVERAGE(OFFSET($AM$3,0,0,'Données projet'!$E$10+1,1))-AVERAGE(OFFSET($H$3,0,0,'Données projet'!$E$10+1,1))</f>
        <v>339.0073638981504</v>
      </c>
      <c r="AO142" s="62">
        <f t="shared" si="144"/>
        <v>230.33238447618146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7.5109630754959873E-16</v>
      </c>
      <c r="AX142" s="23">
        <f t="shared" si="114"/>
        <v>7.5109630754959873E-16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102.2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102.2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102.2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102.2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102.2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102.2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102.2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102.2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35.162399999999927</v>
      </c>
      <c r="D143" s="12">
        <f t="shared" si="140"/>
        <v>10.706981107512116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162.8765392308849</v>
      </c>
      <c r="H143" s="70">
        <f t="shared" si="110"/>
        <v>454.62250542891684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102.2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411.40000000000111</v>
      </c>
      <c r="S143" s="62">
        <f ca="1">AVERAGE(OFFSET($R$3,0,0,'Données projet'!$E$9+1,1))-AVERAGE(OFFSET($H$3,0,0,'Données projet'!$E$9+1,1))</f>
        <v>201.85799153548629</v>
      </c>
      <c r="T143" s="62">
        <f t="shared" si="142"/>
        <v>346.37435696743762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102.2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1.0286385077051818E-13</v>
      </c>
      <c r="AK143" s="14">
        <f t="shared" si="143"/>
        <v>1.5402366592183556E-12</v>
      </c>
      <c r="AL143" s="22">
        <f t="shared" si="112"/>
        <v>2.8617333882306215E-12</v>
      </c>
      <c r="AM143" s="62">
        <f t="shared" si="113"/>
        <v>411.40000000000288</v>
      </c>
      <c r="AN143" s="62">
        <f ca="1">AVERAGE(OFFSET($AM$3,0,0,'Données projet'!$E$10+1,1))-AVERAGE(OFFSET($H$3,0,0,'Données projet'!$E$10+1,1))</f>
        <v>339.0073638981504</v>
      </c>
      <c r="AO143" s="62">
        <f t="shared" si="144"/>
        <v>230.33238447618146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5.3110529239249791E-16</v>
      </c>
      <c r="AX143" s="23">
        <f t="shared" si="114"/>
        <v>5.3110529239249791E-16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102.2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102.2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102.2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102.2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102.2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102.2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102.2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102.2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35.413559999999926</v>
      </c>
      <c r="D144" s="12">
        <f t="shared" si="140"/>
        <v>10.774529435926663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164.00823336546563</v>
      </c>
      <c r="H144" s="70">
        <f t="shared" si="110"/>
        <v>455.17758910090549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102.2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411.40000000000111</v>
      </c>
      <c r="S144" s="62">
        <f ca="1">AVERAGE(OFFSET($R$3,0,0,'Données projet'!$E$9+1,1))-AVERAGE(OFFSET($H$3,0,0,'Données projet'!$E$9+1,1))</f>
        <v>201.85799153548629</v>
      </c>
      <c r="T144" s="62">
        <f t="shared" si="142"/>
        <v>346.37435696743762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102.2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1.0286385077051818E-13</v>
      </c>
      <c r="AK144" s="14">
        <f t="shared" si="143"/>
        <v>1.5402366592183556E-12</v>
      </c>
      <c r="AL144" s="22">
        <f t="shared" si="112"/>
        <v>2.8617333882306215E-12</v>
      </c>
      <c r="AM144" s="62">
        <f t="shared" si="113"/>
        <v>411.40000000000288</v>
      </c>
      <c r="AN144" s="62">
        <f ca="1">AVERAGE(OFFSET($AM$3,0,0,'Données projet'!$E$10+1,1))-AVERAGE(OFFSET($H$3,0,0,'Données projet'!$E$10+1,1))</f>
        <v>339.0073638981504</v>
      </c>
      <c r="AO144" s="62">
        <f t="shared" si="144"/>
        <v>230.33238447618146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3.7554815377479937E-16</v>
      </c>
      <c r="AX144" s="23">
        <f t="shared" si="114"/>
        <v>3.7554815377479937E-16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102.2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102.2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102.2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102.2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102.2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102.2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102.2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102.2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35.664719999999924</v>
      </c>
      <c r="D145" s="12">
        <f t="shared" si="140"/>
        <v>10.842022023556884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165.13972957136667</v>
      </c>
      <c r="H145" s="70">
        <f t="shared" si="110"/>
        <v>455.7325756910281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102.2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411.40000000000111</v>
      </c>
      <c r="S145" s="62">
        <f ca="1">AVERAGE(OFFSET($R$3,0,0,'Données projet'!$E$9+1,1))-AVERAGE(OFFSET($H$3,0,0,'Données projet'!$E$9+1,1))</f>
        <v>201.85799153548629</v>
      </c>
      <c r="T145" s="62">
        <f t="shared" si="142"/>
        <v>346.37435696743762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102.2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1.0286385077051818E-13</v>
      </c>
      <c r="AK145" s="14">
        <f t="shared" si="143"/>
        <v>1.5402366592183556E-12</v>
      </c>
      <c r="AL145" s="22">
        <f t="shared" si="112"/>
        <v>2.8617333882306215E-12</v>
      </c>
      <c r="AM145" s="62">
        <f t="shared" si="113"/>
        <v>411.40000000000288</v>
      </c>
      <c r="AN145" s="62">
        <f ca="1">AVERAGE(OFFSET($AM$3,0,0,'Données projet'!$E$10+1,1))-AVERAGE(OFFSET($H$3,0,0,'Données projet'!$E$10+1,1))</f>
        <v>339.0073638981504</v>
      </c>
      <c r="AO145" s="62">
        <f t="shared" si="144"/>
        <v>230.33238447618146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2.6555264619624895E-16</v>
      </c>
      <c r="AX145" s="23">
        <f t="shared" si="114"/>
        <v>2.6555264619624895E-16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102.2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102.2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102.2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102.2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102.2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102.2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102.2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102.2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35.915879999999923</v>
      </c>
      <c r="D146" s="12">
        <f t="shared" si="140"/>
        <v>10.909459308462949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166.27102940408571</v>
      </c>
      <c r="H146" s="70">
        <f t="shared" si="110"/>
        <v>456.28746596223954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102.2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411.40000000000111</v>
      </c>
      <c r="S146" s="62">
        <f ca="1">AVERAGE(OFFSET($R$3,0,0,'Données projet'!$E$9+1,1))-AVERAGE(OFFSET($H$3,0,0,'Données projet'!$E$9+1,1))</f>
        <v>201.85799153548629</v>
      </c>
      <c r="T146" s="62">
        <f t="shared" si="142"/>
        <v>346.37435696743762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102.2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1.0286385077051818E-13</v>
      </c>
      <c r="AK146" s="14">
        <f t="shared" si="143"/>
        <v>1.5402366592183556E-12</v>
      </c>
      <c r="AL146" s="22">
        <f t="shared" si="112"/>
        <v>2.8617333882306215E-12</v>
      </c>
      <c r="AM146" s="62">
        <f t="shared" si="113"/>
        <v>411.40000000000288</v>
      </c>
      <c r="AN146" s="62">
        <f ca="1">AVERAGE(OFFSET($AM$3,0,0,'Données projet'!$E$10+1,1))-AVERAGE(OFFSET($H$3,0,0,'Données projet'!$E$10+1,1))</f>
        <v>339.0073638981504</v>
      </c>
      <c r="AO146" s="62">
        <f t="shared" si="144"/>
        <v>230.33238447618146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1.8777407688739968E-16</v>
      </c>
      <c r="AX146" s="23">
        <f t="shared" si="114"/>
        <v>1.8777407688739968E-16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102.2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102.2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102.2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102.2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102.2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102.2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102.2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102.2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36.167039999999922</v>
      </c>
      <c r="D147" s="12">
        <f t="shared" si="140"/>
        <v>10.976841722224229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167.40213439610824</v>
      </c>
      <c r="H147" s="70">
        <f t="shared" si="110"/>
        <v>456.8422606662071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102.2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411.40000000000111</v>
      </c>
      <c r="S147" s="62">
        <f ca="1">AVERAGE(OFFSET($R$3,0,0,'Données projet'!$E$9+1,1))-AVERAGE(OFFSET($H$3,0,0,'Données projet'!$E$9+1,1))</f>
        <v>201.85799153548629</v>
      </c>
      <c r="T147" s="62">
        <f t="shared" si="142"/>
        <v>346.37435696743762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102.2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1.0286385077051818E-13</v>
      </c>
      <c r="AK147" s="14">
        <f t="shared" si="143"/>
        <v>1.5402366592183556E-12</v>
      </c>
      <c r="AL147" s="22">
        <f t="shared" si="112"/>
        <v>2.8617333882306215E-12</v>
      </c>
      <c r="AM147" s="62">
        <f t="shared" si="113"/>
        <v>411.40000000000288</v>
      </c>
      <c r="AN147" s="62">
        <f ca="1">AVERAGE(OFFSET($AM$3,0,0,'Données projet'!$E$10+1,1))-AVERAGE(OFFSET($H$3,0,0,'Données projet'!$E$10+1,1))</f>
        <v>339.0073638981504</v>
      </c>
      <c r="AO147" s="62">
        <f t="shared" si="144"/>
        <v>230.33238447618146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1.3277632309812448E-16</v>
      </c>
      <c r="AX147" s="23">
        <f t="shared" si="114"/>
        <v>1.3277632309812448E-16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102.2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102.2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102.2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102.2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102.2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102.2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102.2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102.2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36.418199999999921</v>
      </c>
      <c r="D148" s="12">
        <f t="shared" si="140"/>
        <v>11.044169690079485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168.53304605740479</v>
      </c>
      <c r="H148" s="70">
        <f t="shared" si="110"/>
        <v>457.396960543555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102.2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411.40000000000111</v>
      </c>
      <c r="S148" s="62">
        <f ca="1">AVERAGE(OFFSET($R$3,0,0,'Données projet'!$E$9+1,1))-AVERAGE(OFFSET($H$3,0,0,'Données projet'!$E$9+1,1))</f>
        <v>201.85799153548629</v>
      </c>
      <c r="T148" s="62">
        <f t="shared" si="142"/>
        <v>346.37435696743762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102.2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1.0286385077051818E-13</v>
      </c>
      <c r="AK148" s="14">
        <f t="shared" si="143"/>
        <v>1.5402366592183556E-12</v>
      </c>
      <c r="AL148" s="22">
        <f t="shared" si="112"/>
        <v>2.8617333882306215E-12</v>
      </c>
      <c r="AM148" s="62">
        <f t="shared" si="113"/>
        <v>411.40000000000288</v>
      </c>
      <c r="AN148" s="62">
        <f ca="1">AVERAGE(OFFSET($AM$3,0,0,'Données projet'!$E$10+1,1))-AVERAGE(OFFSET($H$3,0,0,'Données projet'!$E$10+1,1))</f>
        <v>339.0073638981504</v>
      </c>
      <c r="AO148" s="62">
        <f t="shared" si="144"/>
        <v>230.33238447618146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9.3887038443699842E-17</v>
      </c>
      <c r="AX148" s="23">
        <f t="shared" si="114"/>
        <v>9.3887038443699842E-17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102.2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102.2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102.2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102.2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102.2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102.2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102.2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102.2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36.669359999999919</v>
      </c>
      <c r="D149" s="12">
        <f t="shared" si="140"/>
        <v>11.111443631063089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169.663765875915</v>
      </c>
      <c r="H149" s="70">
        <f t="shared" si="110"/>
        <v>457.95156632410141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102.2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411.40000000000111</v>
      </c>
      <c r="S149" s="62">
        <f ca="1">AVERAGE(OFFSET($R$3,0,0,'Données projet'!$E$9+1,1))-AVERAGE(OFFSET($H$3,0,0,'Données projet'!$E$9+1,1))</f>
        <v>201.85799153548629</v>
      </c>
      <c r="T149" s="62">
        <f t="shared" si="142"/>
        <v>346.37435696743762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102.2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1.0286385077051818E-13</v>
      </c>
      <c r="AK149" s="14">
        <f t="shared" si="143"/>
        <v>1.5402366592183556E-12</v>
      </c>
      <c r="AL149" s="22">
        <f t="shared" si="112"/>
        <v>2.8617333882306215E-12</v>
      </c>
      <c r="AM149" s="62">
        <f t="shared" si="113"/>
        <v>411.40000000000288</v>
      </c>
      <c r="AN149" s="62">
        <f ca="1">AVERAGE(OFFSET($AM$3,0,0,'Données projet'!$E$10+1,1))-AVERAGE(OFFSET($H$3,0,0,'Données projet'!$E$10+1,1))</f>
        <v>339.0073638981504</v>
      </c>
      <c r="AO149" s="62">
        <f t="shared" si="144"/>
        <v>230.33238447618146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6.6388161549062238E-17</v>
      </c>
      <c r="AX149" s="23">
        <f t="shared" si="114"/>
        <v>6.6388161549062238E-17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102.2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102.2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102.2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102.2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102.2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102.2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102.2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102.2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36.920519999999918</v>
      </c>
      <c r="D150" s="12">
        <f t="shared" si="140"/>
        <v>11.178663958137443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170.79429531801759</v>
      </c>
      <c r="H150" s="70">
        <f t="shared" si="110"/>
        <v>458.50607872708923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102.2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411.40000000000111</v>
      </c>
      <c r="S150" s="62">
        <f ca="1">AVERAGE(OFFSET($R$3,0,0,'Données projet'!$E$9+1,1))-AVERAGE(OFFSET($H$3,0,0,'Données projet'!$E$9+1,1))</f>
        <v>201.85799153548629</v>
      </c>
      <c r="T150" s="62">
        <f t="shared" si="142"/>
        <v>346.37435696743762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102.2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1.0286385077051818E-13</v>
      </c>
      <c r="AK150" s="14">
        <f t="shared" si="143"/>
        <v>1.5402366592183556E-12</v>
      </c>
      <c r="AL150" s="22">
        <f t="shared" si="112"/>
        <v>2.8617333882306215E-12</v>
      </c>
      <c r="AM150" s="62">
        <f t="shared" si="113"/>
        <v>411.40000000000288</v>
      </c>
      <c r="AN150" s="62">
        <f ca="1">AVERAGE(OFFSET($AM$3,0,0,'Données projet'!$E$10+1,1))-AVERAGE(OFFSET($H$3,0,0,'Données projet'!$E$10+1,1))</f>
        <v>339.0073638981504</v>
      </c>
      <c r="AO150" s="62">
        <f t="shared" si="144"/>
        <v>230.33238447618146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4.6943519221849921E-17</v>
      </c>
      <c r="AX150" s="23">
        <f t="shared" si="114"/>
        <v>4.6943519221849921E-17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102.2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102.2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102.2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102.2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102.2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102.2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102.2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102.2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37.171679999999917</v>
      </c>
      <c r="D151" s="12">
        <f t="shared" si="140"/>
        <v>11.245831078321592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171.92463582898725</v>
      </c>
      <c r="H151" s="70">
        <f t="shared" si="110"/>
        <v>459.06049846140996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102.2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411.40000000000111</v>
      </c>
      <c r="S151" s="62">
        <f ca="1">AVERAGE(OFFSET($R$3,0,0,'Données projet'!$E$9+1,1))-AVERAGE(OFFSET($H$3,0,0,'Données projet'!$E$9+1,1))</f>
        <v>201.85799153548629</v>
      </c>
      <c r="T151" s="62">
        <f t="shared" si="142"/>
        <v>346.37435696743762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102.2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1.0286385077051818E-13</v>
      </c>
      <c r="AK151" s="14">
        <f t="shared" si="143"/>
        <v>1.5402366592183556E-12</v>
      </c>
      <c r="AL151" s="22">
        <f t="shared" si="112"/>
        <v>2.8617333882306215E-12</v>
      </c>
      <c r="AM151" s="62">
        <f t="shared" si="113"/>
        <v>411.40000000000288</v>
      </c>
      <c r="AN151" s="62">
        <f ca="1">AVERAGE(OFFSET($AM$3,0,0,'Données projet'!$E$10+1,1))-AVERAGE(OFFSET($H$3,0,0,'Données projet'!$E$10+1,1))</f>
        <v>339.0073638981504</v>
      </c>
      <c r="AO151" s="62">
        <f t="shared" si="144"/>
        <v>230.33238447618146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3.3194080774531119E-17</v>
      </c>
      <c r="AX151" s="23">
        <f t="shared" si="114"/>
        <v>3.3194080774531119E-17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102.2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102.2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102.2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102.2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102.2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102.2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102.2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102.2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37.422839999999916</v>
      </c>
      <c r="D152" s="12">
        <f t="shared" si="140"/>
        <v>11.312945392816403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173.05478883343903</v>
      </c>
      <c r="H152" s="70">
        <f t="shared" si="110"/>
        <v>459.61482622582179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102.2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411.40000000000111</v>
      </c>
      <c r="S152" s="62">
        <f ca="1">AVERAGE(OFFSET($R$3,0,0,'Données projet'!$E$9+1,1))-AVERAGE(OFFSET($H$3,0,0,'Données projet'!$E$9+1,1))</f>
        <v>201.85799153548629</v>
      </c>
      <c r="T152" s="62">
        <f t="shared" si="142"/>
        <v>346.37435696743762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102.2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1.0286385077051818E-13</v>
      </c>
      <c r="AK152" s="14">
        <f t="shared" si="143"/>
        <v>1.5402366592183556E-12</v>
      </c>
      <c r="AL152" s="22">
        <f t="shared" si="112"/>
        <v>2.8617333882306215E-12</v>
      </c>
      <c r="AM152" s="62">
        <f t="shared" si="113"/>
        <v>411.40000000000288</v>
      </c>
      <c r="AN152" s="62">
        <f ca="1">AVERAGE(OFFSET($AM$3,0,0,'Données projet'!$E$10+1,1))-AVERAGE(OFFSET($H$3,0,0,'Données projet'!$E$10+1,1))</f>
        <v>339.0073638981504</v>
      </c>
      <c r="AO152" s="62">
        <f t="shared" si="144"/>
        <v>230.33238447618146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2.347175961092496E-17</v>
      </c>
      <c r="AX152" s="23">
        <f t="shared" si="114"/>
        <v>2.347175961092496E-17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102.2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102.2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102.2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102.2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102.2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102.2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102.2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102.2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37.673999999999914</v>
      </c>
      <c r="D153" s="12">
        <f t="shared" si="140"/>
        <v>11.380007297126145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174.18475573575995</v>
      </c>
      <c r="H153" s="70">
        <f t="shared" si="110"/>
        <v>460.16906270916121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102.2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411.40000000000111</v>
      </c>
      <c r="S153" s="62">
        <f ca="1">AVERAGE(OFFSET($R$3,0,0,'Données projet'!$E$9+1,1))-AVERAGE(OFFSET($H$3,0,0,'Données projet'!$E$9+1,1))</f>
        <v>201.85799153548629</v>
      </c>
      <c r="T153" s="62">
        <f t="shared" si="142"/>
        <v>346.37435696743762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102.2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1.0286385077051818E-13</v>
      </c>
      <c r="AK153" s="14">
        <f t="shared" si="143"/>
        <v>1.5402366592183556E-12</v>
      </c>
      <c r="AL153" s="22">
        <f t="shared" si="112"/>
        <v>2.8617333882306215E-12</v>
      </c>
      <c r="AM153" s="62">
        <f t="shared" si="113"/>
        <v>411.40000000000288</v>
      </c>
      <c r="AN153" s="62">
        <f ca="1">AVERAGE(OFFSET($AM$3,0,0,'Données projet'!$E$10+1,1))-AVERAGE(OFFSET($H$3,0,0,'Données projet'!$E$10+1,1))</f>
        <v>339.0073638981504</v>
      </c>
      <c r="AO153" s="62">
        <f t="shared" si="144"/>
        <v>230.33238447618146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1.659704038726556E-17</v>
      </c>
      <c r="AX153" s="23">
        <f t="shared" si="114"/>
        <v>1.659704038726556E-17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102.2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102.2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102.2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102.2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102.2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102.2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102.2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102.2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37.925159999999913</v>
      </c>
      <c r="D154" s="12">
        <f t="shared" si="140"/>
        <v>11.447017181176856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175.31453792052946</v>
      </c>
      <c r="H154" s="70">
        <f t="shared" si="110"/>
        <v>460.72320859054958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102.2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411.40000000000111</v>
      </c>
      <c r="S154" s="62">
        <f ca="1">AVERAGE(OFFSET($R$3,0,0,'Données projet'!$E$9+1,1))-AVERAGE(OFFSET($H$3,0,0,'Données projet'!$E$9+1,1))</f>
        <v>201.85799153548629</v>
      </c>
      <c r="T154" s="62">
        <f t="shared" si="142"/>
        <v>346.37435696743762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102.2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1.0286385077051818E-13</v>
      </c>
      <c r="AK154" s="14">
        <f t="shared" ref="AK154:AK203" si="164">EXP(-1.0587+0.8836*LN(AJ154)+0.284)</f>
        <v>1.5402366592183556E-12</v>
      </c>
      <c r="AL154" s="22">
        <f t="shared" ref="AL154:AL203" si="165">(AJ154+AK154)*0.475*44/12</f>
        <v>2.8617333882306215E-12</v>
      </c>
      <c r="AM154" s="62">
        <f t="shared" si="113"/>
        <v>411.40000000000288</v>
      </c>
      <c r="AN154" s="62">
        <f ca="1">AVERAGE(OFFSET($AM$3,0,0,'Données projet'!$E$10+1,1))-AVERAGE(OFFSET($H$3,0,0,'Données projet'!$E$10+1,1))</f>
        <v>339.0073638981504</v>
      </c>
      <c r="AO154" s="62">
        <f t="shared" si="144"/>
        <v>230.33238447618146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1.173587980546248E-17</v>
      </c>
      <c r="AX154" s="23">
        <f t="shared" ref="AX154:AX203" si="166">SUM(AU154:AW154)</f>
        <v>1.173587980546248E-17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102.2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102.2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102.2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102.2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102.2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102.2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102.2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102.2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38.176319999999912</v>
      </c>
      <c r="D155" s="12">
        <f t="shared" si="140"/>
        <v>11.513975429431373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176.44413675292799</v>
      </c>
      <c r="H155" s="70">
        <f t="shared" si="110"/>
        <v>461.27726453959286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102.2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411.40000000000111</v>
      </c>
      <c r="S155" s="62">
        <f ca="1">AVERAGE(OFFSET($R$3,0,0,'Données projet'!$E$9+1,1))-AVERAGE(OFFSET($H$3,0,0,'Données projet'!$E$9+1,1))</f>
        <v>201.85799153548629</v>
      </c>
      <c r="T155" s="62">
        <f t="shared" si="142"/>
        <v>346.37435696743762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102.2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1.0286385077051818E-13</v>
      </c>
      <c r="AK155" s="14">
        <f t="shared" si="164"/>
        <v>1.5402366592183556E-12</v>
      </c>
      <c r="AL155" s="22">
        <f t="shared" si="165"/>
        <v>2.8617333882306215E-12</v>
      </c>
      <c r="AM155" s="62">
        <f t="shared" si="113"/>
        <v>411.40000000000288</v>
      </c>
      <c r="AN155" s="62">
        <f ca="1">AVERAGE(OFFSET($AM$3,0,0,'Données projet'!$E$10+1,1))-AVERAGE(OFFSET($H$3,0,0,'Données projet'!$E$10+1,1))</f>
        <v>339.0073638981504</v>
      </c>
      <c r="AO155" s="62">
        <f t="shared" si="144"/>
        <v>230.33238447618146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8.2985201936327798E-18</v>
      </c>
      <c r="AX155" s="23">
        <f t="shared" si="166"/>
        <v>8.2985201936327798E-18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102.2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102.2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102.2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102.2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102.2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102.2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102.2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102.2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38.42747999999991</v>
      </c>
      <c r="D156" s="12">
        <f t="shared" si="140"/>
        <v>11.580882421001338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177.57355357913426</v>
      </c>
      <c r="H156" s="70">
        <f t="shared" si="110"/>
        <v>461.83123121657718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102.2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411.40000000000111</v>
      </c>
      <c r="S156" s="62">
        <f ca="1">AVERAGE(OFFSET($R$3,0,0,'Données projet'!$E$9+1,1))-AVERAGE(OFFSET($H$3,0,0,'Données projet'!$E$9+1,1))</f>
        <v>201.85799153548629</v>
      </c>
      <c r="T156" s="62">
        <f t="shared" si="142"/>
        <v>346.37435696743762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102.2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1.0286385077051818E-13</v>
      </c>
      <c r="AK156" s="14">
        <f t="shared" si="164"/>
        <v>1.5402366592183556E-12</v>
      </c>
      <c r="AL156" s="22">
        <f t="shared" si="165"/>
        <v>2.8617333882306215E-12</v>
      </c>
      <c r="AM156" s="62">
        <f t="shared" si="113"/>
        <v>411.40000000000288</v>
      </c>
      <c r="AN156" s="62">
        <f ca="1">AVERAGE(OFFSET($AM$3,0,0,'Données projet'!$E$10+1,1))-AVERAGE(OFFSET($H$3,0,0,'Données projet'!$E$10+1,1))</f>
        <v>339.0073638981504</v>
      </c>
      <c r="AO156" s="62">
        <f t="shared" si="144"/>
        <v>230.33238447618146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5.8679399027312401E-18</v>
      </c>
      <c r="AX156" s="23">
        <f t="shared" si="166"/>
        <v>5.8679399027312401E-18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102.2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102.2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102.2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102.2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102.2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102.2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102.2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102.2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38.678639999999909</v>
      </c>
      <c r="D157" s="12">
        <f t="shared" si="140"/>
        <v>11.647738529756159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178.70278972671281</v>
      </c>
      <c r="H157" s="70">
        <f t="shared" si="110"/>
        <v>462.3851092726585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102.2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411.40000000000111</v>
      </c>
      <c r="S157" s="62">
        <f ca="1">AVERAGE(OFFSET($R$3,0,0,'Données projet'!$E$9+1,1))-AVERAGE(OFFSET($H$3,0,0,'Données projet'!$E$9+1,1))</f>
        <v>201.85799153548629</v>
      </c>
      <c r="T157" s="62">
        <f t="shared" si="142"/>
        <v>346.37435696743762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102.2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1.0286385077051818E-13</v>
      </c>
      <c r="AK157" s="14">
        <f t="shared" si="164"/>
        <v>1.5402366592183556E-12</v>
      </c>
      <c r="AL157" s="22">
        <f t="shared" si="165"/>
        <v>2.8617333882306215E-12</v>
      </c>
      <c r="AM157" s="62">
        <f t="shared" si="113"/>
        <v>411.40000000000288</v>
      </c>
      <c r="AN157" s="62">
        <f ca="1">AVERAGE(OFFSET($AM$3,0,0,'Données projet'!$E$10+1,1))-AVERAGE(OFFSET($H$3,0,0,'Données projet'!$E$10+1,1))</f>
        <v>339.0073638981504</v>
      </c>
      <c r="AO157" s="62">
        <f t="shared" si="144"/>
        <v>230.33238447618146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4.1492600968163899E-18</v>
      </c>
      <c r="AX157" s="23">
        <f t="shared" si="166"/>
        <v>4.1492600968163899E-18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102.2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102.2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102.2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102.2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102.2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102.2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102.2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102.2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38.929799999999908</v>
      </c>
      <c r="D158" s="12">
        <f t="shared" si="140"/>
        <v>11.714544124429025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179.83184650498978</v>
      </c>
      <c r="H158" s="70">
        <f t="shared" si="110"/>
        <v>462.93889935004705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102.2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411.40000000000111</v>
      </c>
      <c r="S158" s="62">
        <f ca="1">AVERAGE(OFFSET($R$3,0,0,'Données projet'!$E$9+1,1))-AVERAGE(OFFSET($H$3,0,0,'Données projet'!$E$9+1,1))</f>
        <v>201.85799153548629</v>
      </c>
      <c r="T158" s="62">
        <f t="shared" si="142"/>
        <v>346.37435696743762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102.2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1.0286385077051818E-13</v>
      </c>
      <c r="AK158" s="14">
        <f t="shared" si="164"/>
        <v>1.5402366592183556E-12</v>
      </c>
      <c r="AL158" s="22">
        <f t="shared" si="165"/>
        <v>2.8617333882306215E-12</v>
      </c>
      <c r="AM158" s="62">
        <f t="shared" si="113"/>
        <v>411.40000000000288</v>
      </c>
      <c r="AN158" s="62">
        <f ca="1">AVERAGE(OFFSET($AM$3,0,0,'Données projet'!$E$10+1,1))-AVERAGE(OFFSET($H$3,0,0,'Données projet'!$E$10+1,1))</f>
        <v>339.0073638981504</v>
      </c>
      <c r="AO158" s="62">
        <f t="shared" si="144"/>
        <v>230.33238447618146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2.9339699513656201E-18</v>
      </c>
      <c r="AX158" s="23">
        <f t="shared" si="166"/>
        <v>2.9339699513656201E-18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102.2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102.2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102.2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102.2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102.2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102.2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102.2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102.2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39.180959999999907</v>
      </c>
      <c r="D159" s="12">
        <f t="shared" si="140"/>
        <v>11.781299568720179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180.96072520542012</v>
      </c>
      <c r="H159" s="70">
        <f t="shared" si="110"/>
        <v>463.49260208218749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102.2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411.40000000000111</v>
      </c>
      <c r="S159" s="62">
        <f ca="1">AVERAGE(OFFSET($R$3,0,0,'Données projet'!$E$9+1,1))-AVERAGE(OFFSET($H$3,0,0,'Données projet'!$E$9+1,1))</f>
        <v>201.85799153548629</v>
      </c>
      <c r="T159" s="62">
        <f t="shared" si="142"/>
        <v>346.37435696743762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102.2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1.0286385077051818E-13</v>
      </c>
      <c r="AK159" s="14">
        <f t="shared" si="164"/>
        <v>1.5402366592183556E-12</v>
      </c>
      <c r="AL159" s="22">
        <f t="shared" si="165"/>
        <v>2.8617333882306215E-12</v>
      </c>
      <c r="AM159" s="62">
        <f t="shared" si="113"/>
        <v>411.40000000000288</v>
      </c>
      <c r="AN159" s="62">
        <f ca="1">AVERAGE(OFFSET($AM$3,0,0,'Données projet'!$E$10+1,1))-AVERAGE(OFFSET($H$3,0,0,'Données projet'!$E$10+1,1))</f>
        <v>339.0073638981504</v>
      </c>
      <c r="AO159" s="62">
        <f t="shared" si="144"/>
        <v>230.33238447618146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2.0746300484081949E-18</v>
      </c>
      <c r="AX159" s="23">
        <f t="shared" si="166"/>
        <v>2.0746300484081949E-18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102.2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102.2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102.2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102.2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102.2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102.2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102.2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102.2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39.432119999999905</v>
      </c>
      <c r="D160" s="12">
        <f t="shared" si="140"/>
        <v>11.848005221397376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182.08942710194404</v>
      </c>
      <c r="H160" s="70">
        <f t="shared" si="110"/>
        <v>464.04621809393365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102.2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411.40000000000111</v>
      </c>
      <c r="S160" s="62">
        <f ca="1">AVERAGE(OFFSET($R$3,0,0,'Données projet'!$E$9+1,1))-AVERAGE(OFFSET($H$3,0,0,'Données projet'!$E$9+1,1))</f>
        <v>201.85799153548629</v>
      </c>
      <c r="T160" s="62">
        <f t="shared" si="142"/>
        <v>346.37435696743762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102.2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1.0286385077051818E-13</v>
      </c>
      <c r="AK160" s="14">
        <f t="shared" si="164"/>
        <v>1.5402366592183556E-12</v>
      </c>
      <c r="AL160" s="22">
        <f t="shared" si="165"/>
        <v>2.8617333882306215E-12</v>
      </c>
      <c r="AM160" s="62">
        <f t="shared" si="113"/>
        <v>411.40000000000288</v>
      </c>
      <c r="AN160" s="62">
        <f ca="1">AVERAGE(OFFSET($AM$3,0,0,'Données projet'!$E$10+1,1))-AVERAGE(OFFSET($H$3,0,0,'Données projet'!$E$10+1,1))</f>
        <v>339.0073638981504</v>
      </c>
      <c r="AO160" s="62">
        <f t="shared" si="144"/>
        <v>230.33238447618146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1.46698497568281E-18</v>
      </c>
      <c r="AX160" s="23">
        <f t="shared" si="166"/>
        <v>1.46698497568281E-18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102.2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102.2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102.2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102.2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102.2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102.2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102.2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102.2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39.683279999999904</v>
      </c>
      <c r="D161" s="12">
        <f t="shared" si="140"/>
        <v>11.914661436393816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183.21795345133489</v>
      </c>
      <c r="H161" s="70">
        <f t="shared" si="110"/>
        <v>464.59974800171909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102.2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411.40000000000111</v>
      </c>
      <c r="S161" s="62">
        <f ca="1">AVERAGE(OFFSET($R$3,0,0,'Données projet'!$E$9+1,1))-AVERAGE(OFFSET($H$3,0,0,'Données projet'!$E$9+1,1))</f>
        <v>201.85799153548629</v>
      </c>
      <c r="T161" s="62">
        <f t="shared" si="142"/>
        <v>346.37435696743762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102.2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1.0286385077051818E-13</v>
      </c>
      <c r="AK161" s="14">
        <f t="shared" si="164"/>
        <v>1.5402366592183556E-12</v>
      </c>
      <c r="AL161" s="22">
        <f t="shared" si="165"/>
        <v>2.8617333882306215E-12</v>
      </c>
      <c r="AM161" s="62">
        <f t="shared" si="113"/>
        <v>411.40000000000288</v>
      </c>
      <c r="AN161" s="62">
        <f ca="1">AVERAGE(OFFSET($AM$3,0,0,'Données projet'!$E$10+1,1))-AVERAGE(OFFSET($H$3,0,0,'Données projet'!$E$10+1,1))</f>
        <v>339.0073638981504</v>
      </c>
      <c r="AO161" s="62">
        <f t="shared" si="144"/>
        <v>230.33238447618146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1.0373150242040975E-18</v>
      </c>
      <c r="AX161" s="23">
        <f t="shared" si="166"/>
        <v>1.0373150242040975E-18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102.2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102.2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102.2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102.2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102.2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102.2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102.2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102.2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39.934439999999903</v>
      </c>
      <c r="D162" s="12">
        <f t="shared" si="140"/>
        <v>11.981268562903423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184.34630549353744</v>
      </c>
      <c r="H162" s="70">
        <f t="shared" si="110"/>
        <v>465.15319241372327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102.2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411.40000000000111</v>
      </c>
      <c r="S162" s="62">
        <f ca="1">AVERAGE(OFFSET($R$3,0,0,'Données projet'!$E$9+1,1))-AVERAGE(OFFSET($H$3,0,0,'Données projet'!$E$9+1,1))</f>
        <v>201.85799153548629</v>
      </c>
      <c r="T162" s="62">
        <f t="shared" si="142"/>
        <v>346.37435696743762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102.2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1.0286385077051818E-13</v>
      </c>
      <c r="AK162" s="14">
        <f t="shared" si="164"/>
        <v>1.5402366592183556E-12</v>
      </c>
      <c r="AL162" s="22">
        <f t="shared" si="165"/>
        <v>2.8617333882306215E-12</v>
      </c>
      <c r="AM162" s="62">
        <f t="shared" si="113"/>
        <v>411.40000000000288</v>
      </c>
      <c r="AN162" s="62">
        <f ca="1">AVERAGE(OFFSET($AM$3,0,0,'Données projet'!$E$10+1,1))-AVERAGE(OFFSET($H$3,0,0,'Données projet'!$E$10+1,1))</f>
        <v>339.0073638981504</v>
      </c>
      <c r="AO162" s="62">
        <f t="shared" si="144"/>
        <v>230.33238447618146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7.3349248784140501E-19</v>
      </c>
      <c r="AX162" s="23">
        <f t="shared" si="166"/>
        <v>7.3349248784140501E-19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102.2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102.2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102.2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102.2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102.2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102.2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102.2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102.2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40.185599999999901</v>
      </c>
      <c r="D163" s="12">
        <f t="shared" si="140"/>
        <v>12.047826945473709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185.47448445199757</v>
      </c>
      <c r="H163" s="70">
        <f t="shared" si="110"/>
        <v>465.70655193003319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102.2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411.40000000000111</v>
      </c>
      <c r="S163" s="62">
        <f ca="1">AVERAGE(OFFSET($R$3,0,0,'Données projet'!$E$9+1,1))-AVERAGE(OFFSET($H$3,0,0,'Données projet'!$E$9+1,1))</f>
        <v>201.85799153548629</v>
      </c>
      <c r="T163" s="62">
        <f t="shared" si="142"/>
        <v>346.37435696743762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102.2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1.0286385077051818E-13</v>
      </c>
      <c r="AK163" s="14">
        <f t="shared" si="164"/>
        <v>1.5402366592183556E-12</v>
      </c>
      <c r="AL163" s="22">
        <f t="shared" si="165"/>
        <v>2.8617333882306215E-12</v>
      </c>
      <c r="AM163" s="62">
        <f t="shared" si="113"/>
        <v>411.40000000000288</v>
      </c>
      <c r="AN163" s="62">
        <f ca="1">AVERAGE(OFFSET($AM$3,0,0,'Données projet'!$E$10+1,1))-AVERAGE(OFFSET($H$3,0,0,'Données projet'!$E$10+1,1))</f>
        <v>339.0073638981504</v>
      </c>
      <c r="AO163" s="62">
        <f t="shared" si="144"/>
        <v>230.33238447618146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5.1865751210204874E-19</v>
      </c>
      <c r="AX163" s="23">
        <f t="shared" si="166"/>
        <v>5.1865751210204874E-19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102.2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102.2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102.2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102.2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102.2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102.2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102.2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102.2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40.4367599999999</v>
      </c>
      <c r="D164" s="12">
        <f t="shared" si="140"/>
        <v>12.114336924096277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186.60249153398362</v>
      </c>
      <c r="H164" s="70">
        <f t="shared" si="110"/>
        <v>466.25982714280087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102.2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411.40000000000111</v>
      </c>
      <c r="S164" s="62">
        <f ca="1">AVERAGE(OFFSET($R$3,0,0,'Données projet'!$E$9+1,1))-AVERAGE(OFFSET($H$3,0,0,'Données projet'!$E$9+1,1))</f>
        <v>201.85799153548629</v>
      </c>
      <c r="T164" s="62">
        <f t="shared" si="142"/>
        <v>346.37435696743762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102.2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1.0286385077051818E-13</v>
      </c>
      <c r="AK164" s="14">
        <f t="shared" si="164"/>
        <v>1.5402366592183556E-12</v>
      </c>
      <c r="AL164" s="22">
        <f t="shared" si="165"/>
        <v>2.8617333882306215E-12</v>
      </c>
      <c r="AM164" s="62">
        <f t="shared" si="113"/>
        <v>411.40000000000288</v>
      </c>
      <c r="AN164" s="62">
        <f ca="1">AVERAGE(OFFSET($AM$3,0,0,'Données projet'!$E$10+1,1))-AVERAGE(OFFSET($H$3,0,0,'Données projet'!$E$10+1,1))</f>
        <v>339.0073638981504</v>
      </c>
      <c r="AO164" s="62">
        <f t="shared" si="144"/>
        <v>230.33238447618146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3.6674624392070251E-19</v>
      </c>
      <c r="AX164" s="23">
        <f t="shared" si="166"/>
        <v>3.6674624392070251E-19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102.2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102.2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102.2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102.2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102.2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102.2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102.2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102.2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40.687919999999899</v>
      </c>
      <c r="D165" s="12">
        <f t="shared" si="140"/>
        <v>12.180798834294936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187.73032793089956</v>
      </c>
      <c r="H165" s="70">
        <f t="shared" si="110"/>
        <v>466.81301863639686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102.2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411.40000000000111</v>
      </c>
      <c r="S165" s="62">
        <f ca="1">AVERAGE(OFFSET($R$3,0,0,'Données projet'!$E$9+1,1))-AVERAGE(OFFSET($H$3,0,0,'Données projet'!$E$9+1,1))</f>
        <v>201.85799153548629</v>
      </c>
      <c r="T165" s="62">
        <f t="shared" si="142"/>
        <v>346.37435696743762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102.2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1.0286385077051818E-13</v>
      </c>
      <c r="AK165" s="14">
        <f t="shared" si="164"/>
        <v>1.5402366592183556E-12</v>
      </c>
      <c r="AL165" s="22">
        <f t="shared" si="165"/>
        <v>2.8617333882306215E-12</v>
      </c>
      <c r="AM165" s="62">
        <f t="shared" si="113"/>
        <v>411.40000000000288</v>
      </c>
      <c r="AN165" s="62">
        <f ca="1">AVERAGE(OFFSET($AM$3,0,0,'Données projet'!$E$10+1,1))-AVERAGE(OFFSET($H$3,0,0,'Données projet'!$E$10+1,1))</f>
        <v>339.0073638981504</v>
      </c>
      <c r="AO165" s="62">
        <f t="shared" si="144"/>
        <v>230.33238447618146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2.5932875605102437E-19</v>
      </c>
      <c r="AX165" s="23">
        <f t="shared" si="166"/>
        <v>2.5932875605102437E-19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102.2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102.2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102.2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102.2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102.2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102.2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102.2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102.2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40.939079999999898</v>
      </c>
      <c r="D166" s="12">
        <f t="shared" si="140"/>
        <v>12.247213007211645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188.85799481858976</v>
      </c>
      <c r="H166" s="70">
        <f t="shared" si="110"/>
        <v>467.36612698756011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102.2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411.40000000000111</v>
      </c>
      <c r="S166" s="62">
        <f ca="1">AVERAGE(OFFSET($R$3,0,0,'Données projet'!$E$9+1,1))-AVERAGE(OFFSET($H$3,0,0,'Données projet'!$E$9+1,1))</f>
        <v>201.85799153548629</v>
      </c>
      <c r="T166" s="62">
        <f t="shared" si="142"/>
        <v>346.37435696743762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102.2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1.0286385077051818E-13</v>
      </c>
      <c r="AK166" s="14">
        <f t="shared" si="164"/>
        <v>1.5402366592183556E-12</v>
      </c>
      <c r="AL166" s="22">
        <f t="shared" si="165"/>
        <v>2.8617333882306215E-12</v>
      </c>
      <c r="AM166" s="62">
        <f t="shared" si="113"/>
        <v>411.40000000000288</v>
      </c>
      <c r="AN166" s="62">
        <f ca="1">AVERAGE(OFFSET($AM$3,0,0,'Données projet'!$E$10+1,1))-AVERAGE(OFFSET($H$3,0,0,'Données projet'!$E$10+1,1))</f>
        <v>339.0073638981504</v>
      </c>
      <c r="AO166" s="62">
        <f t="shared" si="144"/>
        <v>230.33238447618146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1.8337312196035125E-19</v>
      </c>
      <c r="AX166" s="23">
        <f t="shared" si="166"/>
        <v>1.8337312196035125E-19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102.2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102.2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102.2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102.2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102.2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102.2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102.2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102.2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41.190239999999896</v>
      </c>
      <c r="D167" s="12">
        <f t="shared" si="140"/>
        <v>12.313579769690255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189.98549335763661</v>
      </c>
      <c r="H167" s="70">
        <f t="shared" si="110"/>
        <v>467.91915276554369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102.2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411.40000000000111</v>
      </c>
      <c r="S167" s="62">
        <f ca="1">AVERAGE(OFFSET($R$3,0,0,'Données projet'!$E$9+1,1))-AVERAGE(OFFSET($H$3,0,0,'Données projet'!$E$9+1,1))</f>
        <v>201.85799153548629</v>
      </c>
      <c r="T167" s="62">
        <f t="shared" si="142"/>
        <v>346.37435696743762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102.2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1.0286385077051818E-13</v>
      </c>
      <c r="AK167" s="14">
        <f t="shared" si="164"/>
        <v>1.5402366592183556E-12</v>
      </c>
      <c r="AL167" s="22">
        <f t="shared" si="165"/>
        <v>2.8617333882306215E-12</v>
      </c>
      <c r="AM167" s="62">
        <f t="shared" si="113"/>
        <v>411.40000000000288</v>
      </c>
      <c r="AN167" s="62">
        <f ca="1">AVERAGE(OFFSET($AM$3,0,0,'Données projet'!$E$10+1,1))-AVERAGE(OFFSET($H$3,0,0,'Données projet'!$E$10+1,1))</f>
        <v>339.0073638981504</v>
      </c>
      <c r="AO167" s="62">
        <f t="shared" si="144"/>
        <v>230.33238447618146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1.2966437802551218E-19</v>
      </c>
      <c r="AX167" s="23">
        <f t="shared" si="166"/>
        <v>1.2966437802551218E-19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102.2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102.2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102.2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102.2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102.2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102.2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102.2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102.2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41.441399999999895</v>
      </c>
      <c r="D168" s="12">
        <f t="shared" si="140"/>
        <v>12.379899444358156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191.11282469365031</v>
      </c>
      <c r="H168" s="70">
        <f t="shared" si="110"/>
        <v>468.47209653225696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102.2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411.40000000000111</v>
      </c>
      <c r="S168" s="62">
        <f ca="1">AVERAGE(OFFSET($R$3,0,0,'Données projet'!$E$9+1,1))-AVERAGE(OFFSET($H$3,0,0,'Données projet'!$E$9+1,1))</f>
        <v>201.85799153548629</v>
      </c>
      <c r="T168" s="62">
        <f t="shared" si="142"/>
        <v>346.37435696743762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102.2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1.0286385077051818E-13</v>
      </c>
      <c r="AK168" s="14">
        <f t="shared" si="164"/>
        <v>1.5402366592183556E-12</v>
      </c>
      <c r="AL168" s="22">
        <f t="shared" si="165"/>
        <v>2.8617333882306215E-12</v>
      </c>
      <c r="AM168" s="62">
        <f t="shared" si="113"/>
        <v>411.40000000000288</v>
      </c>
      <c r="AN168" s="62">
        <f ca="1">AVERAGE(OFFSET($AM$3,0,0,'Données projet'!$E$10+1,1))-AVERAGE(OFFSET($H$3,0,0,'Données projet'!$E$10+1,1))</f>
        <v>339.0073638981504</v>
      </c>
      <c r="AO168" s="62">
        <f t="shared" si="144"/>
        <v>230.33238447618146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9.1686560980175627E-20</v>
      </c>
      <c r="AX168" s="23">
        <f t="shared" si="166"/>
        <v>9.1686560980175627E-20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102.2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102.2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102.2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102.2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102.2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102.2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102.2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102.2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41.692559999999894</v>
      </c>
      <c r="D169" s="12">
        <f t="shared" si="140"/>
        <v>12.446172349705876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192.23998995755176</v>
      </c>
      <c r="H169" s="70">
        <f t="shared" si="110"/>
        <v>469.0249588424042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102.2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411.40000000000111</v>
      </c>
      <c r="S169" s="62">
        <f ca="1">AVERAGE(OFFSET($R$3,0,0,'Données projet'!$E$9+1,1))-AVERAGE(OFFSET($H$3,0,0,'Données projet'!$E$9+1,1))</f>
        <v>201.85799153548629</v>
      </c>
      <c r="T169" s="62">
        <f t="shared" si="142"/>
        <v>346.37435696743762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102.2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1.0286385077051818E-13</v>
      </c>
      <c r="AK169" s="14">
        <f t="shared" si="164"/>
        <v>1.5402366592183556E-12</v>
      </c>
      <c r="AL169" s="22">
        <f t="shared" si="165"/>
        <v>2.8617333882306215E-12</v>
      </c>
      <c r="AM169" s="62">
        <f t="shared" si="113"/>
        <v>411.40000000000288</v>
      </c>
      <c r="AN169" s="62">
        <f ca="1">AVERAGE(OFFSET($AM$3,0,0,'Données projet'!$E$10+1,1))-AVERAGE(OFFSET($H$3,0,0,'Données projet'!$E$10+1,1))</f>
        <v>339.0073638981504</v>
      </c>
      <c r="AO169" s="62">
        <f t="shared" si="144"/>
        <v>230.33238447618146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6.4832189012756092E-20</v>
      </c>
      <c r="AX169" s="23">
        <f t="shared" si="166"/>
        <v>6.4832189012756092E-20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102.2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102.2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102.2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102.2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102.2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102.2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102.2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102.2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41.943719999999892</v>
      </c>
      <c r="D170" s="12">
        <f t="shared" si="140"/>
        <v>12.512398800164757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193.36699026584782</v>
      </c>
      <c r="H170" s="70">
        <f t="shared" si="110"/>
        <v>469.5777402436201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102.2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411.40000000000111</v>
      </c>
      <c r="S170" s="62">
        <f ca="1">AVERAGE(OFFSET($R$3,0,0,'Données projet'!$E$9+1,1))-AVERAGE(OFFSET($H$3,0,0,'Données projet'!$E$9+1,1))</f>
        <v>201.85799153548629</v>
      </c>
      <c r="T170" s="62">
        <f t="shared" si="142"/>
        <v>346.37435696743762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102.2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1.0286385077051818E-13</v>
      </c>
      <c r="AK170" s="14">
        <f t="shared" si="164"/>
        <v>1.5402366592183556E-12</v>
      </c>
      <c r="AL170" s="22">
        <f t="shared" si="165"/>
        <v>2.8617333882306215E-12</v>
      </c>
      <c r="AM170" s="62">
        <f t="shared" si="113"/>
        <v>411.40000000000288</v>
      </c>
      <c r="AN170" s="62">
        <f ca="1">AVERAGE(OFFSET($AM$3,0,0,'Données projet'!$E$10+1,1))-AVERAGE(OFFSET($H$3,0,0,'Données projet'!$E$10+1,1))</f>
        <v>339.0073638981504</v>
      </c>
      <c r="AO170" s="62">
        <f t="shared" si="144"/>
        <v>230.33238447618146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4.5843280490087813E-20</v>
      </c>
      <c r="AX170" s="23">
        <f t="shared" si="166"/>
        <v>4.5843280490087813E-20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102.2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102.2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102.2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102.2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102.2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102.2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102.2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102.2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42.194879999999891</v>
      </c>
      <c r="D171" s="12">
        <f t="shared" si="140"/>
        <v>12.57857910618263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194.49382672090076</v>
      </c>
      <c r="H171" s="70">
        <f t="shared" si="110"/>
        <v>470.13044127660123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102.2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411.40000000000111</v>
      </c>
      <c r="S171" s="62">
        <f ca="1">AVERAGE(OFFSET($R$3,0,0,'Données projet'!$E$9+1,1))-AVERAGE(OFFSET($H$3,0,0,'Données projet'!$E$9+1,1))</f>
        <v>201.85799153548629</v>
      </c>
      <c r="T171" s="62">
        <f t="shared" si="142"/>
        <v>346.37435696743762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102.2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1.0286385077051818E-13</v>
      </c>
      <c r="AK171" s="14">
        <f t="shared" si="164"/>
        <v>1.5402366592183556E-12</v>
      </c>
      <c r="AL171" s="22">
        <f t="shared" si="165"/>
        <v>2.8617333882306215E-12</v>
      </c>
      <c r="AM171" s="62">
        <f t="shared" si="113"/>
        <v>411.40000000000288</v>
      </c>
      <c r="AN171" s="62">
        <f ca="1">AVERAGE(OFFSET($AM$3,0,0,'Données projet'!$E$10+1,1))-AVERAGE(OFFSET($H$3,0,0,'Données projet'!$E$10+1,1))</f>
        <v>339.0073638981504</v>
      </c>
      <c r="AO171" s="62">
        <f t="shared" si="144"/>
        <v>230.33238447618146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3.2416094506378046E-20</v>
      </c>
      <c r="AX171" s="23">
        <f t="shared" si="166"/>
        <v>3.2416094506378046E-20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102.2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102.2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102.2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102.2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102.2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102.2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102.2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102.2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42.44603999999989</v>
      </c>
      <c r="D172" s="12">
        <f t="shared" si="140"/>
        <v>12.64471357429772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195.62050041119014</v>
      </c>
      <c r="H172" s="70">
        <f t="shared" si="110"/>
        <v>470.68306247523503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102.2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411.40000000000111</v>
      </c>
      <c r="S172" s="62">
        <f ca="1">AVERAGE(OFFSET($R$3,0,0,'Données projet'!$E$9+1,1))-AVERAGE(OFFSET($H$3,0,0,'Données projet'!$E$9+1,1))</f>
        <v>201.85799153548629</v>
      </c>
      <c r="T172" s="62">
        <f t="shared" si="142"/>
        <v>346.37435696743762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102.2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1.0286385077051818E-13</v>
      </c>
      <c r="AK172" s="14">
        <f t="shared" si="164"/>
        <v>1.5402366592183556E-12</v>
      </c>
      <c r="AL172" s="22">
        <f t="shared" si="165"/>
        <v>2.8617333882306215E-12</v>
      </c>
      <c r="AM172" s="62">
        <f t="shared" si="113"/>
        <v>411.40000000000288</v>
      </c>
      <c r="AN172" s="62">
        <f ca="1">AVERAGE(OFFSET($AM$3,0,0,'Données projet'!$E$10+1,1))-AVERAGE(OFFSET($H$3,0,0,'Données projet'!$E$10+1,1))</f>
        <v>339.0073638981504</v>
      </c>
      <c r="AO172" s="62">
        <f t="shared" si="144"/>
        <v>230.33238447618146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2.2921640245043907E-20</v>
      </c>
      <c r="AX172" s="23">
        <f t="shared" si="166"/>
        <v>2.2921640245043907E-20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102.2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102.2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102.2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102.2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102.2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102.2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102.2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102.2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42.697199999999889</v>
      </c>
      <c r="D173" s="12">
        <f t="shared" si="140"/>
        <v>12.710802507210698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196.74701241156882</v>
      </c>
      <c r="H173" s="70">
        <f t="shared" si="110"/>
        <v>471.23560436672511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102.2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411.40000000000111</v>
      </c>
      <c r="S173" s="62">
        <f ca="1">AVERAGE(OFFSET($R$3,0,0,'Données projet'!$E$9+1,1))-AVERAGE(OFFSET($H$3,0,0,'Données projet'!$E$9+1,1))</f>
        <v>201.85799153548629</v>
      </c>
      <c r="T173" s="62">
        <f t="shared" si="142"/>
        <v>346.37435696743762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102.2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1.0286385077051818E-13</v>
      </c>
      <c r="AK173" s="14">
        <f t="shared" si="164"/>
        <v>1.5402366592183556E-12</v>
      </c>
      <c r="AL173" s="22">
        <f t="shared" si="165"/>
        <v>2.8617333882306215E-12</v>
      </c>
      <c r="AM173" s="62">
        <f t="shared" si="113"/>
        <v>411.40000000000288</v>
      </c>
      <c r="AN173" s="62">
        <f ca="1">AVERAGE(OFFSET($AM$3,0,0,'Données projet'!$E$10+1,1))-AVERAGE(OFFSET($H$3,0,0,'Données projet'!$E$10+1,1))</f>
        <v>339.0073638981504</v>
      </c>
      <c r="AO173" s="62">
        <f t="shared" si="144"/>
        <v>230.33238447618146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1.6208047253189023E-20</v>
      </c>
      <c r="AX173" s="23">
        <f t="shared" si="166"/>
        <v>1.6208047253189023E-20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102.2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102.2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102.2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102.2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102.2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102.2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102.2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102.2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42.948359999999887</v>
      </c>
      <c r="D174" s="12">
        <f t="shared" si="140"/>
        <v>12.776846203855035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197.87336378351293</v>
      </c>
      <c r="H174" s="70">
        <f t="shared" si="110"/>
        <v>471.78806747171399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102.2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411.40000000000111</v>
      </c>
      <c r="S174" s="62">
        <f ca="1">AVERAGE(OFFSET($R$3,0,0,'Données projet'!$E$9+1,1))-AVERAGE(OFFSET($H$3,0,0,'Données projet'!$E$9+1,1))</f>
        <v>201.85799153548629</v>
      </c>
      <c r="T174" s="62">
        <f t="shared" si="142"/>
        <v>346.37435696743762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102.2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1.0286385077051818E-13</v>
      </c>
      <c r="AK174" s="14">
        <f t="shared" si="164"/>
        <v>1.5402366592183556E-12</v>
      </c>
      <c r="AL174" s="22">
        <f t="shared" si="165"/>
        <v>2.8617333882306215E-12</v>
      </c>
      <c r="AM174" s="62">
        <f t="shared" si="113"/>
        <v>411.40000000000288</v>
      </c>
      <c r="AN174" s="62">
        <f ca="1">AVERAGE(OFFSET($AM$3,0,0,'Données projet'!$E$10+1,1))-AVERAGE(OFFSET($H$3,0,0,'Données projet'!$E$10+1,1))</f>
        <v>339.0073638981504</v>
      </c>
      <c r="AO174" s="62">
        <f t="shared" si="144"/>
        <v>230.33238447618146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1.1460820122521953E-20</v>
      </c>
      <c r="AX174" s="23">
        <f t="shared" si="166"/>
        <v>1.1460820122521953E-20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102.2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102.2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102.2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102.2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102.2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102.2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102.2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102.2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43.199519999999886</v>
      </c>
      <c r="D175" s="12">
        <f t="shared" si="140"/>
        <v>12.842844959465589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198.99955557536512</v>
      </c>
      <c r="H175" s="70">
        <f t="shared" si="110"/>
        <v>472.34045230440239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102.2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411.40000000000111</v>
      </c>
      <c r="S175" s="62">
        <f ca="1">AVERAGE(OFFSET($R$3,0,0,'Données projet'!$E$9+1,1))-AVERAGE(OFFSET($H$3,0,0,'Données projet'!$E$9+1,1))</f>
        <v>201.85799153548629</v>
      </c>
      <c r="T175" s="62">
        <f t="shared" si="142"/>
        <v>346.37435696743762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102.2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1.0286385077051818E-13</v>
      </c>
      <c r="AK175" s="14">
        <f t="shared" si="164"/>
        <v>1.5402366592183556E-12</v>
      </c>
      <c r="AL175" s="22">
        <f t="shared" si="165"/>
        <v>2.8617333882306215E-12</v>
      </c>
      <c r="AM175" s="62">
        <f t="shared" si="113"/>
        <v>411.40000000000288</v>
      </c>
      <c r="AN175" s="62">
        <f ca="1">AVERAGE(OFFSET($AM$3,0,0,'Données projet'!$E$10+1,1))-AVERAGE(OFFSET($H$3,0,0,'Données projet'!$E$10+1,1))</f>
        <v>339.0073638981504</v>
      </c>
      <c r="AO175" s="62">
        <f t="shared" si="144"/>
        <v>230.33238447618146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8.1040236265945115E-21</v>
      </c>
      <c r="AX175" s="23">
        <f t="shared" si="166"/>
        <v>8.1040236265945115E-21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102.2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102.2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102.2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102.2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102.2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102.2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102.2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102.2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43.450679999999885</v>
      </c>
      <c r="D176" s="12">
        <f t="shared" si="140"/>
        <v>12.908799065645635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200.12558882257289</v>
      </c>
      <c r="H176" s="70">
        <f t="shared" si="110"/>
        <v>472.89275937266598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102.2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411.40000000000111</v>
      </c>
      <c r="S176" s="62">
        <f ca="1">AVERAGE(OFFSET($R$3,0,0,'Données projet'!$E$9+1,1))-AVERAGE(OFFSET($H$3,0,0,'Données projet'!$E$9+1,1))</f>
        <v>201.85799153548629</v>
      </c>
      <c r="T176" s="62">
        <f t="shared" si="142"/>
        <v>346.37435696743762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102.2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1.0286385077051818E-13</v>
      </c>
      <c r="AK176" s="14">
        <f t="shared" si="164"/>
        <v>1.5402366592183556E-12</v>
      </c>
      <c r="AL176" s="22">
        <f t="shared" si="165"/>
        <v>2.8617333882306215E-12</v>
      </c>
      <c r="AM176" s="62">
        <f t="shared" si="113"/>
        <v>411.40000000000288</v>
      </c>
      <c r="AN176" s="62">
        <f ca="1">AVERAGE(OFFSET($AM$3,0,0,'Données projet'!$E$10+1,1))-AVERAGE(OFFSET($H$3,0,0,'Données projet'!$E$10+1,1))</f>
        <v>339.0073638981504</v>
      </c>
      <c r="AO176" s="62">
        <f t="shared" si="144"/>
        <v>230.33238447618146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5.7304100612609767E-21</v>
      </c>
      <c r="AX176" s="23">
        <f t="shared" si="166"/>
        <v>5.7304100612609767E-21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102.2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102.2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102.2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102.2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102.2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102.2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102.2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102.2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43.701839999999883</v>
      </c>
      <c r="D177" s="12">
        <f t="shared" si="140"/>
        <v>12.974708810432269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201.25146454792048</v>
      </c>
      <c r="H177" s="70">
        <f t="shared" si="110"/>
        <v>473.44498917816935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102.2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411.40000000000111</v>
      </c>
      <c r="S177" s="62">
        <f ca="1">AVERAGE(OFFSET($R$3,0,0,'Données projet'!$E$9+1,1))-AVERAGE(OFFSET($H$3,0,0,'Données projet'!$E$9+1,1))</f>
        <v>201.85799153548629</v>
      </c>
      <c r="T177" s="62">
        <f t="shared" si="142"/>
        <v>346.37435696743762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102.2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1.0286385077051818E-13</v>
      </c>
      <c r="AK177" s="14">
        <f t="shared" si="164"/>
        <v>1.5402366592183556E-12</v>
      </c>
      <c r="AL177" s="22">
        <f t="shared" si="165"/>
        <v>2.8617333882306215E-12</v>
      </c>
      <c r="AM177" s="62">
        <f t="shared" si="113"/>
        <v>411.40000000000288</v>
      </c>
      <c r="AN177" s="62">
        <f ca="1">AVERAGE(OFFSET($AM$3,0,0,'Données projet'!$E$10+1,1))-AVERAGE(OFFSET($H$3,0,0,'Données projet'!$E$10+1,1))</f>
        <v>339.0073638981504</v>
      </c>
      <c r="AO177" s="62">
        <f t="shared" si="144"/>
        <v>230.33238447618146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4.0520118132972558E-21</v>
      </c>
      <c r="AX177" s="23">
        <f t="shared" si="166"/>
        <v>4.0520118132972558E-21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102.2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102.2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102.2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102.2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102.2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102.2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102.2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102.2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43.952999999999882</v>
      </c>
      <c r="D178" s="12">
        <f t="shared" si="140"/>
        <v>13.040574478360213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202.37718376175584</v>
      </c>
      <c r="H178" s="70">
        <f t="shared" si="110"/>
        <v>473.99714221647719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102.2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411.40000000000111</v>
      </c>
      <c r="S178" s="62">
        <f ca="1">AVERAGE(OFFSET($R$3,0,0,'Données projet'!$E$9+1,1))-AVERAGE(OFFSET($H$3,0,0,'Données projet'!$E$9+1,1))</f>
        <v>201.85799153548629</v>
      </c>
      <c r="T178" s="62">
        <f t="shared" si="142"/>
        <v>346.37435696743762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102.2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1.0286385077051818E-13</v>
      </c>
      <c r="AK178" s="14">
        <f t="shared" si="164"/>
        <v>1.5402366592183556E-12</v>
      </c>
      <c r="AL178" s="22">
        <f t="shared" si="165"/>
        <v>2.8617333882306215E-12</v>
      </c>
      <c r="AM178" s="62">
        <f t="shared" si="113"/>
        <v>411.40000000000288</v>
      </c>
      <c r="AN178" s="62">
        <f ca="1">AVERAGE(OFFSET($AM$3,0,0,'Données projet'!$E$10+1,1))-AVERAGE(OFFSET($H$3,0,0,'Données projet'!$E$10+1,1))</f>
        <v>339.0073638981504</v>
      </c>
      <c r="AO178" s="62">
        <f t="shared" si="144"/>
        <v>230.33238447618146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2.8652050306304883E-21</v>
      </c>
      <c r="AX178" s="23">
        <f t="shared" si="166"/>
        <v>2.8652050306304883E-21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102.2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102.2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102.2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102.2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102.2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102.2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102.2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102.2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44.204159999999881</v>
      </c>
      <c r="D179" s="12">
        <f t="shared" si="140"/>
        <v>13.106396350524221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203.50274746221191</v>
      </c>
      <c r="H179" s="70">
        <f t="shared" si="110"/>
        <v>474.54921897716281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102.2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411.40000000000111</v>
      </c>
      <c r="S179" s="62">
        <f ca="1">AVERAGE(OFFSET($R$3,0,0,'Données projet'!$E$9+1,1))-AVERAGE(OFFSET($H$3,0,0,'Données projet'!$E$9+1,1))</f>
        <v>201.85799153548629</v>
      </c>
      <c r="T179" s="62">
        <f t="shared" si="142"/>
        <v>346.37435696743762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102.2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1.0286385077051818E-13</v>
      </c>
      <c r="AK179" s="14">
        <f t="shared" si="164"/>
        <v>1.5402366592183556E-12</v>
      </c>
      <c r="AL179" s="22">
        <f t="shared" si="165"/>
        <v>2.8617333882306215E-12</v>
      </c>
      <c r="AM179" s="62">
        <f t="shared" si="113"/>
        <v>411.40000000000288</v>
      </c>
      <c r="AN179" s="62">
        <f ca="1">AVERAGE(OFFSET($AM$3,0,0,'Données projet'!$E$10+1,1))-AVERAGE(OFFSET($H$3,0,0,'Données projet'!$E$10+1,1))</f>
        <v>339.0073638981504</v>
      </c>
      <c r="AO179" s="62">
        <f t="shared" si="144"/>
        <v>230.33238447618146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2.0260059066486279E-21</v>
      </c>
      <c r="AX179" s="23">
        <f t="shared" si="166"/>
        <v>2.0260059066486279E-21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102.2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102.2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102.2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102.2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102.2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102.2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102.2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102.2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44.45531999999988</v>
      </c>
      <c r="D180" s="12">
        <f t="shared" si="140"/>
        <v>13.172174704639943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204.62815663542281</v>
      </c>
      <c r="H180" s="70">
        <f t="shared" si="110"/>
        <v>475.10121994391437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102.2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411.40000000000111</v>
      </c>
      <c r="S180" s="62">
        <f ca="1">AVERAGE(OFFSET($R$3,0,0,'Données projet'!$E$9+1,1))-AVERAGE(OFFSET($H$3,0,0,'Données projet'!$E$9+1,1))</f>
        <v>201.85799153548629</v>
      </c>
      <c r="T180" s="62">
        <f t="shared" si="142"/>
        <v>346.37435696743762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102.2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1.0286385077051818E-13</v>
      </c>
      <c r="AK180" s="14">
        <f t="shared" si="164"/>
        <v>1.5402366592183556E-12</v>
      </c>
      <c r="AL180" s="22">
        <f t="shared" si="165"/>
        <v>2.8617333882306215E-12</v>
      </c>
      <c r="AM180" s="62">
        <f t="shared" si="113"/>
        <v>411.40000000000288</v>
      </c>
      <c r="AN180" s="62">
        <f ca="1">AVERAGE(OFFSET($AM$3,0,0,'Données projet'!$E$10+1,1))-AVERAGE(OFFSET($H$3,0,0,'Données projet'!$E$10+1,1))</f>
        <v>339.0073638981504</v>
      </c>
      <c r="AO180" s="62">
        <f t="shared" si="144"/>
        <v>230.33238447618146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1.4326025153152442E-21</v>
      </c>
      <c r="AX180" s="23">
        <f t="shared" si="166"/>
        <v>1.4326025153152442E-21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102.2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102.2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102.2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102.2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102.2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102.2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102.2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102.2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44.706479999999878</v>
      </c>
      <c r="D181" s="12">
        <f t="shared" si="140"/>
        <v>13.237909815103386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205.75341225573513</v>
      </c>
      <c r="H181" s="70">
        <f t="shared" si="110"/>
        <v>475.6531455946382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102.2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411.40000000000111</v>
      </c>
      <c r="S181" s="62">
        <f ca="1">AVERAGE(OFFSET($R$3,0,0,'Données projet'!$E$9+1,1))-AVERAGE(OFFSET($H$3,0,0,'Données projet'!$E$9+1,1))</f>
        <v>201.85799153548629</v>
      </c>
      <c r="T181" s="62">
        <f t="shared" si="142"/>
        <v>346.37435696743762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102.2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1.0286385077051818E-13</v>
      </c>
      <c r="AK181" s="14">
        <f t="shared" si="164"/>
        <v>1.5402366592183556E-12</v>
      </c>
      <c r="AL181" s="22">
        <f t="shared" si="165"/>
        <v>2.8617333882306215E-12</v>
      </c>
      <c r="AM181" s="62">
        <f t="shared" si="113"/>
        <v>411.40000000000288</v>
      </c>
      <c r="AN181" s="62">
        <f ca="1">AVERAGE(OFFSET($AM$3,0,0,'Données projet'!$E$10+1,1))-AVERAGE(OFFSET($H$3,0,0,'Données projet'!$E$10+1,1))</f>
        <v>339.0073638981504</v>
      </c>
      <c r="AO181" s="62">
        <f t="shared" si="144"/>
        <v>230.33238447618146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1.0130029533243139E-21</v>
      </c>
      <c r="AX181" s="23">
        <f t="shared" si="166"/>
        <v>1.0130029533243139E-21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102.2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102.2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102.2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102.2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102.2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102.2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102.2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102.2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44.957639999999877</v>
      </c>
      <c r="D182" s="12">
        <f t="shared" si="140"/>
        <v>13.303601953049062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206.87851528591418</v>
      </c>
      <c r="H182" s="70">
        <f t="shared" si="110"/>
        <v>476.20499640156027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102.2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411.40000000000111</v>
      </c>
      <c r="S182" s="62">
        <f ca="1">AVERAGE(OFFSET($R$3,0,0,'Données projet'!$E$9+1,1))-AVERAGE(OFFSET($H$3,0,0,'Données projet'!$E$9+1,1))</f>
        <v>201.85799153548629</v>
      </c>
      <c r="T182" s="62">
        <f t="shared" si="142"/>
        <v>346.37435696743762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102.2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1.0286385077051818E-13</v>
      </c>
      <c r="AK182" s="14">
        <f t="shared" si="164"/>
        <v>1.5402366592183556E-12</v>
      </c>
      <c r="AL182" s="22">
        <f t="shared" si="165"/>
        <v>2.8617333882306215E-12</v>
      </c>
      <c r="AM182" s="62">
        <f t="shared" si="113"/>
        <v>411.40000000000288</v>
      </c>
      <c r="AN182" s="62">
        <f ca="1">AVERAGE(OFFSET($AM$3,0,0,'Données projet'!$E$10+1,1))-AVERAGE(OFFSET($H$3,0,0,'Données projet'!$E$10+1,1))</f>
        <v>339.0073638981504</v>
      </c>
      <c r="AO182" s="62">
        <f t="shared" si="144"/>
        <v>230.33238447618146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7.1630125765762208E-22</v>
      </c>
      <c r="AX182" s="23">
        <f t="shared" si="166"/>
        <v>7.1630125765762208E-22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102.2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102.2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102.2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102.2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102.2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102.2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102.2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102.2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45.208799999999876</v>
      </c>
      <c r="D183" s="12">
        <f t="shared" si="140"/>
        <v>13.369251386406715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208.00346667734553</v>
      </c>
      <c r="H183" s="70">
        <f t="shared" si="110"/>
        <v>476.75677283132484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102.2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411.40000000000111</v>
      </c>
      <c r="S183" s="62">
        <f ca="1">AVERAGE(OFFSET($R$3,0,0,'Données projet'!$E$9+1,1))-AVERAGE(OFFSET($H$3,0,0,'Données projet'!$E$9+1,1))</f>
        <v>201.85799153548629</v>
      </c>
      <c r="T183" s="62">
        <f t="shared" si="142"/>
        <v>346.37435696743762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102.2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1.0286385077051818E-13</v>
      </c>
      <c r="AK183" s="14">
        <f t="shared" si="164"/>
        <v>1.5402366592183556E-12</v>
      </c>
      <c r="AL183" s="22">
        <f t="shared" si="165"/>
        <v>2.8617333882306215E-12</v>
      </c>
      <c r="AM183" s="62">
        <f t="shared" si="113"/>
        <v>411.40000000000288</v>
      </c>
      <c r="AN183" s="62">
        <f ca="1">AVERAGE(OFFSET($AM$3,0,0,'Données projet'!$E$10+1,1))-AVERAGE(OFFSET($H$3,0,0,'Données projet'!$E$10+1,1))</f>
        <v>339.0073638981504</v>
      </c>
      <c r="AO183" s="62">
        <f t="shared" si="144"/>
        <v>230.33238447618146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5.0650147666215697E-22</v>
      </c>
      <c r="AX183" s="23">
        <f t="shared" si="166"/>
        <v>5.0650147666215697E-22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102.2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102.2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102.2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102.2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102.2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102.2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102.2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102.2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45.459959999999874</v>
      </c>
      <c r="D184" s="12">
        <f t="shared" si="140"/>
        <v>13.434858379956784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209.12826737023212</v>
      </c>
      <c r="H184" s="70">
        <f t="shared" si="110"/>
        <v>477.30847534509121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102.2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411.40000000000111</v>
      </c>
      <c r="S184" s="62">
        <f ca="1">AVERAGE(OFFSET($R$3,0,0,'Données projet'!$E$9+1,1))-AVERAGE(OFFSET($H$3,0,0,'Données projet'!$E$9+1,1))</f>
        <v>201.85799153548629</v>
      </c>
      <c r="T184" s="62">
        <f t="shared" si="142"/>
        <v>346.37435696743762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102.2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1.0286385077051818E-13</v>
      </c>
      <c r="AK184" s="14">
        <f t="shared" si="164"/>
        <v>1.5402366592183556E-12</v>
      </c>
      <c r="AL184" s="22">
        <f t="shared" si="165"/>
        <v>2.8617333882306215E-12</v>
      </c>
      <c r="AM184" s="62">
        <f t="shared" si="113"/>
        <v>411.40000000000288</v>
      </c>
      <c r="AN184" s="62">
        <f ca="1">AVERAGE(OFFSET($AM$3,0,0,'Données projet'!$E$10+1,1))-AVERAGE(OFFSET($H$3,0,0,'Données projet'!$E$10+1,1))</f>
        <v>339.0073638981504</v>
      </c>
      <c r="AO184" s="62">
        <f t="shared" si="144"/>
        <v>230.33238447618146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3.5815062882881104E-22</v>
      </c>
      <c r="AX184" s="23">
        <f t="shared" si="166"/>
        <v>3.5815062882881104E-22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102.2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102.2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102.2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102.2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102.2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102.2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102.2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102.2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45.711119999999873</v>
      </c>
      <c r="D185" s="12">
        <f t="shared" si="140"/>
        <v>13.500423195384659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210.25291829378651</v>
      </c>
      <c r="H185" s="70">
        <f t="shared" si="110"/>
        <v>477.8601043986281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102.2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411.40000000000111</v>
      </c>
      <c r="S185" s="62">
        <f ca="1">AVERAGE(OFFSET($R$3,0,0,'Données projet'!$E$9+1,1))-AVERAGE(OFFSET($H$3,0,0,'Données projet'!$E$9+1,1))</f>
        <v>201.85799153548629</v>
      </c>
      <c r="T185" s="62">
        <f t="shared" si="142"/>
        <v>346.37435696743762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102.2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1.0286385077051818E-13</v>
      </c>
      <c r="AK185" s="14">
        <f t="shared" si="164"/>
        <v>1.5402366592183556E-12</v>
      </c>
      <c r="AL185" s="22">
        <f t="shared" si="165"/>
        <v>2.8617333882306215E-12</v>
      </c>
      <c r="AM185" s="62">
        <f t="shared" si="113"/>
        <v>411.40000000000288</v>
      </c>
      <c r="AN185" s="62">
        <f ca="1">AVERAGE(OFFSET($AM$3,0,0,'Données projet'!$E$10+1,1))-AVERAGE(OFFSET($H$3,0,0,'Données projet'!$E$10+1,1))</f>
        <v>339.0073638981504</v>
      </c>
      <c r="AO185" s="62">
        <f t="shared" si="144"/>
        <v>230.33238447618146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2.5325073833107848E-22</v>
      </c>
      <c r="AX185" s="23">
        <f t="shared" si="166"/>
        <v>2.5325073833107848E-22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102.2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102.2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102.2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102.2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102.2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102.2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102.2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102.2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45.962279999999872</v>
      </c>
      <c r="D186" s="12">
        <f t="shared" si="140"/>
        <v>13.565946091333606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211.37742036641927</v>
      </c>
      <c r="H186" s="70">
        <f t="shared" si="110"/>
        <v>478.41166044240583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102.2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411.40000000000111</v>
      </c>
      <c r="S186" s="62">
        <f ca="1">AVERAGE(OFFSET($R$3,0,0,'Données projet'!$E$9+1,1))-AVERAGE(OFFSET($H$3,0,0,'Données projet'!$E$9+1,1))</f>
        <v>201.85799153548629</v>
      </c>
      <c r="T186" s="62">
        <f t="shared" si="142"/>
        <v>346.37435696743762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102.2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1.0286385077051818E-13</v>
      </c>
      <c r="AK186" s="14">
        <f t="shared" si="164"/>
        <v>1.5402366592183556E-12</v>
      </c>
      <c r="AL186" s="22">
        <f t="shared" si="165"/>
        <v>2.8617333882306215E-12</v>
      </c>
      <c r="AM186" s="62">
        <f t="shared" si="113"/>
        <v>411.40000000000288</v>
      </c>
      <c r="AN186" s="62">
        <f ca="1">AVERAGE(OFFSET($AM$3,0,0,'Données projet'!$E$10+1,1))-AVERAGE(OFFSET($H$3,0,0,'Données projet'!$E$10+1,1))</f>
        <v>339.0073638981504</v>
      </c>
      <c r="AO186" s="62">
        <f t="shared" si="144"/>
        <v>230.33238447618146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1.7907531441440552E-22</v>
      </c>
      <c r="AX186" s="23">
        <f t="shared" si="166"/>
        <v>1.7907531441440552E-22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102.2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102.2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102.2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102.2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102.2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102.2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102.2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102.2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46.213439999999871</v>
      </c>
      <c r="D187" s="12">
        <f t="shared" si="140"/>
        <v>13.631427323456595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212.50177449592263</v>
      </c>
      <c r="H187" s="70">
        <f t="shared" si="110"/>
        <v>478.96314392168671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102.2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411.40000000000111</v>
      </c>
      <c r="S187" s="62">
        <f ca="1">AVERAGE(OFFSET($R$3,0,0,'Données projet'!$E$9+1,1))-AVERAGE(OFFSET($H$3,0,0,'Données projet'!$E$9+1,1))</f>
        <v>201.85799153548629</v>
      </c>
      <c r="T187" s="62">
        <f t="shared" si="142"/>
        <v>346.37435696743762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102.2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1.0286385077051818E-13</v>
      </c>
      <c r="AK187" s="14">
        <f t="shared" si="164"/>
        <v>1.5402366592183556E-12</v>
      </c>
      <c r="AL187" s="22">
        <f t="shared" si="165"/>
        <v>2.8617333882306215E-12</v>
      </c>
      <c r="AM187" s="62">
        <f t="shared" si="113"/>
        <v>411.40000000000288</v>
      </c>
      <c r="AN187" s="62">
        <f ca="1">AVERAGE(OFFSET($AM$3,0,0,'Données projet'!$E$10+1,1))-AVERAGE(OFFSET($H$3,0,0,'Données projet'!$E$10+1,1))</f>
        <v>339.0073638981504</v>
      </c>
      <c r="AO187" s="62">
        <f t="shared" si="144"/>
        <v>230.33238447618146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1.2662536916553924E-22</v>
      </c>
      <c r="AX187" s="23">
        <f t="shared" si="166"/>
        <v>1.2662536916553924E-22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102.2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102.2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102.2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102.2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102.2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102.2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102.2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102.2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46.464599999999869</v>
      </c>
      <c r="D188" s="12">
        <f t="shared" si="140"/>
        <v>13.696867144466914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213.62598157965053</v>
      </c>
      <c r="H188" s="70">
        <f t="shared" si="110"/>
        <v>479.51455527661301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102.2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411.40000000000111</v>
      </c>
      <c r="S188" s="62">
        <f ca="1">AVERAGE(OFFSET($R$3,0,0,'Données projet'!$E$9+1,1))-AVERAGE(OFFSET($H$3,0,0,'Données projet'!$E$9+1,1))</f>
        <v>201.85799153548629</v>
      </c>
      <c r="T188" s="62">
        <f t="shared" si="142"/>
        <v>346.37435696743762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102.2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1.0286385077051818E-13</v>
      </c>
      <c r="AK188" s="14">
        <f t="shared" si="164"/>
        <v>1.5402366592183556E-12</v>
      </c>
      <c r="AL188" s="22">
        <f t="shared" si="165"/>
        <v>2.8617333882306215E-12</v>
      </c>
      <c r="AM188" s="62">
        <f t="shared" si="113"/>
        <v>411.40000000000288</v>
      </c>
      <c r="AN188" s="62">
        <f ca="1">AVERAGE(OFFSET($AM$3,0,0,'Données projet'!$E$10+1,1))-AVERAGE(OFFSET($H$3,0,0,'Données projet'!$E$10+1,1))</f>
        <v>339.0073638981504</v>
      </c>
      <c r="AO188" s="62">
        <f t="shared" si="144"/>
        <v>230.33238447618146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8.953765720720276E-23</v>
      </c>
      <c r="AX188" s="23">
        <f t="shared" si="166"/>
        <v>8.953765720720276E-23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102.2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102.2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102.2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102.2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102.2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102.2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102.2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102.2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46.715759999999868</v>
      </c>
      <c r="D189" s="12">
        <f t="shared" si="140"/>
        <v>13.762265804187678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214.75004250469405</v>
      </c>
      <c r="H189" s="70">
        <f t="shared" si="110"/>
        <v>480.06589494229331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102.2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411.40000000000111</v>
      </c>
      <c r="S189" s="62">
        <f ca="1">AVERAGE(OFFSET($R$3,0,0,'Données projet'!$E$9+1,1))-AVERAGE(OFFSET($H$3,0,0,'Données projet'!$E$9+1,1))</f>
        <v>201.85799153548629</v>
      </c>
      <c r="T189" s="62">
        <f t="shared" si="142"/>
        <v>346.37435696743762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102.2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1.0286385077051818E-13</v>
      </c>
      <c r="AK189" s="14">
        <f t="shared" si="164"/>
        <v>1.5402366592183556E-12</v>
      </c>
      <c r="AL189" s="22">
        <f t="shared" si="165"/>
        <v>2.8617333882306215E-12</v>
      </c>
      <c r="AM189" s="62">
        <f t="shared" si="113"/>
        <v>411.40000000000288</v>
      </c>
      <c r="AN189" s="62">
        <f ca="1">AVERAGE(OFFSET($AM$3,0,0,'Données projet'!$E$10+1,1))-AVERAGE(OFFSET($H$3,0,0,'Données projet'!$E$10+1,1))</f>
        <v>339.0073638981504</v>
      </c>
      <c r="AO189" s="62">
        <f t="shared" si="144"/>
        <v>230.33238447618146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6.3312684582769621E-23</v>
      </c>
      <c r="AX189" s="23">
        <f t="shared" si="166"/>
        <v>6.3312684582769621E-23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102.2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102.2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102.2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102.2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102.2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102.2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102.2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102.2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46.966919999999867</v>
      </c>
      <c r="D190" s="12">
        <f t="shared" si="140"/>
        <v>13.827623549600231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215.8739581480537</v>
      </c>
      <c r="H190" s="70">
        <f t="shared" si="110"/>
        <v>480.61716334888683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102.2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411.40000000000111</v>
      </c>
      <c r="S190" s="62">
        <f ca="1">AVERAGE(OFFSET($R$3,0,0,'Données projet'!$E$9+1,1))-AVERAGE(OFFSET($H$3,0,0,'Données projet'!$E$9+1,1))</f>
        <v>201.85799153548629</v>
      </c>
      <c r="T190" s="62">
        <f t="shared" si="142"/>
        <v>346.37435696743762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102.2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1.0286385077051818E-13</v>
      </c>
      <c r="AK190" s="14">
        <f t="shared" si="164"/>
        <v>1.5402366592183556E-12</v>
      </c>
      <c r="AL190" s="22">
        <f t="shared" si="165"/>
        <v>2.8617333882306215E-12</v>
      </c>
      <c r="AM190" s="62">
        <f t="shared" si="113"/>
        <v>411.40000000000288</v>
      </c>
      <c r="AN190" s="62">
        <f ca="1">AVERAGE(OFFSET($AM$3,0,0,'Données projet'!$E$10+1,1))-AVERAGE(OFFSET($H$3,0,0,'Données projet'!$E$10+1,1))</f>
        <v>339.0073638981504</v>
      </c>
      <c r="AO190" s="62">
        <f t="shared" si="144"/>
        <v>230.33238447618146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4.476882860360138E-23</v>
      </c>
      <c r="AX190" s="23">
        <f t="shared" si="166"/>
        <v>4.476882860360138E-23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102.2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102.2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102.2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102.2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102.2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102.2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102.2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102.2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47.218079999999865</v>
      </c>
      <c r="D191" s="12">
        <f t="shared" si="140"/>
        <v>13.892940624891521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216.99772937680731</v>
      </c>
      <c r="H191" s="70">
        <f t="shared" si="110"/>
        <v>481.16836092168586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102.2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411.40000000000111</v>
      </c>
      <c r="S191" s="62">
        <f ca="1">AVERAGE(OFFSET($R$3,0,0,'Données projet'!$E$9+1,1))-AVERAGE(OFFSET($H$3,0,0,'Données projet'!$E$9+1,1))</f>
        <v>201.85799153548629</v>
      </c>
      <c r="T191" s="62">
        <f t="shared" si="142"/>
        <v>346.37435696743762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102.2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1.0286385077051818E-13</v>
      </c>
      <c r="AK191" s="14">
        <f t="shared" si="164"/>
        <v>1.5402366592183556E-12</v>
      </c>
      <c r="AL191" s="22">
        <f t="shared" si="165"/>
        <v>2.8617333882306215E-12</v>
      </c>
      <c r="AM191" s="62">
        <f t="shared" si="113"/>
        <v>411.40000000000288</v>
      </c>
      <c r="AN191" s="62">
        <f ca="1">AVERAGE(OFFSET($AM$3,0,0,'Données projet'!$E$10+1,1))-AVERAGE(OFFSET($H$3,0,0,'Données projet'!$E$10+1,1))</f>
        <v>339.0073638981504</v>
      </c>
      <c r="AO191" s="62">
        <f t="shared" si="144"/>
        <v>230.33238447618146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3.1656342291384811E-23</v>
      </c>
      <c r="AX191" s="23">
        <f t="shared" si="166"/>
        <v>3.1656342291384811E-23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102.2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102.2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102.2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102.2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102.2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102.2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102.2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102.2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47.469239999999864</v>
      </c>
      <c r="D192" s="12">
        <f t="shared" si="140"/>
        <v>13.958217271500363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218.12135704827452</v>
      </c>
      <c r="H192" s="70">
        <f t="shared" si="110"/>
        <v>481.71948808119623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102.2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411.40000000000111</v>
      </c>
      <c r="S192" s="62">
        <f ca="1">AVERAGE(OFFSET($R$3,0,0,'Données projet'!$E$9+1,1))-AVERAGE(OFFSET($H$3,0,0,'Données projet'!$E$9+1,1))</f>
        <v>201.85799153548629</v>
      </c>
      <c r="T192" s="62">
        <f t="shared" si="142"/>
        <v>346.37435696743762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102.2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1.0286385077051818E-13</v>
      </c>
      <c r="AK192" s="14">
        <f t="shared" si="164"/>
        <v>1.5402366592183556E-12</v>
      </c>
      <c r="AL192" s="22">
        <f t="shared" si="165"/>
        <v>2.8617333882306215E-12</v>
      </c>
      <c r="AM192" s="62">
        <f t="shared" si="113"/>
        <v>411.40000000000288</v>
      </c>
      <c r="AN192" s="62">
        <f ca="1">AVERAGE(OFFSET($AM$3,0,0,'Données projet'!$E$10+1,1))-AVERAGE(OFFSET($H$3,0,0,'Données projet'!$E$10+1,1))</f>
        <v>339.0073638981504</v>
      </c>
      <c r="AO192" s="62">
        <f t="shared" si="144"/>
        <v>230.33238447618146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2.238441430180069E-23</v>
      </c>
      <c r="AX192" s="23">
        <f t="shared" si="166"/>
        <v>2.238441430180069E-23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102.2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102.2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102.2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102.2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102.2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102.2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102.2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102.2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47.720399999999863</v>
      </c>
      <c r="D193" s="12">
        <f t="shared" si="140"/>
        <v>14.02345372816279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219.24484201017756</v>
      </c>
      <c r="H193" s="70">
        <f t="shared" si="110"/>
        <v>482.27054524321665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102.2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411.40000000000111</v>
      </c>
      <c r="S193" s="62">
        <f ca="1">AVERAGE(OFFSET($R$3,0,0,'Données projet'!$E$9+1,1))-AVERAGE(OFFSET($H$3,0,0,'Données projet'!$E$9+1,1))</f>
        <v>201.85799153548629</v>
      </c>
      <c r="T193" s="62">
        <f t="shared" si="142"/>
        <v>346.37435696743762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102.2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1.0286385077051818E-13</v>
      </c>
      <c r="AK193" s="14">
        <f t="shared" si="164"/>
        <v>1.5402366592183556E-12</v>
      </c>
      <c r="AL193" s="22">
        <f t="shared" si="165"/>
        <v>2.8617333882306215E-12</v>
      </c>
      <c r="AM193" s="62">
        <f t="shared" si="113"/>
        <v>411.40000000000288</v>
      </c>
      <c r="AN193" s="62">
        <f ca="1">AVERAGE(OFFSET($AM$3,0,0,'Données projet'!$E$10+1,1))-AVERAGE(OFFSET($H$3,0,0,'Données projet'!$E$10+1,1))</f>
        <v>339.0073638981504</v>
      </c>
      <c r="AO193" s="62">
        <f t="shared" si="144"/>
        <v>230.33238447618146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1.5828171145692405E-23</v>
      </c>
      <c r="AX193" s="23">
        <f t="shared" si="166"/>
        <v>1.5828171145692405E-23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102.2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102.2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102.2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102.2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102.2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102.2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102.2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102.2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47.971559999999862</v>
      </c>
      <c r="D194" s="12">
        <f t="shared" si="140"/>
        <v>14.088650230956313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220.3681851007988</v>
      </c>
      <c r="H194" s="70">
        <f t="shared" si="110"/>
        <v>482.82153281891533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102.2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411.40000000000111</v>
      </c>
      <c r="S194" s="62">
        <f ca="1">AVERAGE(OFFSET($R$3,0,0,'Données projet'!$E$9+1,1))-AVERAGE(OFFSET($H$3,0,0,'Données projet'!$E$9+1,1))</f>
        <v>201.85799153548629</v>
      </c>
      <c r="T194" s="62">
        <f t="shared" si="142"/>
        <v>346.37435696743762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102.2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1.0286385077051818E-13</v>
      </c>
      <c r="AK194" s="14">
        <f t="shared" si="164"/>
        <v>1.5402366592183556E-12</v>
      </c>
      <c r="AL194" s="22">
        <f t="shared" si="165"/>
        <v>2.8617333882306215E-12</v>
      </c>
      <c r="AM194" s="62">
        <f t="shared" si="113"/>
        <v>411.40000000000288</v>
      </c>
      <c r="AN194" s="62">
        <f ca="1">AVERAGE(OFFSET($AM$3,0,0,'Données projet'!$E$10+1,1))-AVERAGE(OFFSET($H$3,0,0,'Données projet'!$E$10+1,1))</f>
        <v>339.0073638981504</v>
      </c>
      <c r="AO194" s="62">
        <f t="shared" si="144"/>
        <v>230.33238447618146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1.1192207150900345E-23</v>
      </c>
      <c r="AX194" s="23">
        <f t="shared" si="166"/>
        <v>1.1192207150900345E-23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102.2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102.2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102.2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102.2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102.2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102.2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102.2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102.2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48.22271999999986</v>
      </c>
      <c r="D195" s="12">
        <f t="shared" si="140"/>
        <v>14.153807013343346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221.49138714913451</v>
      </c>
      <c r="H195" s="70">
        <f t="shared" si="110"/>
        <v>483.37245121490611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102.2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411.40000000000111</v>
      </c>
      <c r="S195" s="62">
        <f ca="1">AVERAGE(OFFSET($R$3,0,0,'Données projet'!$E$9+1,1))-AVERAGE(OFFSET($H$3,0,0,'Données projet'!$E$9+1,1))</f>
        <v>201.85799153548629</v>
      </c>
      <c r="T195" s="62">
        <f t="shared" si="142"/>
        <v>346.37435696743762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102.2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1.0286385077051818E-13</v>
      </c>
      <c r="AK195" s="14">
        <f t="shared" si="164"/>
        <v>1.5402366592183556E-12</v>
      </c>
      <c r="AL195" s="22">
        <f t="shared" si="165"/>
        <v>2.8617333882306215E-12</v>
      </c>
      <c r="AM195" s="62">
        <f t="shared" si="113"/>
        <v>411.40000000000288</v>
      </c>
      <c r="AN195" s="62">
        <f ca="1">AVERAGE(OFFSET($AM$3,0,0,'Données projet'!$E$10+1,1))-AVERAGE(OFFSET($H$3,0,0,'Données projet'!$E$10+1,1))</f>
        <v>339.0073638981504</v>
      </c>
      <c r="AO195" s="62">
        <f t="shared" si="144"/>
        <v>230.33238447618146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7.9140855728462027E-24</v>
      </c>
      <c r="AX195" s="23">
        <f t="shared" si="166"/>
        <v>7.9140855728462027E-24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102.2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102.2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102.2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102.2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102.2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102.2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102.2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102.2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48.473879999999859</v>
      </c>
      <c r="D196" s="12">
        <f t="shared" si="140"/>
        <v>14.218924306213596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222.61444897504569</v>
      </c>
      <c r="H196" s="70">
        <f t="shared" ref="H196:H203" si="192">(B196+E196+F196)*44/12+(C196+D196)*0.475*44/12</f>
        <v>483.92330083332178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102.2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411.40000000000111</v>
      </c>
      <c r="S196" s="62">
        <f ca="1">AVERAGE(OFFSET($R$3,0,0,'Données projet'!$E$9+1,1))-AVERAGE(OFFSET($H$3,0,0,'Données projet'!$E$9+1,1))</f>
        <v>201.85799153548629</v>
      </c>
      <c r="T196" s="62">
        <f t="shared" si="142"/>
        <v>346.37435696743762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102.2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1.0286385077051818E-13</v>
      </c>
      <c r="AK196" s="14">
        <f t="shared" si="164"/>
        <v>1.5402366592183556E-12</v>
      </c>
      <c r="AL196" s="22">
        <f t="shared" si="165"/>
        <v>2.8617333882306215E-12</v>
      </c>
      <c r="AM196" s="62">
        <f t="shared" ref="AM196:AM203" si="193">AL196+(AD196+AE196)*44/12</f>
        <v>411.40000000000288</v>
      </c>
      <c r="AN196" s="62">
        <f ca="1">AVERAGE(OFFSET($AM$3,0,0,'Données projet'!$E$10+1,1))-AVERAGE(OFFSET($H$3,0,0,'Données projet'!$E$10+1,1))</f>
        <v>339.0073638981504</v>
      </c>
      <c r="AO196" s="62">
        <f t="shared" si="144"/>
        <v>230.33238447618146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5.5961035754501725E-24</v>
      </c>
      <c r="AX196" s="23">
        <f t="shared" si="166"/>
        <v>5.5961035754501725E-24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102.2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102.2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102.2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102.2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102.2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102.2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102.2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102.2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48.725039999999858</v>
      </c>
      <c r="D197" s="12">
        <f t="shared" ref="D197:D203" si="202">IFERROR(EXP(-1.0587+0.8836*LN(C197)+0.284),0)</f>
        <v>14.284002337925614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223.73737138940555</v>
      </c>
      <c r="H197" s="70">
        <f t="shared" si="192"/>
        <v>484.47408207188687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102.2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411.40000000000111</v>
      </c>
      <c r="S197" s="62">
        <f ca="1">AVERAGE(OFFSET($R$3,0,0,'Données projet'!$E$9+1,1))-AVERAGE(OFFSET($H$3,0,0,'Données projet'!$E$9+1,1))</f>
        <v>201.85799153548629</v>
      </c>
      <c r="T197" s="62">
        <f t="shared" ref="T197:T203" si="204">$T$3</f>
        <v>346.37435696743762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102.2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1.0286385077051818E-13</v>
      </c>
      <c r="AK197" s="14">
        <f t="shared" si="164"/>
        <v>1.5402366592183556E-12</v>
      </c>
      <c r="AL197" s="22">
        <f t="shared" si="165"/>
        <v>2.8617333882306215E-12</v>
      </c>
      <c r="AM197" s="62">
        <f t="shared" si="193"/>
        <v>411.40000000000288</v>
      </c>
      <c r="AN197" s="62">
        <f ca="1">AVERAGE(OFFSET($AM$3,0,0,'Données projet'!$E$10+1,1))-AVERAGE(OFFSET($H$3,0,0,'Données projet'!$E$10+1,1))</f>
        <v>339.0073638981504</v>
      </c>
      <c r="AO197" s="62">
        <f t="shared" ref="AO197:AO203" si="205">$AO$3</f>
        <v>230.33238447618146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3.9570427864231013E-24</v>
      </c>
      <c r="AX197" s="23">
        <f t="shared" si="166"/>
        <v>3.9570427864231013E-24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102.2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102.2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102.2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102.2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102.2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102.2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102.2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102.2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48.976199999999857</v>
      </c>
      <c r="D198" s="12">
        <f t="shared" si="202"/>
        <v>14.34904133434744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224.86015519424373</v>
      </c>
      <c r="H198" s="70">
        <f t="shared" si="192"/>
        <v>485.0247953239882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102.2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411.40000000000111</v>
      </c>
      <c r="S198" s="62">
        <f ca="1">AVERAGE(OFFSET($R$3,0,0,'Données projet'!$E$9+1,1))-AVERAGE(OFFSET($H$3,0,0,'Données projet'!$E$9+1,1))</f>
        <v>201.85799153548629</v>
      </c>
      <c r="T198" s="62">
        <f t="shared" si="204"/>
        <v>346.37435696743762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102.2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1.0286385077051818E-13</v>
      </c>
      <c r="AK198" s="14">
        <f t="shared" si="164"/>
        <v>1.5402366592183556E-12</v>
      </c>
      <c r="AL198" s="22">
        <f t="shared" si="165"/>
        <v>2.8617333882306215E-12</v>
      </c>
      <c r="AM198" s="62">
        <f t="shared" si="193"/>
        <v>411.40000000000288</v>
      </c>
      <c r="AN198" s="62">
        <f ca="1">AVERAGE(OFFSET($AM$3,0,0,'Données projet'!$E$10+1,1))-AVERAGE(OFFSET($H$3,0,0,'Données projet'!$E$10+1,1))</f>
        <v>339.0073638981504</v>
      </c>
      <c r="AO198" s="62">
        <f t="shared" si="205"/>
        <v>230.33238447618146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2.7980517877250863E-24</v>
      </c>
      <c r="AX198" s="23">
        <f t="shared" si="166"/>
        <v>2.7980517877250863E-24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102.2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102.2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102.2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102.2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102.2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102.2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102.2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102.2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49.227359999999855</v>
      </c>
      <c r="D199" s="12">
        <f t="shared" si="202"/>
        <v>14.414041518896392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225.98280118288775</v>
      </c>
      <c r="H199" s="70">
        <f t="shared" si="192"/>
        <v>485.57544097874433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102.2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411.40000000000111</v>
      </c>
      <c r="S199" s="62">
        <f ca="1">AVERAGE(OFFSET($R$3,0,0,'Données projet'!$E$9+1,1))-AVERAGE(OFFSET($H$3,0,0,'Données projet'!$E$9+1,1))</f>
        <v>201.85799153548629</v>
      </c>
      <c r="T199" s="62">
        <f t="shared" si="204"/>
        <v>346.37435696743762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102.2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1.0286385077051818E-13</v>
      </c>
      <c r="AK199" s="14">
        <f t="shared" si="164"/>
        <v>1.5402366592183556E-12</v>
      </c>
      <c r="AL199" s="22">
        <f t="shared" si="165"/>
        <v>2.8617333882306215E-12</v>
      </c>
      <c r="AM199" s="62">
        <f t="shared" si="193"/>
        <v>411.40000000000288</v>
      </c>
      <c r="AN199" s="62">
        <f ca="1">AVERAGE(OFFSET($AM$3,0,0,'Données projet'!$E$10+1,1))-AVERAGE(OFFSET($H$3,0,0,'Données projet'!$E$10+1,1))</f>
        <v>339.0073638981504</v>
      </c>
      <c r="AO199" s="62">
        <f t="shared" si="205"/>
        <v>230.33238447618146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1.9785213932115507E-24</v>
      </c>
      <c r="AX199" s="23">
        <f t="shared" si="166"/>
        <v>1.9785213932115507E-24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102.2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102.2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102.2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102.2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102.2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102.2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102.2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102.2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49.478519999999854</v>
      </c>
      <c r="D200" s="12">
        <f t="shared" si="202"/>
        <v>14.479003112578006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227.10531014010107</v>
      </c>
      <c r="H200" s="70">
        <f t="shared" si="192"/>
        <v>486.12601942107312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102.2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411.40000000000111</v>
      </c>
      <c r="S200" s="62">
        <f ca="1">AVERAGE(OFFSET($R$3,0,0,'Données projet'!$E$9+1,1))-AVERAGE(OFFSET($H$3,0,0,'Données projet'!$E$9+1,1))</f>
        <v>201.85799153548629</v>
      </c>
      <c r="T200" s="62">
        <f t="shared" si="204"/>
        <v>346.37435696743762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102.2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1.0286385077051818E-13</v>
      </c>
      <c r="AK200" s="14">
        <f t="shared" si="164"/>
        <v>1.5402366592183556E-12</v>
      </c>
      <c r="AL200" s="22">
        <f t="shared" si="165"/>
        <v>2.8617333882306215E-12</v>
      </c>
      <c r="AM200" s="62">
        <f t="shared" si="193"/>
        <v>411.40000000000288</v>
      </c>
      <c r="AN200" s="62">
        <f ca="1">AVERAGE(OFFSET($AM$3,0,0,'Données projet'!$E$10+1,1))-AVERAGE(OFFSET($H$3,0,0,'Données projet'!$E$10+1,1))</f>
        <v>339.0073638981504</v>
      </c>
      <c r="AO200" s="62">
        <f t="shared" si="205"/>
        <v>230.33238447618146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1.3990258938625431E-24</v>
      </c>
      <c r="AX200" s="23">
        <f t="shared" si="166"/>
        <v>1.3990258938625431E-24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102.2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102.2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102.2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102.2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102.2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102.2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102.2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102.2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49.729679999999853</v>
      </c>
      <c r="D201" s="12">
        <f t="shared" si="202"/>
        <v>14.54392633402423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228.22768284221885</v>
      </c>
      <c r="H201" s="70">
        <f t="shared" si="192"/>
        <v>486.6765310317586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102.2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411.40000000000111</v>
      </c>
      <c r="S201" s="62">
        <f ca="1">AVERAGE(OFFSET($R$3,0,0,'Données projet'!$E$9+1,1))-AVERAGE(OFFSET($H$3,0,0,'Données projet'!$E$9+1,1))</f>
        <v>201.85799153548629</v>
      </c>
      <c r="T201" s="62">
        <f t="shared" si="204"/>
        <v>346.37435696743762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102.2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1.0286385077051818E-13</v>
      </c>
      <c r="AK201" s="14">
        <f t="shared" si="164"/>
        <v>1.5402366592183556E-12</v>
      </c>
      <c r="AL201" s="22">
        <f t="shared" si="165"/>
        <v>2.8617333882306215E-12</v>
      </c>
      <c r="AM201" s="62">
        <f t="shared" si="193"/>
        <v>411.40000000000288</v>
      </c>
      <c r="AN201" s="62">
        <f ca="1">AVERAGE(OFFSET($AM$3,0,0,'Données projet'!$E$10+1,1))-AVERAGE(OFFSET($H$3,0,0,'Données projet'!$E$10+1,1))</f>
        <v>339.0073638981504</v>
      </c>
      <c r="AO201" s="62">
        <f t="shared" si="205"/>
        <v>230.33238447618146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9.8926069660577533E-25</v>
      </c>
      <c r="AX201" s="23">
        <f t="shared" si="166"/>
        <v>9.8926069660577533E-25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102.2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102.2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102.2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102.2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102.2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102.2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102.2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102.2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49.980839999999851</v>
      </c>
      <c r="D202" s="12">
        <f t="shared" si="202"/>
        <v>14.608811399530707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229.34992005728043</v>
      </c>
      <c r="H202" s="70">
        <f t="shared" si="192"/>
        <v>487.22697618751573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102.2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411.40000000000111</v>
      </c>
      <c r="S202" s="62">
        <f ca="1">AVERAGE(OFFSET($R$3,0,0,'Données projet'!$E$9+1,1))-AVERAGE(OFFSET($H$3,0,0,'Données projet'!$E$9+1,1))</f>
        <v>201.85799153548629</v>
      </c>
      <c r="T202" s="62">
        <f t="shared" si="204"/>
        <v>346.37435696743762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102.2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1.0286385077051818E-13</v>
      </c>
      <c r="AK202" s="14">
        <f t="shared" si="164"/>
        <v>1.5402366592183556E-12</v>
      </c>
      <c r="AL202" s="22">
        <f t="shared" si="165"/>
        <v>2.8617333882306215E-12</v>
      </c>
      <c r="AM202" s="62">
        <f t="shared" si="193"/>
        <v>411.40000000000288</v>
      </c>
      <c r="AN202" s="62">
        <f ca="1">AVERAGE(OFFSET($AM$3,0,0,'Données projet'!$E$10+1,1))-AVERAGE(OFFSET($H$3,0,0,'Données projet'!$E$10+1,1))</f>
        <v>339.0073638981504</v>
      </c>
      <c r="AO202" s="62">
        <f t="shared" si="205"/>
        <v>230.33238447618146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6.9951294693127157E-25</v>
      </c>
      <c r="AX202" s="23">
        <f t="shared" si="166"/>
        <v>6.9951294693127157E-25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102.2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102.2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102.2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102.2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102.2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102.2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102.2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102.2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50.23199999999985</v>
      </c>
      <c r="D203" s="12">
        <f t="shared" si="202"/>
        <v>14.673658523093378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102.2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230.47202254515912</v>
      </c>
      <c r="H203" s="70">
        <f t="shared" si="192"/>
        <v>487.77735526105403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102.2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411.40000000000111</v>
      </c>
      <c r="S203" s="62">
        <f ca="1">AVERAGE(OFFSET($R$3,0,0,'Données projet'!$E$9+1,1))-AVERAGE(OFFSET($H$3,0,0,'Données projet'!$E$9+1,1))</f>
        <v>201.85799153548629</v>
      </c>
      <c r="T203" s="62">
        <f t="shared" si="204"/>
        <v>346.37435696743762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102.2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1.0286385077051818E-13</v>
      </c>
      <c r="AK203" s="14">
        <f t="shared" si="164"/>
        <v>1.5402366592183556E-12</v>
      </c>
      <c r="AL203" s="22">
        <f t="shared" si="165"/>
        <v>2.8617333882306215E-12</v>
      </c>
      <c r="AM203" s="62">
        <f t="shared" si="193"/>
        <v>411.40000000000288</v>
      </c>
      <c r="AN203" s="62">
        <f ca="1">AVERAGE(OFFSET($AM$3,0,0,'Données projet'!$E$10+1,1))-AVERAGE(OFFSET($H$3,0,0,'Données projet'!$E$10+1,1))</f>
        <v>339.0073638981504</v>
      </c>
      <c r="AO203" s="62">
        <f t="shared" si="205"/>
        <v>230.33238447618146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4.9463034830288767E-25</v>
      </c>
      <c r="AX203" s="23">
        <f t="shared" si="166"/>
        <v>4.9463034830288767E-25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102.2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102.2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102.2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102.2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102.2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102.2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102.2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102.2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1.1852335095914694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B1" zoomScale="90" zoomScaleNormal="90" workbookViewId="0">
      <selection activeCell="N14" sqref="N1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0.99399999999999999</v>
      </c>
      <c r="C6" s="156">
        <f ca="1">IF(OR('Données projet'!B9="",'Données projet'!C9="",'Données projet'!C9=0%),0,Calculateur!S3)</f>
        <v>201.85799153548629</v>
      </c>
      <c r="D6" s="156">
        <f>IF(OR('Données projet'!B9="",'Données projet'!C9="",'Données projet'!C9=0%),0,Calculateur!T3)</f>
        <v>346.37435696743762</v>
      </c>
      <c r="E6" s="156">
        <f ca="1">MIN(C6,D6)</f>
        <v>201.85799153548629</v>
      </c>
      <c r="F6" s="156">
        <f ca="1">E6*B6</f>
        <v>200.64684358627338</v>
      </c>
      <c r="G6" s="156">
        <f ca="1">F6*(100%-'Données projet'!$C$24)*(100%-'Données projet'!$C$25)*(100%-'Données projet'!$C$26)*(100%-'Données projet'!$C$27)</f>
        <v>180.58215922764603</v>
      </c>
      <c r="H6" s="157">
        <f>IF(OR('Données projet'!B9="",'Données projet'!C9="",'Données projet'!C9=0%),0,AVERAGE(Calculateur!$AC$3:$AC$33)*B6)</f>
        <v>8.1379273783058945</v>
      </c>
      <c r="I6" s="158">
        <f>H6*(100%-'Données projet'!$C$24)*(100%-'Données projet'!$C$25)*(100%-'Données projet'!$C$26)*(100%-'Données projet'!$C$27)</f>
        <v>7.3241346404753056</v>
      </c>
      <c r="J6" s="159">
        <f>IF(OR('Données projet'!B9="",'Données projet'!C9="",'Données projet'!C9=0%),0,SUM(Calculateur!$V$3:$V$33)*VLOOKUP('Données projet'!$B$9,Paramètres!$A$1:$I$89,9,0)*B6)</f>
        <v>63.924140000000001</v>
      </c>
      <c r="K6" s="160">
        <f>J6*(100%-'Données projet'!$C$24)*(100%-'Données projet'!$C$25)*(100%-'Données projet'!$C$26)*(100%-'Données projet'!$C$27)</f>
        <v>57.531726000000006</v>
      </c>
      <c r="L6" s="161">
        <f ca="1">G6+I6+K6</f>
        <v>245.43801986812133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sessile</v>
      </c>
      <c r="B7" s="163">
        <f>'Données projet'!D10</f>
        <v>2.6341000000000001</v>
      </c>
      <c r="C7" s="156">
        <f ca="1">IF(OR('Données projet'!B10="",'Données projet'!C10="",'Données projet'!C10=0%),0,Calculateur!AN3)</f>
        <v>339.0073638981504</v>
      </c>
      <c r="D7" s="156">
        <f>IF(OR('Données projet'!B10="",'Données projet'!C10="",'Données projet'!C10=0%),0,Calculateur!AO3)</f>
        <v>230.33238447618146</v>
      </c>
      <c r="E7" s="156">
        <f t="shared" ref="E7:E15" ca="1" si="0">MIN(C7,D7)</f>
        <v>230.33238447618146</v>
      </c>
      <c r="F7" s="156">
        <f t="shared" ref="F7:F15" ca="1" si="1">E7*B7</f>
        <v>606.71853394870959</v>
      </c>
      <c r="G7" s="156">
        <f ca="1">F7*(100%-'Données projet'!$C$24)*(100%-'Données projet'!$C$25)*(100%-'Données projet'!$C$26)*(100%-'Données projet'!$C$27)</f>
        <v>546.04668055383866</v>
      </c>
      <c r="H7" s="164">
        <f>IF(OR('Données projet'!B10="",'Données projet'!C10="",'Données projet'!C10=0%),0,AVERAGE(Calculateur!$AX$3:$AX$33)*B7)</f>
        <v>3.257008600229458</v>
      </c>
      <c r="I7" s="158">
        <f>H7*(100%-'Données projet'!$C$24)*(100%-'Données projet'!$C$25)*(100%-'Données projet'!$C$26)*(100%-'Données projet'!$C$27)</f>
        <v>2.9313077402065124</v>
      </c>
      <c r="J7" s="159">
        <f>IF(OR('Données projet'!B10="",'Données projet'!C10="",'Données projet'!C10=0%),0,SUM(Calculateur!$AQ$3:$AQ$33)*VLOOKUP('Données projet'!$B$10,Paramètres!$A$1:$I$89,9,0)*B7)</f>
        <v>19.097225000000002</v>
      </c>
      <c r="K7" s="160">
        <f>J7*(100%-'Données projet'!$C$24)*(100%-'Données projet'!$C$25)*(100%-'Données projet'!$C$26)*(100%-'Données projet'!$C$27)</f>
        <v>17.187502500000001</v>
      </c>
      <c r="L7" s="161">
        <f t="shared" ref="L7:L15" ca="1" si="2">G7+I7+K7</f>
        <v>566.16549079404524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807.36537753498294</v>
      </c>
      <c r="G16" s="175">
        <f t="shared" ca="1" si="3"/>
        <v>726.62883978148466</v>
      </c>
      <c r="H16" s="176">
        <f t="shared" si="3"/>
        <v>11.394935978535353</v>
      </c>
      <c r="I16" s="176">
        <f t="shared" si="3"/>
        <v>10.255442380681817</v>
      </c>
      <c r="J16" s="177">
        <f t="shared" si="3"/>
        <v>83.021365000000003</v>
      </c>
      <c r="K16" s="177">
        <f t="shared" si="3"/>
        <v>74.719228500000014</v>
      </c>
      <c r="L16" s="178">
        <f t="shared" ca="1" si="3"/>
        <v>811.60351066216663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7" zoomScale="80" zoomScaleNormal="80" workbookViewId="0">
      <selection activeCell="W27" sqref="W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2501.8617519435966</v>
      </c>
      <c r="U10" s="190">
        <f>'Données projet'!D9</f>
        <v>0.99399999999999999</v>
      </c>
      <c r="V10" s="189">
        <f>U10*T10</f>
        <v>2486.8505814319351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530.68169632012598</v>
      </c>
      <c r="U11" s="190">
        <f>'Données projet'!D10</f>
        <v>2.6341000000000001</v>
      </c>
      <c r="V11" s="189">
        <f t="shared" ref="V11" si="0">U11*T11</f>
        <v>1397.8686562768439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4344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785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820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>
        <v>10</v>
      </c>
      <c r="D23" s="194">
        <f>B23*C23</f>
        <v>150</v>
      </c>
      <c r="E23" s="206"/>
      <c r="F23" s="261"/>
      <c r="H23" s="203">
        <v>3</v>
      </c>
      <c r="I23" s="204">
        <v>855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-39916.389905181983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>
        <v>12</v>
      </c>
      <c r="D24" s="194">
        <f t="shared" ref="D24:D42" si="2">B24*C24</f>
        <v>480</v>
      </c>
      <c r="E24" s="206"/>
      <c r="F24" s="264"/>
      <c r="H24" s="203">
        <v>4</v>
      </c>
      <c r="I24" s="204">
        <v>887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>
        <v>17</v>
      </c>
      <c r="D25" s="194">
        <f t="shared" si="2"/>
        <v>918</v>
      </c>
      <c r="E25" s="206"/>
      <c r="F25" s="264"/>
      <c r="G25" s="1"/>
      <c r="H25" s="203">
        <v>5</v>
      </c>
      <c r="I25" s="204">
        <v>922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-39916.389905181983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>
        <v>6</v>
      </c>
      <c r="I26" s="204">
        <v>956</v>
      </c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38</v>
      </c>
      <c r="B27" s="193">
        <f>'Données projet'!D40</f>
        <v>338</v>
      </c>
      <c r="C27" s="206">
        <v>30</v>
      </c>
      <c r="D27" s="194">
        <f t="shared" si="2"/>
        <v>10140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04">
        <v>4</v>
      </c>
      <c r="D54" s="191">
        <f>B54*C54</f>
        <v>32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04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04">
        <v>10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04">
        <v>10</v>
      </c>
      <c r="D57" s="191">
        <f t="shared" si="4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04">
        <v>10</v>
      </c>
      <c r="D58" s="191">
        <f t="shared" si="4"/>
        <v>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04">
        <v>10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04">
        <v>15</v>
      </c>
      <c r="D60" s="191">
        <f t="shared" si="4"/>
        <v>315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04">
        <v>15</v>
      </c>
      <c r="D61" s="191">
        <f t="shared" si="4"/>
        <v>315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04">
        <v>15</v>
      </c>
      <c r="D62" s="191">
        <f t="shared" si="4"/>
        <v>315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04">
        <v>15</v>
      </c>
      <c r="D63" s="191">
        <f t="shared" si="4"/>
        <v>315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21</v>
      </c>
      <c r="C64" s="204">
        <v>20</v>
      </c>
      <c r="D64" s="191">
        <f t="shared" si="4"/>
        <v>420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04">
        <v>20</v>
      </c>
      <c r="D65" s="191">
        <f t="shared" si="4"/>
        <v>420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04">
        <v>20</v>
      </c>
      <c r="D66" s="191">
        <f t="shared" si="4"/>
        <v>420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04">
        <v>20</v>
      </c>
      <c r="D67" s="191">
        <f t="shared" si="4"/>
        <v>420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04">
        <v>30</v>
      </c>
      <c r="D68" s="191">
        <f t="shared" si="4"/>
        <v>630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04">
        <v>30</v>
      </c>
      <c r="D69" s="191">
        <f t="shared" si="4"/>
        <v>630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04">
        <v>40</v>
      </c>
      <c r="D70" s="191">
        <f t="shared" si="4"/>
        <v>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04">
        <v>50</v>
      </c>
      <c r="D71" s="191">
        <f t="shared" si="4"/>
        <v>950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04">
        <v>70</v>
      </c>
      <c r="D72" s="191">
        <f t="shared" si="4"/>
        <v>1260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285</v>
      </c>
      <c r="C73" s="204">
        <v>150</v>
      </c>
      <c r="D73" s="191">
        <f t="shared" si="4"/>
        <v>42750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2023-09-18T12:58:18Z</dcterms:modified>
</cp:coreProperties>
</file>