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Quercy\PESCADOIRES (46) - Oulières\doc fin\"/>
    </mc:Choice>
  </mc:AlternateContent>
  <xr:revisionPtr revIDLastSave="0" documentId="13_ncr:1_{BEE8BBA7-E245-4D9D-8EAF-E4CE33497F29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<sst xmlns="http://schemas.openxmlformats.org/spreadsheetml/2006/main" count="1170" uniqueCount="324">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</sst>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604.94863836746174</c:v>
                </c:pt>
                <c:pt idx="112">
                  <c:v>610.29290728129274</c:v>
                </c:pt>
                <c:pt idx="113">
                  <c:v>615.63620511985016</c:v>
                </c:pt>
                <c:pt idx="114">
                  <c:v>620.97854150271473</c:v>
                </c:pt>
                <c:pt idx="115">
                  <c:v>626.31992587040452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4" zoomScale="90" zoomScaleNormal="90" workbookViewId="0">
      <selection activeCell="F47" sqref="F4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2.5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>
        <v>1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>
        <v>1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321</v>
      </c>
      <c r="C55" s="53">
        <v>20</v>
      </c>
      <c r="D55" s="53">
        <v>321</v>
      </c>
      <c r="E55" s="54"/>
      <c r="F55" s="54"/>
      <c r="G55" s="54"/>
      <c r="H55" s="54"/>
      <c r="I55" s="52">
        <f t="shared" si="1"/>
        <v>2.8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438.70522838726322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438.70522838726322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438.70522838726322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438.70522838726322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438.70522838726322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438.70522838726322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438.70522838726322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438.70522838726322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438.70522838726322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438.70522838726322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438.70522838726322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438.70522838726322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438.70522838726322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438.70522838726322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438.70522838726322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438.70522838726322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438.70522838726322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438.70522838726322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438.70522838726322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438.70522838726322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438.70522838726322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5.1222189140097312</v>
      </c>
      <c r="AC23" s="24">
        <f t="shared" si="3"/>
        <v>5.1222189140097312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438.70522838726322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3.6219557288182744</v>
      </c>
      <c r="AC24" s="24">
        <f t="shared" si="3"/>
        <v>3.6219557288182744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438.70522838726322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2.561109457004866</v>
      </c>
      <c r="AC25" s="24">
        <f t="shared" si="3"/>
        <v>2.561109457004866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438.70522838726322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1.8109778644091374</v>
      </c>
      <c r="AC26" s="24">
        <f t="shared" si="3"/>
        <v>1.8109778644091374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438.70522838726322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1.2805547285024332</v>
      </c>
      <c r="AC27" s="24">
        <f t="shared" si="3"/>
        <v>1.2805547285024332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438.70522838726322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24.809177197583317</v>
      </c>
      <c r="AC28" s="24">
        <f t="shared" si="3"/>
        <v>24.809177197583317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438.70522838726322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17.542737432069831</v>
      </c>
      <c r="AC29" s="24">
        <f t="shared" si="3"/>
        <v>17.542737432069831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438.70522838726322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12.40458859879166</v>
      </c>
      <c r="AC30" s="24">
        <f t="shared" si="3"/>
        <v>12.40458859879166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438.70522838726322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8.7713687160349174</v>
      </c>
      <c r="AC31" s="24">
        <f t="shared" si="3"/>
        <v>8.7713687160349174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438.70522838726322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6.202294299395831</v>
      </c>
      <c r="AC32" s="24">
        <f t="shared" si="3"/>
        <v>6.202294299395831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438.70522838726322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28.289372623396208</v>
      </c>
      <c r="AC33" s="24">
        <f t="shared" si="3"/>
        <v>28.289372623396208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438.70522838726322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20.003607217516532</v>
      </c>
      <c r="AC34" s="24">
        <f t="shared" si="3"/>
        <v>20.003607217516532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438.70522838726322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14.144686311698106</v>
      </c>
      <c r="AC35" s="24">
        <f t="shared" si="3"/>
        <v>14.144686311698106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438.70522838726322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10.001803608758268</v>
      </c>
      <c r="AC36" s="24">
        <f t="shared" si="3"/>
        <v>10.001803608758268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438.70522838726322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7.0723431558490546</v>
      </c>
      <c r="AC37" s="24">
        <f t="shared" si="3"/>
        <v>7.0723431558490546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438.70522838726322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5.0009018043791347</v>
      </c>
      <c r="AC38" s="24">
        <f t="shared" si="3"/>
        <v>5.0009018043791347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438.70522838726322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3.5361715779245277</v>
      </c>
      <c r="AC39" s="24">
        <f t="shared" si="3"/>
        <v>3.5361715779245277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438.70522838726322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2.5004509021895678</v>
      </c>
      <c r="AC40" s="24">
        <f t="shared" si="3"/>
        <v>2.5004509021895678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438.70522838726322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1.7680857889622641</v>
      </c>
      <c r="AC41" s="24">
        <f t="shared" si="3"/>
        <v>1.7680857889622641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438.70522838726322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1.2502254510947841</v>
      </c>
      <c r="AC42" s="24">
        <f t="shared" si="3"/>
        <v>1.2502254510947841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438.70522838726322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0.88404289448113227</v>
      </c>
      <c r="AC43" s="24">
        <f t="shared" si="3"/>
        <v>0.88404289448113227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438.70522838726322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0.62511272554739217</v>
      </c>
      <c r="AC44" s="24">
        <f t="shared" si="3"/>
        <v>0.62511272554739217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438.70522838726322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0.44202144724056619</v>
      </c>
      <c r="AC45" s="24">
        <f t="shared" si="3"/>
        <v>0.44202144724056619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438.70522838726322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0.31255636277369614</v>
      </c>
      <c r="AC46" s="24">
        <f t="shared" si="3"/>
        <v>0.31255636277369614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438.70522838726322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0.22101072362028315</v>
      </c>
      <c r="AC47" s="24">
        <f t="shared" si="3"/>
        <v>0.22101072362028315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438.70522838726322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0.1562781813868481</v>
      </c>
      <c r="AC48" s="24">
        <f t="shared" si="3"/>
        <v>0.1562781813868481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438.70522838726322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0.11050536181014159</v>
      </c>
      <c r="AC49" s="24">
        <f t="shared" si="3"/>
        <v>0.11050536181014159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438.70522838726322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7.8139090693424063E-2</v>
      </c>
      <c r="AC50" s="24">
        <f t="shared" si="3"/>
        <v>7.8139090693424063E-2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438.70522838726322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5.5252680905070801E-2</v>
      </c>
      <c r="AC51" s="24">
        <f t="shared" si="3"/>
        <v>5.5252680905070801E-2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438.70522838726322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3.9069545346712031E-2</v>
      </c>
      <c r="AC52" s="24">
        <f t="shared" si="3"/>
        <v>3.9069545346712031E-2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438.70522838726322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2.7626340452535401E-2</v>
      </c>
      <c r="AC53" s="24">
        <f t="shared" si="3"/>
        <v>2.7626340452535401E-2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438.70522838726322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1.9534772673356016E-2</v>
      </c>
      <c r="AC54" s="24">
        <f t="shared" si="3"/>
        <v>1.9534772673356016E-2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438.70522838726322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1.38131702262677E-2</v>
      </c>
      <c r="AC55" s="24">
        <f t="shared" si="3"/>
        <v>1.38131702262677E-2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438.70522838726322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9.7673863366780078E-3</v>
      </c>
      <c r="AC56" s="24">
        <f t="shared" si="3"/>
        <v>9.7673863366780078E-3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438.70522838726322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6.9065851131338502E-3</v>
      </c>
      <c r="AC57" s="24">
        <f t="shared" si="3"/>
        <v>6.9065851131338502E-3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438.70522838726322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4.8836931683390039E-3</v>
      </c>
      <c r="AC58" s="24">
        <f t="shared" si="3"/>
        <v>4.8836931683390039E-3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438.70522838726322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3.4532925565669251E-3</v>
      </c>
      <c r="AC59" s="24">
        <f t="shared" si="3"/>
        <v>3.4532925565669251E-3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438.70522838726322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2.441846584169502E-3</v>
      </c>
      <c r="AC60" s="24">
        <f t="shared" si="3"/>
        <v>2.441846584169502E-3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438.70522838726322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1.7266462782834625E-3</v>
      </c>
      <c r="AC61" s="24">
        <f t="shared" si="3"/>
        <v>1.7266462782834625E-3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438.70522838726322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1.220923292084751E-3</v>
      </c>
      <c r="AC62" s="24">
        <f t="shared" si="3"/>
        <v>1.220923292084751E-3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438.70522838726322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8.6332313914173127E-4</v>
      </c>
      <c r="AC63" s="24">
        <f t="shared" si="3"/>
        <v>8.6332313914173127E-4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438.70522838726322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6.1046164604237549E-4</v>
      </c>
      <c r="AC64" s="24">
        <f t="shared" si="3"/>
        <v>6.1046164604237549E-4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438.70522838726322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4.3166156957086564E-4</v>
      </c>
      <c r="AC65" s="24">
        <f t="shared" si="3"/>
        <v>4.3166156957086564E-4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438.70522838726322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3.0523082302118774E-4</v>
      </c>
      <c r="AC66" s="24">
        <f t="shared" si="3"/>
        <v>3.0523082302118774E-4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438.70522838726322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2.1583078478543282E-4</v>
      </c>
      <c r="AC67" s="24">
        <f t="shared" si="3"/>
        <v>2.1583078478543282E-4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438.70522838726322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1.5261541151059387E-4</v>
      </c>
      <c r="AC68" s="24">
        <f t="shared" ref="AC68:AC131" si="57">SUM(Z68:AB68)</f>
        <v>1.5261541151059387E-4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438.70522838726322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1.0791539239271641E-4</v>
      </c>
      <c r="AC69" s="24">
        <f t="shared" si="57"/>
        <v>1.0791539239271641E-4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438.70522838726322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7.6307705755296936E-5</v>
      </c>
      <c r="AC70" s="24">
        <f t="shared" si="57"/>
        <v>7.6307705755296936E-5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438.70522838726322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5.3957696196358205E-5</v>
      </c>
      <c r="AC71" s="24">
        <f t="shared" si="57"/>
        <v>5.3957696196358205E-5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438.70522838726322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3.8153852877648468E-5</v>
      </c>
      <c r="AC72" s="24">
        <f t="shared" si="57"/>
        <v>3.8153852877648468E-5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438.70522838726322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2.6978848098179102E-5</v>
      </c>
      <c r="AC73" s="24">
        <f t="shared" si="57"/>
        <v>2.6978848098179102E-5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438.70522838726322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1.9076926438824234E-5</v>
      </c>
      <c r="AC74" s="24">
        <f t="shared" si="57"/>
        <v>1.9076926438824234E-5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438.70522838726322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1.3489424049089551E-5</v>
      </c>
      <c r="AC75" s="24">
        <f t="shared" si="57"/>
        <v>1.3489424049089551E-5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438.70522838726322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9.538463219412117E-6</v>
      </c>
      <c r="AC76" s="24">
        <f t="shared" si="57"/>
        <v>9.538463219412117E-6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438.70522838726322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6.7447120245447756E-6</v>
      </c>
      <c r="AC77" s="24">
        <f t="shared" si="57"/>
        <v>6.7447120245447756E-6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438.70522838726322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4.7692316097060585E-6</v>
      </c>
      <c r="AC78" s="24">
        <f t="shared" si="57"/>
        <v>4.7692316097060585E-6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438.70522838726322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3.3723560122723878E-6</v>
      </c>
      <c r="AC79" s="24">
        <f t="shared" si="57"/>
        <v>3.3723560122723878E-6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438.70522838726322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2.3846158048530293E-6</v>
      </c>
      <c r="AC80" s="24">
        <f t="shared" si="57"/>
        <v>2.3846158048530293E-6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438.70522838726322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1.6861780061361939E-6</v>
      </c>
      <c r="AC81" s="24">
        <f t="shared" si="57"/>
        <v>1.6861780061361939E-6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438.70522838726322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1.1923079024265146E-6</v>
      </c>
      <c r="AC82" s="24">
        <f t="shared" si="57"/>
        <v>1.1923079024265146E-6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438.70522838726322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8.4308900306809695E-7</v>
      </c>
      <c r="AC83" s="24">
        <f t="shared" si="57"/>
        <v>8.4308900306809695E-7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438.70522838726322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5.9615395121325731E-7</v>
      </c>
      <c r="AC84" s="24">
        <f t="shared" si="57"/>
        <v>5.9615395121325731E-7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438.70522838726322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4.2154450153404847E-7</v>
      </c>
      <c r="AC85" s="24">
        <f t="shared" si="57"/>
        <v>4.2154450153404847E-7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438.70522838726322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2.9807697560662866E-7</v>
      </c>
      <c r="AC86" s="24">
        <f t="shared" si="57"/>
        <v>2.9807697560662866E-7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438.70522838726322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2.1077225076702424E-7</v>
      </c>
      <c r="AC87" s="24">
        <f t="shared" si="57"/>
        <v>2.1077225076702424E-7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438.70522838726322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1.4903848780331433E-7</v>
      </c>
      <c r="AC88" s="24">
        <f t="shared" si="57"/>
        <v>1.4903848780331433E-7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438.70522838726322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1.0538612538351212E-7</v>
      </c>
      <c r="AC89" s="24">
        <f t="shared" si="57"/>
        <v>1.0538612538351212E-7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438.70522838726322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7.4519243901657164E-8</v>
      </c>
      <c r="AC90" s="24">
        <f t="shared" si="57"/>
        <v>7.4519243901657164E-8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438.70522838726322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5.2693062691756059E-8</v>
      </c>
      <c r="AC91" s="24">
        <f t="shared" si="57"/>
        <v>5.2693062691756059E-8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438.70522838726322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3.7259621950828582E-8</v>
      </c>
      <c r="AC92" s="24">
        <f t="shared" si="57"/>
        <v>3.7259621950828582E-8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438.70522838726322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2.634653134587803E-8</v>
      </c>
      <c r="AC93" s="24">
        <f t="shared" si="57"/>
        <v>2.634653134587803E-8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438.70522838726322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1.8629810975414291E-8</v>
      </c>
      <c r="AC94" s="24">
        <f t="shared" si="57"/>
        <v>1.8629810975414291E-8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438.70522838726322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1.3173265672939015E-8</v>
      </c>
      <c r="AC95" s="24">
        <f t="shared" si="57"/>
        <v>1.3173265672939015E-8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438.70522838726322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9.3149054877071455E-9</v>
      </c>
      <c r="AC96" s="24">
        <f t="shared" si="57"/>
        <v>9.3149054877071455E-9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438.70522838726322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6.5866328364695074E-9</v>
      </c>
      <c r="AC97" s="24">
        <f t="shared" si="57"/>
        <v>6.5866328364695074E-9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438.70522838726322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4.6574527438535728E-9</v>
      </c>
      <c r="AC98" s="24">
        <f t="shared" si="57"/>
        <v>4.6574527438535728E-9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438.70522838726322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3.2933164182347537E-9</v>
      </c>
      <c r="AC99" s="24">
        <f t="shared" si="57"/>
        <v>3.2933164182347537E-9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438.70522838726322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2.3287263719267864E-9</v>
      </c>
      <c r="AC100" s="24">
        <f t="shared" si="57"/>
        <v>2.3287263719267864E-9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438.70522838726322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1.6466582091173768E-9</v>
      </c>
      <c r="AC101" s="24">
        <f t="shared" si="57"/>
        <v>1.6466582091173768E-9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438.70522838726322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1.1643631859633932E-9</v>
      </c>
      <c r="AC102" s="24">
        <f t="shared" si="57"/>
        <v>1.1643631859633932E-9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438.70522838726322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8.2332910455868842E-10</v>
      </c>
      <c r="AC103" s="24">
        <f t="shared" si="57"/>
        <v>8.2332910455868842E-10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438.70522838726322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5.8218159298169659E-10</v>
      </c>
      <c r="AC104" s="24">
        <f t="shared" si="57"/>
        <v>5.8218159298169659E-10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438.70522838726322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4.1166455227934421E-10</v>
      </c>
      <c r="AC105" s="24">
        <f t="shared" si="57"/>
        <v>4.1166455227934421E-10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438.70522838726322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2.910907964908483E-10</v>
      </c>
      <c r="AC106" s="24">
        <f t="shared" si="57"/>
        <v>2.910907964908483E-10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438.70522838726322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2.0583227613967211E-10</v>
      </c>
      <c r="AC107" s="24">
        <f t="shared" si="57"/>
        <v>2.0583227613967211E-10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438.70522838726322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1.4554539824542415E-10</v>
      </c>
      <c r="AC108" s="24">
        <f t="shared" si="57"/>
        <v>1.4554539824542415E-10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438.70522838726322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1.0291613806983605E-10</v>
      </c>
      <c r="AC109" s="24">
        <f t="shared" si="57"/>
        <v>1.0291613806983605E-10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438.70522838726322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7.2772699122712074E-11</v>
      </c>
      <c r="AC110" s="24">
        <f t="shared" si="57"/>
        <v>7.2772699122712074E-11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438.70522838726322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5.1458069034918027E-11</v>
      </c>
      <c r="AC111" s="24">
        <f t="shared" si="57"/>
        <v>5.1458069034918027E-11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438.70522838726322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3.6386349561356037E-11</v>
      </c>
      <c r="AC112" s="24">
        <f t="shared" si="57"/>
        <v>3.6386349561356037E-11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438.70522838726322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2.5729034517459013E-11</v>
      </c>
      <c r="AC113" s="24">
        <f t="shared" si="57"/>
        <v>2.5729034517459013E-11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309.7999999999999</v>
      </c>
      <c r="O114" s="14">
        <f>N114*VLOOKUP('Données projet'!$B$9,Paramètres!$A$1:$I$89,3,0)*VLOOKUP('Données projet'!$B$9,Paramètres!$A$1:$I$89,5,0)</f>
        <v>280.30703999999992</v>
      </c>
      <c r="P114" s="14">
        <f t="shared" si="87"/>
        <v>67.03189112007388</v>
      </c>
      <c r="Q114" s="22">
        <f t="shared" si="107"/>
        <v>604.94863836746174</v>
      </c>
      <c r="R114" s="62">
        <f t="shared" si="55"/>
        <v>898.28197170079511</v>
      </c>
      <c r="S114" s="62">
        <f ca="1">AVERAGE(OFFSET($R$3,0,0,'Données projet'!$E$9+1,1))-AVERAGE(OFFSET($H$3,0,0,'Données projet'!$E$9+1,1))</f>
        <v>438.70522838726322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1.8193174780678019E-11</v>
      </c>
      <c r="AC114" s="24">
        <f t="shared" si="57"/>
        <v>1.8193174780678019E-11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312.59999999999991</v>
      </c>
      <c r="O115" s="14">
        <f>N115*VLOOKUP('Données projet'!$B$9,Paramètres!$A$1:$I$89,3,0)*VLOOKUP('Données projet'!$B$9,Paramètres!$A$1:$I$89,5,0)</f>
        <v>282.8404799999999</v>
      </c>
      <c r="P115" s="14">
        <f t="shared" si="87"/>
        <v>67.56693087921127</v>
      </c>
      <c r="Q115" s="22">
        <f t="shared" si="107"/>
        <v>610.29290728129274</v>
      </c>
      <c r="R115" s="62">
        <f t="shared" si="55"/>
        <v>903.62624061462611</v>
      </c>
      <c r="S115" s="62">
        <f ca="1">AVERAGE(OFFSET($R$3,0,0,'Données projet'!$E$9+1,1))-AVERAGE(OFFSET($H$3,0,0,'Données projet'!$E$9+1,1))</f>
        <v>438.70522838726322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1.2864517258729507E-11</v>
      </c>
      <c r="AC115" s="24">
        <f t="shared" si="57"/>
        <v>1.2864517258729507E-11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315.39999999999992</v>
      </c>
      <c r="O116" s="14">
        <f>N116*VLOOKUP('Données projet'!$B$9,Paramètres!$A$1:$I$89,3,0)*VLOOKUP('Données projet'!$B$9,Paramètres!$A$1:$I$89,5,0)</f>
        <v>285.37391999999988</v>
      </c>
      <c r="P116" s="14">
        <f t="shared" si="87"/>
        <v>68.101413083167643</v>
      </c>
      <c r="Q116" s="22">
        <f t="shared" si="107"/>
        <v>615.63620511985016</v>
      </c>
      <c r="R116" s="62">
        <f t="shared" si="55"/>
        <v>908.96953845318353</v>
      </c>
      <c r="S116" s="62">
        <f ca="1">AVERAGE(OFFSET($R$3,0,0,'Données projet'!$E$9+1,1))-AVERAGE(OFFSET($H$3,0,0,'Données projet'!$E$9+1,1))</f>
        <v>438.70522838726322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9.0965873903390093E-12</v>
      </c>
      <c r="AC116" s="24">
        <f t="shared" si="57"/>
        <v>9.0965873903390093E-12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318.19999999999993</v>
      </c>
      <c r="O117" s="14">
        <f>N117*VLOOKUP('Données projet'!$B$9,Paramètres!$A$1:$I$89,3,0)*VLOOKUP('Données projet'!$B$9,Paramètres!$A$1:$I$89,5,0)</f>
        <v>287.90735999999993</v>
      </c>
      <c r="P117" s="14">
        <f t="shared" si="87"/>
        <v>68.635343255147305</v>
      </c>
      <c r="Q117" s="22">
        <f t="shared" si="107"/>
        <v>620.97854150271473</v>
      </c>
      <c r="R117" s="62">
        <f t="shared" si="55"/>
        <v>914.31187483604799</v>
      </c>
      <c r="S117" s="62">
        <f ca="1">AVERAGE(OFFSET($R$3,0,0,'Données projet'!$E$9+1,1))-AVERAGE(OFFSET($H$3,0,0,'Données projet'!$E$9+1,1))</f>
        <v>438.70522838726322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6.4322586293647533E-12</v>
      </c>
      <c r="AC117" s="24">
        <f t="shared" si="57"/>
        <v>6.4322586293647533E-12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321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320.99999999999994</v>
      </c>
      <c r="O118" s="14">
        <f>N118*VLOOKUP('Données projet'!$B$9,Paramètres!$A$1:$I$89,3,0)*VLOOKUP('Données projet'!$B$9,Paramètres!$A$1:$I$89,5,0)</f>
        <v>290.44079999999991</v>
      </c>
      <c r="P118" s="14">
        <f t="shared" si="87"/>
        <v>69.168726815543309</v>
      </c>
      <c r="Q118" s="22">
        <f t="shared" si="107"/>
        <v>626.31992587040452</v>
      </c>
      <c r="R118" s="62">
        <f t="shared" si="55"/>
        <v>919.65325920373789</v>
      </c>
      <c r="S118" s="62">
        <f ca="1">AVERAGE(OFFSET($R$3,0,0,'Données projet'!$E$9+1,1))-AVERAGE(OFFSET($H$3,0,0,'Données projet'!$E$9+1,1))</f>
        <v>438.70522838726322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321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4.5482936951695046E-12</v>
      </c>
      <c r="AC118" s="24">
        <f t="shared" si="57"/>
        <v>4.5482936951695046E-12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438.70522838726322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3.2161293146823767E-12</v>
      </c>
      <c r="AC119" s="24">
        <f t="shared" si="57"/>
        <v>3.2161293146823767E-12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438.70522838726322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2.2741468475847523E-12</v>
      </c>
      <c r="AC120" s="24">
        <f t="shared" si="57"/>
        <v>2.2741468475847523E-12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438.70522838726322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1.6080646573411883E-12</v>
      </c>
      <c r="AC121" s="24">
        <f t="shared" si="57"/>
        <v>1.6080646573411883E-12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438.70522838726322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1.1370734237923762E-12</v>
      </c>
      <c r="AC122" s="24">
        <f t="shared" si="57"/>
        <v>1.1370734237923762E-12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438.70522838726322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8.0403232867059416E-13</v>
      </c>
      <c r="AC123" s="24">
        <f t="shared" si="57"/>
        <v>8.0403232867059416E-13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438.70522838726322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5.6853671189618808E-13</v>
      </c>
      <c r="AC124" s="24">
        <f t="shared" si="57"/>
        <v>5.6853671189618808E-13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438.70522838726322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4.0201616433529708E-13</v>
      </c>
      <c r="AC125" s="24">
        <f t="shared" si="57"/>
        <v>4.0201616433529708E-13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438.70522838726322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2.8426835594809404E-13</v>
      </c>
      <c r="AC126" s="24">
        <f t="shared" si="57"/>
        <v>2.8426835594809404E-13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438.70522838726322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2.0100808216764854E-13</v>
      </c>
      <c r="AC127" s="24">
        <f t="shared" si="57"/>
        <v>2.0100808216764854E-13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438.70522838726322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1.4213417797404702E-13</v>
      </c>
      <c r="AC128" s="24">
        <f t="shared" si="57"/>
        <v>1.4213417797404702E-13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438.70522838726322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1.0050404108382427E-13</v>
      </c>
      <c r="AC129" s="24">
        <f t="shared" si="57"/>
        <v>1.0050404108382427E-13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438.70522838726322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7.106708898702351E-14</v>
      </c>
      <c r="AC130" s="24">
        <f t="shared" si="57"/>
        <v>7.106708898702351E-14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438.70522838726322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5.0252020541912135E-14</v>
      </c>
      <c r="AC131" s="24">
        <f t="shared" si="57"/>
        <v>5.0252020541912135E-14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438.70522838726322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3.5533544493511755E-14</v>
      </c>
      <c r="AC132" s="24">
        <f t="shared" ref="AC132:AC153" si="111">SUM(Z132:AB132)</f>
        <v>3.5533544493511755E-14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438.70522838726322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2.5126010270956068E-14</v>
      </c>
      <c r="AC133" s="24">
        <f t="shared" si="111"/>
        <v>2.5126010270956068E-14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438.70522838726322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1.7766772246755878E-14</v>
      </c>
      <c r="AC134" s="24">
        <f t="shared" si="111"/>
        <v>1.7766772246755878E-14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438.70522838726322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1.2563005135478034E-14</v>
      </c>
      <c r="AC135" s="24">
        <f t="shared" si="111"/>
        <v>1.2563005135478034E-14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438.70522838726322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8.8833861233779388E-15</v>
      </c>
      <c r="AC136" s="24">
        <f t="shared" si="111"/>
        <v>8.8833861233779388E-15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438.70522838726322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6.2815025677390169E-15</v>
      </c>
      <c r="AC137" s="24">
        <f t="shared" si="111"/>
        <v>6.2815025677390169E-15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438.70522838726322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4.4416930616889694E-15</v>
      </c>
      <c r="AC138" s="24">
        <f t="shared" si="111"/>
        <v>4.4416930616889694E-15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438.70522838726322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3.1407512838695085E-15</v>
      </c>
      <c r="AC139" s="24">
        <f t="shared" si="111"/>
        <v>3.1407512838695085E-15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438.70522838726322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2.2208465308444847E-15</v>
      </c>
      <c r="AC140" s="24">
        <f t="shared" si="111"/>
        <v>2.2208465308444847E-15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438.70522838726322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1.5703756419347542E-15</v>
      </c>
      <c r="AC141" s="24">
        <f t="shared" si="111"/>
        <v>1.5703756419347542E-15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438.70522838726322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1.1104232654222423E-15</v>
      </c>
      <c r="AC142" s="24">
        <f t="shared" si="111"/>
        <v>1.1104232654222423E-15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438.70522838726322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7.8518782096737711E-16</v>
      </c>
      <c r="AC143" s="24">
        <f t="shared" si="111"/>
        <v>7.8518782096737711E-16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438.70522838726322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5.5521163271112117E-16</v>
      </c>
      <c r="AC144" s="24">
        <f t="shared" si="111"/>
        <v>5.5521163271112117E-16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438.70522838726322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3.9259391048368856E-16</v>
      </c>
      <c r="AC145" s="24">
        <f t="shared" si="111"/>
        <v>3.9259391048368856E-16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438.70522838726322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2.7760581635556059E-16</v>
      </c>
      <c r="AC146" s="24">
        <f t="shared" si="111"/>
        <v>2.7760581635556059E-16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438.70522838726322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1.9629695524184428E-16</v>
      </c>
      <c r="AC147" s="24">
        <f t="shared" si="111"/>
        <v>1.9629695524184428E-16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438.70522838726322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1.3880290817778029E-16</v>
      </c>
      <c r="AC148" s="24">
        <f t="shared" si="111"/>
        <v>1.3880290817778029E-16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438.70522838726322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9.8148477620922139E-17</v>
      </c>
      <c r="AC149" s="24">
        <f t="shared" si="111"/>
        <v>9.8148477620922139E-17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438.70522838726322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6.9401454088890147E-17</v>
      </c>
      <c r="AC150" s="24">
        <f t="shared" si="111"/>
        <v>6.9401454088890147E-17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438.70522838726322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4.907423881046107E-17</v>
      </c>
      <c r="AC151" s="24">
        <f t="shared" si="111"/>
        <v>4.907423881046107E-17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438.70522838726322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3.4700727044445073E-17</v>
      </c>
      <c r="AC152" s="24">
        <f t="shared" si="111"/>
        <v>3.4700727044445073E-17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438.70522838726322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2.4537119405230535E-17</v>
      </c>
      <c r="AC153" s="24">
        <f t="shared" si="111"/>
        <v>2.4537119405230535E-17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438.70522838726322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1.7350363522222537E-17</v>
      </c>
      <c r="AC154" s="24">
        <f t="shared" ref="AC154:AC203" si="163">SUM(Z154:AB154)</f>
        <v>1.7350363522222537E-17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438.70522838726322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1.2268559702615267E-17</v>
      </c>
      <c r="AC155" s="24">
        <f t="shared" si="163"/>
        <v>1.2268559702615267E-17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438.70522838726322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8.6751817611112683E-18</v>
      </c>
      <c r="AC156" s="24">
        <f t="shared" si="163"/>
        <v>8.6751817611112683E-18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438.70522838726322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6.1342798513076337E-18</v>
      </c>
      <c r="AC157" s="24">
        <f t="shared" si="163"/>
        <v>6.1342798513076337E-18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438.70522838726322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4.3375908805556342E-18</v>
      </c>
      <c r="AC158" s="24">
        <f t="shared" si="163"/>
        <v>4.3375908805556342E-18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438.70522838726322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3.0671399256538169E-18</v>
      </c>
      <c r="AC159" s="24">
        <f t="shared" si="163"/>
        <v>3.0671399256538169E-18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438.70522838726322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2.1687954402778171E-18</v>
      </c>
      <c r="AC160" s="24">
        <f t="shared" si="163"/>
        <v>2.1687954402778171E-18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438.70522838726322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1.5335699628269084E-18</v>
      </c>
      <c r="AC161" s="24">
        <f t="shared" si="163"/>
        <v>1.5335699628269084E-18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438.70522838726322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1.0843977201389085E-18</v>
      </c>
      <c r="AC162" s="24">
        <f t="shared" si="163"/>
        <v>1.0843977201389085E-18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438.70522838726322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7.6678498141345421E-19</v>
      </c>
      <c r="AC163" s="24">
        <f t="shared" si="163"/>
        <v>7.6678498141345421E-19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438.70522838726322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5.4219886006945427E-19</v>
      </c>
      <c r="AC164" s="24">
        <f t="shared" si="163"/>
        <v>5.4219886006945427E-19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438.70522838726322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3.8339249070672711E-19</v>
      </c>
      <c r="AC165" s="24">
        <f t="shared" si="163"/>
        <v>3.8339249070672711E-19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438.70522838726322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2.7109943003472714E-19</v>
      </c>
      <c r="AC166" s="24">
        <f t="shared" si="163"/>
        <v>2.7109943003472714E-19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438.70522838726322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1.9169624535336355E-19</v>
      </c>
      <c r="AC167" s="24">
        <f t="shared" si="163"/>
        <v>1.9169624535336355E-19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438.70522838726322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1.3554971501736357E-19</v>
      </c>
      <c r="AC168" s="24">
        <f t="shared" si="163"/>
        <v>1.3554971501736357E-19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438.70522838726322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9.5848122676681777E-20</v>
      </c>
      <c r="AC169" s="24">
        <f t="shared" si="163"/>
        <v>9.5848122676681777E-20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438.70522838726322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6.7774857508681784E-20</v>
      </c>
      <c r="AC170" s="24">
        <f t="shared" si="163"/>
        <v>6.7774857508681784E-20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438.70522838726322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4.7924061338340888E-20</v>
      </c>
      <c r="AC171" s="24">
        <f t="shared" si="163"/>
        <v>4.7924061338340888E-20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438.70522838726322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3.3887428754340892E-20</v>
      </c>
      <c r="AC172" s="24">
        <f t="shared" si="163"/>
        <v>3.3887428754340892E-20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438.70522838726322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2.3962030669170444E-20</v>
      </c>
      <c r="AC173" s="24">
        <f t="shared" si="163"/>
        <v>2.3962030669170444E-20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438.70522838726322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1.6943714377170446E-20</v>
      </c>
      <c r="AC174" s="24">
        <f t="shared" si="163"/>
        <v>1.6943714377170446E-20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438.70522838726322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1.1981015334585222E-20</v>
      </c>
      <c r="AC175" s="24">
        <f t="shared" si="163"/>
        <v>1.1981015334585222E-20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438.70522838726322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8.471857188585223E-21</v>
      </c>
      <c r="AC176" s="24">
        <f t="shared" si="163"/>
        <v>8.471857188585223E-21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438.70522838726322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5.990507667292611E-21</v>
      </c>
      <c r="AC177" s="24">
        <f t="shared" si="163"/>
        <v>5.990507667292611E-21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438.70522838726322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4.2359285942926115E-21</v>
      </c>
      <c r="AC178" s="24">
        <f t="shared" si="163"/>
        <v>4.2359285942926115E-21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438.70522838726322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2.9952538336463055E-21</v>
      </c>
      <c r="AC179" s="24">
        <f t="shared" si="163"/>
        <v>2.9952538336463055E-21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438.70522838726322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2.1179642971463057E-21</v>
      </c>
      <c r="AC180" s="24">
        <f t="shared" si="163"/>
        <v>2.1179642971463057E-21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438.70522838726322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1.4976269168231528E-21</v>
      </c>
      <c r="AC181" s="24">
        <f t="shared" si="163"/>
        <v>1.4976269168231528E-21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438.70522838726322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1.0589821485731529E-21</v>
      </c>
      <c r="AC182" s="24">
        <f t="shared" si="163"/>
        <v>1.0589821485731529E-21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438.70522838726322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7.4881345841157638E-22</v>
      </c>
      <c r="AC183" s="24">
        <f t="shared" si="163"/>
        <v>7.4881345841157638E-22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438.70522838726322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5.2949107428657644E-22</v>
      </c>
      <c r="AC184" s="24">
        <f t="shared" si="163"/>
        <v>5.2949107428657644E-22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438.70522838726322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3.7440672920578819E-22</v>
      </c>
      <c r="AC185" s="24">
        <f t="shared" si="163"/>
        <v>3.7440672920578819E-22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438.70522838726322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2.6474553714328822E-22</v>
      </c>
      <c r="AC186" s="24">
        <f t="shared" si="163"/>
        <v>2.6474553714328822E-22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438.70522838726322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1.8720336460289409E-22</v>
      </c>
      <c r="AC187" s="24">
        <f t="shared" si="163"/>
        <v>1.8720336460289409E-22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438.70522838726322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1.3237276857164411E-22</v>
      </c>
      <c r="AC188" s="24">
        <f t="shared" si="163"/>
        <v>1.3237276857164411E-22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438.70522838726322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9.3601682301447047E-23</v>
      </c>
      <c r="AC189" s="24">
        <f t="shared" si="163"/>
        <v>9.3601682301447047E-23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438.70522838726322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6.6186384285822054E-23</v>
      </c>
      <c r="AC190" s="24">
        <f t="shared" si="163"/>
        <v>6.6186384285822054E-23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438.70522838726322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4.6800841150723524E-23</v>
      </c>
      <c r="AC191" s="24">
        <f t="shared" si="163"/>
        <v>4.6800841150723524E-23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438.70522838726322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3.3093192142911027E-23</v>
      </c>
      <c r="AC192" s="24">
        <f t="shared" si="163"/>
        <v>3.3093192142911027E-23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438.70522838726322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2.3400420575361762E-23</v>
      </c>
      <c r="AC193" s="24">
        <f t="shared" si="163"/>
        <v>2.3400420575361762E-23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438.70522838726322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1.6546596071455514E-23</v>
      </c>
      <c r="AC194" s="24">
        <f t="shared" si="163"/>
        <v>1.6546596071455514E-23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438.70522838726322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1.1700210287680881E-23</v>
      </c>
      <c r="AC195" s="24">
        <f t="shared" si="163"/>
        <v>1.1700210287680881E-23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438.70522838726322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8.2732980357277568E-24</v>
      </c>
      <c r="AC196" s="24">
        <f t="shared" si="163"/>
        <v>8.2732980357277568E-24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438.70522838726322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5.8501051438404405E-24</v>
      </c>
      <c r="AC197" s="24">
        <f t="shared" si="163"/>
        <v>5.8501051438404405E-24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438.70522838726322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4.1366490178638784E-24</v>
      </c>
      <c r="AC198" s="24">
        <f t="shared" si="163"/>
        <v>4.1366490178638784E-24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438.70522838726322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2.9250525719202202E-24</v>
      </c>
      <c r="AC199" s="24">
        <f t="shared" si="163"/>
        <v>2.9250525719202202E-24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438.70522838726322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2.0683245089319392E-24</v>
      </c>
      <c r="AC200" s="24">
        <f t="shared" si="163"/>
        <v>2.0683245089319392E-24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438.70522838726322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1.4625262859601101E-24</v>
      </c>
      <c r="AC201" s="24">
        <f t="shared" si="163"/>
        <v>1.4625262859601101E-24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438.70522838726322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1.0341622544659696E-24</v>
      </c>
      <c r="AC202" s="24">
        <f t="shared" si="163"/>
        <v>1.0341622544659696E-24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438.70522838726322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7.3126314298005506E-25</v>
      </c>
      <c r="AC203" s="24">
        <f t="shared" si="163"/>
        <v>7.3126314298005506E-25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4" sqref="K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2.5</v>
      </c>
      <c r="C6" s="156">
        <f ca="1">IF(OR('Données projet'!B9="",'Données projet'!C9="",'Données projet'!C9=0%),0,Calculateur!S3)</f>
        <v>438.70522838726322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695.54353079249825</v>
      </c>
      <c r="G6" s="156">
        <f ca="1">F6*(100%-'Données projet'!$C$24)*(100%-'Données projet'!$C$25)*(100%-'Données projet'!$C$26)*(100%-'Données projet'!$C$27)</f>
        <v>625.98917771324841</v>
      </c>
      <c r="H6" s="157">
        <f>IF(OR('Données projet'!B9="",'Données projet'!C9="",'Données projet'!C9=0%),0,AVERAGE(Calculateur!$AC$3:$AC$33)*B6)</f>
        <v>9.0658351258077587</v>
      </c>
      <c r="I6" s="158">
        <f>H6*(100%-'Données projet'!$C$24)*(100%-'Données projet'!$C$25)*(100%-'Données projet'!$C$26)*(100%-'Données projet'!$C$27)</f>
        <v>8.1592516132269832</v>
      </c>
      <c r="J6" s="159">
        <f>IF(OR('Données projet'!B9="",'Données projet'!C9="",'Données projet'!C9=0%),0,SUM(Calculateur!$V$3:$V$33)*VLOOKUP('Données projet'!$B$9,Paramètres!$A$1:$I$89,9,0)*B6)</f>
        <v>38.75</v>
      </c>
      <c r="K6" s="160">
        <f>J6*(100%-'Données projet'!$C$24)*(100%-'Données projet'!$C$25)*(100%-'Données projet'!$C$26)*(100%-'Données projet'!$C$27)</f>
        <v>34.875</v>
      </c>
      <c r="L6" s="161">
        <f ca="1">G6+I6+K6</f>
        <v>669.02342932647537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695.54353079249825</v>
      </c>
      <c r="G16" s="175">
        <f t="shared" ca="1" si="3"/>
        <v>625.98917771324841</v>
      </c>
      <c r="H16" s="176">
        <f t="shared" si="3"/>
        <v>9.0658351258077587</v>
      </c>
      <c r="I16" s="176">
        <f t="shared" si="3"/>
        <v>8.1592516132269832</v>
      </c>
      <c r="J16" s="177">
        <f t="shared" si="3"/>
        <v>38.75</v>
      </c>
      <c r="K16" s="177">
        <f t="shared" si="3"/>
        <v>34.875</v>
      </c>
      <c r="L16" s="178">
        <f t="shared" ca="1" si="3"/>
        <v>669.02342932647537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9" zoomScale="90" zoomScaleNormal="90" workbookViewId="0">
      <selection activeCell="D27" sqref="D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1932.0835788604356</v>
      </c>
      <c r="U10" s="190">
        <f>'Données projet'!D9</f>
        <v>2.5</v>
      </c>
      <c r="V10" s="189">
        <f>U10*T10</f>
        <v>4830.208947151089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4216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-5709.791052848911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-5709.791052848911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20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30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40</v>
      </c>
      <c r="D29" s="194">
        <f t="shared" si="2"/>
        <v>1120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50</v>
      </c>
      <c r="D30" s="194">
        <f t="shared" si="2"/>
        <v>1400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60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70</v>
      </c>
      <c r="D32" s="194">
        <f t="shared" si="2"/>
        <v>1960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80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90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110</v>
      </c>
      <c r="D40" s="194">
        <f t="shared" si="2"/>
        <v>2860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321</v>
      </c>
      <c r="C42" s="206">
        <v>200</v>
      </c>
      <c r="D42" s="194">
        <f t="shared" si="2"/>
        <v>64200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2023-02-09T11:14:32Z</dcterms:modified>
</cp:coreProperties>
</file>