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harentes\CHEPNIERS-MERIGNAC-SAUGON-LARUSCADE (17-33)\Doc fin\"/>
    </mc:Choice>
  </mc:AlternateContent>
  <xr:revisionPtr revIDLastSave="0" documentId="13_ncr:1_{7BAE46D8-71AF-42F0-B9A5-C5D90DE8F1D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116" i="2"/>
  <c r="BI33" i="2"/>
  <c r="BI123" i="2"/>
  <c r="BI137" i="2"/>
  <c r="BI35" i="2"/>
  <c r="BI22" i="2"/>
  <c r="BI44" i="2"/>
  <c r="BI94" i="2"/>
  <c r="BI89" i="2"/>
  <c r="BI11" i="2"/>
  <c r="BI4" i="2"/>
  <c r="BI125" i="2"/>
  <c r="BI10" i="2"/>
  <c r="BI5" i="2"/>
  <c r="BI192" i="2"/>
  <c r="BI170" i="2"/>
  <c r="BI86" i="2"/>
  <c r="BI119" i="2"/>
  <c r="BI132" i="2"/>
  <c r="BI102" i="2"/>
  <c r="BI157" i="2"/>
  <c r="BI7" i="2"/>
  <c r="BI26" i="2"/>
  <c r="BI108" i="2"/>
  <c r="BI91" i="2"/>
  <c r="BI77" i="2"/>
  <c r="BI152" i="2"/>
  <c r="BI68" i="2"/>
  <c r="BI122" i="2"/>
  <c r="BI15" i="2"/>
  <c r="BI113" i="2"/>
  <c r="BI167" i="2"/>
  <c r="BI112" i="2"/>
  <c r="BI164" i="2"/>
  <c r="BI65" i="2"/>
  <c r="BI103" i="2"/>
  <c r="BI47" i="2"/>
  <c r="BI13" i="2"/>
  <c r="BI6" i="2"/>
  <c r="BI109" i="2"/>
  <c r="BI173" i="2"/>
  <c r="BI36" i="2"/>
  <c r="BI16" i="2"/>
  <c r="BI98" i="2"/>
  <c r="BI163" i="2"/>
  <c r="BI131" i="2"/>
  <c r="BI78" i="2"/>
  <c r="BI147" i="2"/>
  <c r="BI105" i="2"/>
  <c r="BI60" i="2"/>
  <c r="BI130" i="2"/>
  <c r="BI84" i="2"/>
  <c r="BI117" i="2"/>
  <c r="BI104" i="2"/>
  <c r="BI24" i="2"/>
  <c r="BI143" i="2"/>
  <c r="BI62" i="2"/>
  <c r="BI129" i="2"/>
  <c r="BI66" i="2"/>
  <c r="BI177" i="2"/>
  <c r="BI111" i="2"/>
  <c r="BI34" i="2"/>
  <c r="BI193" i="2"/>
  <c r="BI142" i="2"/>
  <c r="BI148" i="2"/>
  <c r="BI144" i="2"/>
  <c r="BI27" i="2"/>
  <c r="BI118" i="2"/>
  <c r="BI145" i="2"/>
  <c r="BI136" i="2"/>
  <c r="BI187" i="2"/>
  <c r="BI150" i="2"/>
  <c r="BI115" i="2"/>
  <c r="BI76" i="2"/>
  <c r="BI196" i="2"/>
  <c r="BI141" i="2"/>
  <c r="BI3" i="2"/>
  <c r="C8" i="4" s="1"/>
  <c r="E8" i="4" s="1"/>
  <c r="F8" i="4" s="1"/>
  <c r="G8" i="4" s="1"/>
  <c r="L8" i="4" s="1"/>
  <c r="BI154" i="2"/>
  <c r="BI64" i="2"/>
  <c r="BI199" i="2"/>
  <c r="BI72" i="2"/>
  <c r="BI41" i="2"/>
  <c r="BI85" i="2"/>
  <c r="BI21" i="2"/>
  <c r="BI169" i="2"/>
  <c r="BI12" i="2"/>
  <c r="BI17" i="2"/>
  <c r="BI134" i="2"/>
  <c r="BI97" i="2"/>
  <c r="BI126" i="2"/>
  <c r="BI37" i="2"/>
  <c r="BI49" i="2"/>
  <c r="BI25" i="2"/>
  <c r="BI50" i="2"/>
  <c r="BI90" i="2"/>
  <c r="BI54" i="2"/>
  <c r="BI79" i="2"/>
  <c r="BI194" i="2"/>
  <c r="BI146" i="2"/>
  <c r="BI159" i="2"/>
  <c r="BI138" i="2"/>
  <c r="BI198" i="2"/>
  <c r="BI43" i="2"/>
  <c r="BI53" i="2"/>
  <c r="BI172" i="2"/>
  <c r="BI59" i="2"/>
  <c r="BI71" i="2"/>
  <c r="BI188" i="2"/>
  <c r="BI120" i="2"/>
  <c r="BI96" i="2"/>
  <c r="BI182" i="2"/>
  <c r="BI183" i="2"/>
  <c r="BI181" i="2"/>
  <c r="BI114" i="2"/>
  <c r="BI40" i="2"/>
  <c r="BI92" i="2"/>
  <c r="BI99" i="2"/>
  <c r="BI128" i="2"/>
  <c r="BI106" i="2"/>
  <c r="BI48" i="2"/>
  <c r="BI140" i="2"/>
  <c r="BI166" i="2"/>
  <c r="BI58" i="2"/>
  <c r="BI9" i="2"/>
  <c r="BI39" i="2"/>
  <c r="BI162" i="2"/>
  <c r="BI153" i="2"/>
  <c r="BI201" i="2"/>
  <c r="BI93" i="2"/>
  <c r="BI70" i="2"/>
  <c r="BI149" i="2"/>
  <c r="BI174" i="2"/>
  <c r="BI110" i="2"/>
  <c r="BI88" i="2"/>
  <c r="BI186" i="2"/>
  <c r="BI203" i="2"/>
  <c r="BI189" i="2"/>
  <c r="BI55" i="2"/>
  <c r="BI165" i="2"/>
  <c r="BI20" i="2"/>
  <c r="BI42" i="2"/>
  <c r="BI52" i="2"/>
  <c r="BI133" i="2"/>
  <c r="BI83" i="2"/>
  <c r="BI73" i="2"/>
  <c r="BI139" i="2"/>
  <c r="BI158" i="2"/>
  <c r="BI121" i="2"/>
  <c r="BI190" i="2"/>
  <c r="BI29" i="2"/>
  <c r="BI63" i="2"/>
  <c r="BI151" i="2"/>
  <c r="BI32" i="2"/>
  <c r="BI176" i="2"/>
  <c r="BI107" i="2"/>
  <c r="BI124" i="2"/>
  <c r="BI180" i="2"/>
  <c r="BI30" i="2"/>
  <c r="BI200" i="2"/>
  <c r="BI56" i="2"/>
  <c r="BI184" i="2"/>
  <c r="BI160" i="2"/>
  <c r="BI179" i="2"/>
  <c r="BI135" i="2"/>
  <c r="BI67" i="2"/>
  <c r="BI19" i="2"/>
  <c r="BI31" i="2"/>
  <c r="BI100" i="2"/>
  <c r="BI197" i="2"/>
  <c r="BI57" i="2"/>
  <c r="BI195" i="2"/>
  <c r="BI101" i="2"/>
  <c r="BI155" i="2"/>
  <c r="BI161" i="2"/>
  <c r="BI18" i="2"/>
  <c r="BI171" i="2"/>
  <c r="BI87" i="2"/>
  <c r="BI23" i="2"/>
  <c r="BI82" i="2"/>
  <c r="BI127" i="2"/>
  <c r="BI8" i="2"/>
  <c r="BI69" i="2"/>
  <c r="BI45" i="2"/>
  <c r="BI202" i="2"/>
  <c r="BI81" i="2"/>
  <c r="BI80" i="2"/>
  <c r="BI191" i="2"/>
  <c r="BI51" i="2"/>
  <c r="BI178" i="2"/>
  <c r="BI28" i="2"/>
  <c r="BI168" i="2"/>
  <c r="BI14" i="2"/>
  <c r="BI75" i="2"/>
  <c r="BI74" i="2"/>
  <c r="BI175" i="2"/>
  <c r="BI185" i="2"/>
  <c r="BI61" i="2"/>
  <c r="BI38" i="2"/>
  <c r="BI46" i="2"/>
  <c r="BI15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<sst xmlns="http://schemas.openxmlformats.org/spreadsheetml/2006/main" count="1172" uniqueCount="324">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</sst>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4" sqref="G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8.08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0.36</v>
      </c>
      <c r="D9" s="36">
        <f t="shared" ref="D9:D18" si="0">C9*$C$5</f>
        <v>2.9087999999999998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0.55000000000000004</v>
      </c>
      <c r="D10" s="36">
        <f t="shared" si="0"/>
        <v>4.4440000000000008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0.09</v>
      </c>
      <c r="D11" s="36">
        <f t="shared" si="0"/>
        <v>0.72719999999999996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8.08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53">
        <v>106</v>
      </c>
      <c r="C62" s="53">
        <v>1</v>
      </c>
      <c r="D62" s="5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53">
        <v>176</v>
      </c>
      <c r="C63" s="53">
        <v>2</v>
      </c>
      <c r="D63" s="5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53">
        <v>232</v>
      </c>
      <c r="C64" s="53">
        <v>3</v>
      </c>
      <c r="D64" s="5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53">
        <v>309</v>
      </c>
      <c r="C65" s="53">
        <v>4</v>
      </c>
      <c r="D65" s="5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53">
        <v>70</v>
      </c>
      <c r="C88" s="53">
        <v>1</v>
      </c>
      <c r="D88" s="53">
        <v>8</v>
      </c>
      <c r="E88" s="54"/>
      <c r="F88" s="54"/>
      <c r="G88" s="54">
        <v>1</v>
      </c>
      <c r="H88" s="93"/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53">
        <v>97</v>
      </c>
      <c r="C89" s="53">
        <v>2</v>
      </c>
      <c r="D89" s="53">
        <v>21</v>
      </c>
      <c r="E89" s="54"/>
      <c r="F89" s="54"/>
      <c r="G89" s="54">
        <v>1</v>
      </c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53">
        <v>116</v>
      </c>
      <c r="C90" s="53">
        <v>3</v>
      </c>
      <c r="D90" s="53">
        <v>21</v>
      </c>
      <c r="E90" s="93"/>
      <c r="F90" s="93"/>
      <c r="G90" s="93"/>
      <c r="H90" s="93"/>
      <c r="I90" s="56">
        <f t="shared" si="3"/>
        <v>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53">
        <v>137</v>
      </c>
      <c r="C91" s="53">
        <v>4</v>
      </c>
      <c r="D91" s="5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53">
        <v>158</v>
      </c>
      <c r="C92" s="53">
        <v>5</v>
      </c>
      <c r="D92" s="5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53">
        <v>178</v>
      </c>
      <c r="C93" s="53">
        <v>6</v>
      </c>
      <c r="D93" s="53">
        <v>21</v>
      </c>
      <c r="E93" s="93"/>
      <c r="F93" s="93"/>
      <c r="G93" s="93"/>
      <c r="H93" s="93"/>
      <c r="I93" s="56">
        <f t="shared" si="3"/>
        <v>8.1999999999999993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53">
        <v>197</v>
      </c>
      <c r="C94" s="53">
        <v>7</v>
      </c>
      <c r="D94" s="5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60</v>
      </c>
      <c r="B95" s="53">
        <v>214</v>
      </c>
      <c r="C95" s="53">
        <v>8</v>
      </c>
      <c r="D95" s="5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65</v>
      </c>
      <c r="B96" s="53">
        <v>229</v>
      </c>
      <c r="C96" s="53">
        <v>9</v>
      </c>
      <c r="D96" s="5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70</v>
      </c>
      <c r="B97" s="53">
        <v>242</v>
      </c>
      <c r="C97" s="53">
        <v>10</v>
      </c>
      <c r="D97" s="5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75</v>
      </c>
      <c r="B98" s="53">
        <v>252</v>
      </c>
      <c r="C98" s="53">
        <v>11</v>
      </c>
      <c r="D98" s="53">
        <v>21</v>
      </c>
      <c r="E98" s="93"/>
      <c r="F98" s="93"/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80</v>
      </c>
      <c r="B99" s="53">
        <v>261</v>
      </c>
      <c r="C99" s="53">
        <v>12</v>
      </c>
      <c r="D99" s="5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85</v>
      </c>
      <c r="B100" s="53">
        <v>269</v>
      </c>
      <c r="C100" s="53">
        <v>13</v>
      </c>
      <c r="D100" s="53">
        <v>21</v>
      </c>
      <c r="E100" s="68"/>
      <c r="F100" s="68"/>
      <c r="G100" s="68"/>
      <c r="H100" s="68"/>
      <c r="I100" s="56">
        <f t="shared" si="3"/>
        <v>5.8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275</v>
      </c>
      <c r="C101" s="53">
        <v>14</v>
      </c>
      <c r="D101" s="5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95</v>
      </c>
      <c r="B102" s="53">
        <v>279</v>
      </c>
      <c r="C102" s="5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100</v>
      </c>
      <c r="B103" s="53">
        <v>282</v>
      </c>
      <c r="C103" s="5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105</v>
      </c>
      <c r="B104" s="53">
        <v>284</v>
      </c>
      <c r="C104" s="53">
        <v>17</v>
      </c>
      <c r="D104" s="53">
        <v>20</v>
      </c>
      <c r="E104" s="57"/>
      <c r="F104" s="57"/>
      <c r="G104" s="57"/>
      <c r="H104" s="57"/>
      <c r="I104" s="56">
        <f t="shared" si="3"/>
        <v>4.5999999999999996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</v>
      </c>
      <c r="C107" s="53">
        <v>20</v>
      </c>
      <c r="D107" s="53">
        <v>285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3: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371.7282125501186</v>
      </c>
      <c r="BJ3" s="62">
        <f>IF('Données projet'!E11&gt;30,$BH$33-$H$33,LOOKUP('Données projet'!$E$11,$A$3:$A$203,BH3:BH203)-LOOKUP('Données projet'!$E$11,$A$3:$A$203,$H$3:$H$203))</f>
        <v>231.36959598460686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1.1852335095914694</v>
      </c>
      <c r="BE4" s="14">
        <f>BD4*VLOOKUP('Données projet'!$B$11,Paramètres!$A$1:$I$89,3,0)*VLOOKUP('Données projet'!$B$11,Paramètres!$A$1:$I$89,5,0)</f>
        <v>1.0723992794783614</v>
      </c>
      <c r="BF4" s="14">
        <f>EXP(-1.0587+0.8836*LN(BE4)+0.284)</f>
        <v>0.49020200157376026</v>
      </c>
      <c r="BG4" s="22">
        <f t="shared" ref="BG4:BG67" si="7">(BE4+BF4)*0.475*44/12</f>
        <v>2.7215305644991119</v>
      </c>
      <c r="BH4" s="62">
        <f t="shared" ref="BH4:BH67" si="8">BG4+(AY4+AZ4)*44/12</f>
        <v>260.61041945338798</v>
      </c>
      <c r="BI4" s="62">
        <f ca="1">AVERAGE(OFFSET($BH$3,0,0,'Données projet'!$E$11+1,1))-AVERAGE(OFFSET($H$3,0,0,'Données projet'!$E$11+1,1))</f>
        <v>371.7282125501186</v>
      </c>
      <c r="BJ4" s="62">
        <f>$BJ$3</f>
        <v>231.36959598460686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1.4047784722585119</v>
      </c>
      <c r="BE5" s="14">
        <f>BD5*VLOOKUP('Données projet'!$B$11,Paramètres!$A$1:$I$89,3,0)*VLOOKUP('Données projet'!$B$11,Paramètres!$A$1:$I$89,5,0)</f>
        <v>1.2710435616995015</v>
      </c>
      <c r="BF5" s="14">
        <f t="shared" ref="BF5:BF68" si="37">EXP(-1.0587+0.8836*LN(BE5)+0.284)</f>
        <v>0.56962392939903683</v>
      </c>
      <c r="BG5" s="22">
        <f t="shared" si="7"/>
        <v>3.2058292136632871</v>
      </c>
      <c r="BH5" s="62">
        <f t="shared" si="8"/>
        <v>262.31694032477441</v>
      </c>
      <c r="BI5" s="62">
        <f ca="1">AVERAGE(OFFSET($BH$3,0,0,'Données projet'!$E$11+1,1))-AVERAGE(OFFSET($H$3,0,0,'Données projet'!$E$11+1,1))</f>
        <v>371.7282125501186</v>
      </c>
      <c r="BJ5" s="62">
        <f t="shared" ref="BJ5:BJ68" si="38">$BJ$3</f>
        <v>231.36959598460686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1.6649905188734988</v>
      </c>
      <c r="BE6" s="14">
        <f>BD6*VLOOKUP('Données projet'!$B$11,Paramètres!$A$1:$I$89,3,0)*VLOOKUP('Données projet'!$B$11,Paramètres!$A$1:$I$89,5,0)</f>
        <v>1.5064834214767417</v>
      </c>
      <c r="BF6" s="14">
        <f t="shared" si="37"/>
        <v>0.66191370068319888</v>
      </c>
      <c r="BG6" s="22">
        <f t="shared" si="7"/>
        <v>3.7766249877618967</v>
      </c>
      <c r="BH6" s="62">
        <f t="shared" si="8"/>
        <v>264.10995832109523</v>
      </c>
      <c r="BI6" s="62">
        <f ca="1">AVERAGE(OFFSET($BH$3,0,0,'Données projet'!$E$11+1,1))-AVERAGE(OFFSET($H$3,0,0,'Données projet'!$E$11+1,1))</f>
        <v>371.7282125501186</v>
      </c>
      <c r="BJ6" s="62">
        <f t="shared" si="38"/>
        <v>231.36959598460686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1.9734025561209587</v>
      </c>
      <c r="BE7" s="14">
        <f>BD7*VLOOKUP('Données projet'!$B$11,Paramètres!$A$1:$I$89,3,0)*VLOOKUP('Données projet'!$B$11,Paramètres!$A$1:$I$89,5,0)</f>
        <v>1.7855346327782433</v>
      </c>
      <c r="BF7" s="14">
        <f t="shared" si="37"/>
        <v>0.7691561476610751</v>
      </c>
      <c r="BG7" s="22">
        <f t="shared" si="7"/>
        <v>4.4494197759318128</v>
      </c>
      <c r="BH7" s="62">
        <f t="shared" si="8"/>
        <v>266.00497533148734</v>
      </c>
      <c r="BI7" s="62">
        <f ca="1">AVERAGE(OFFSET($BH$3,0,0,'Données projet'!$E$11+1,1))-AVERAGE(OFFSET($H$3,0,0,'Données projet'!$E$11+1,1))</f>
        <v>371.7282125501186</v>
      </c>
      <c r="BJ7" s="62">
        <f t="shared" si="38"/>
        <v>231.36959598460686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2.3389428374280206</v>
      </c>
      <c r="BE8" s="14">
        <f>BD8*VLOOKUP('Données projet'!$B$11,Paramètres!$A$1:$I$89,3,0)*VLOOKUP('Données projet'!$B$11,Paramètres!$A$1:$I$89,5,0)</f>
        <v>2.1162754793048726</v>
      </c>
      <c r="BF8" s="14">
        <f t="shared" si="37"/>
        <v>0.89377388453237949</v>
      </c>
      <c r="BG8" s="22">
        <f t="shared" si="7"/>
        <v>5.2425026420165475</v>
      </c>
      <c r="BH8" s="62">
        <f t="shared" si="8"/>
        <v>268.02028041979435</v>
      </c>
      <c r="BI8" s="62">
        <f ca="1">AVERAGE(OFFSET($BH$3,0,0,'Données projet'!$E$11+1,1))-AVERAGE(OFFSET($H$3,0,0,'Données projet'!$E$11+1,1))</f>
        <v>371.7282125501186</v>
      </c>
      <c r="BJ8" s="62">
        <f t="shared" si="38"/>
        <v>231.36959598460686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2.7721934279386429</v>
      </c>
      <c r="BE9" s="14">
        <f>BD9*VLOOKUP('Données projet'!$B$11,Paramètres!$A$1:$I$89,3,0)*VLOOKUP('Données projet'!$B$11,Paramètres!$A$1:$I$89,5,0)</f>
        <v>2.5082806135988838</v>
      </c>
      <c r="BF9" s="14">
        <f t="shared" si="37"/>
        <v>1.0385820344818992</v>
      </c>
      <c r="BG9" s="22">
        <f t="shared" si="7"/>
        <v>6.1774524454073623</v>
      </c>
      <c r="BH9" s="62">
        <f t="shared" si="8"/>
        <v>270.17745244540737</v>
      </c>
      <c r="BI9" s="62">
        <f ca="1">AVERAGE(OFFSET($BH$3,0,0,'Données projet'!$E$11+1,1))-AVERAGE(OFFSET($H$3,0,0,'Données projet'!$E$11+1,1))</f>
        <v>371.7282125501186</v>
      </c>
      <c r="BJ9" s="62">
        <f t="shared" si="38"/>
        <v>231.36959598460686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3.2856965458621241</v>
      </c>
      <c r="BE10" s="14">
        <f>BD10*VLOOKUP('Données projet'!$B$11,Paramètres!$A$1:$I$89,3,0)*VLOOKUP('Données projet'!$B$11,Paramètres!$A$1:$I$89,5,0)</f>
        <v>2.9728982346960495</v>
      </c>
      <c r="BF10" s="14">
        <f t="shared" si="37"/>
        <v>1.2068518235044534</v>
      </c>
      <c r="BG10" s="22">
        <f t="shared" si="7"/>
        <v>7.279731351365875</v>
      </c>
      <c r="BH10" s="62">
        <f t="shared" si="8"/>
        <v>272.50195357358808</v>
      </c>
      <c r="BI10" s="62">
        <f ca="1">AVERAGE(OFFSET($BH$3,0,0,'Données projet'!$E$11+1,1))-AVERAGE(OFFSET($H$3,0,0,'Données projet'!$E$11+1,1))</f>
        <v>371.7282125501186</v>
      </c>
      <c r="BJ10" s="62">
        <f t="shared" si="38"/>
        <v>231.36959598460686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3.8943176485047335</v>
      </c>
      <c r="BE11" s="14">
        <f>BD11*VLOOKUP('Données projet'!$B$11,Paramètres!$A$1:$I$89,3,0)*VLOOKUP('Données projet'!$B$11,Paramètres!$A$1:$I$89,5,0)</f>
        <v>3.5235786083670826</v>
      </c>
      <c r="BF11" s="14">
        <f t="shared" si="37"/>
        <v>1.4023844776234748</v>
      </c>
      <c r="BG11" s="22">
        <f t="shared" si="7"/>
        <v>8.5793857081002205</v>
      </c>
      <c r="BH11" s="62">
        <f t="shared" si="8"/>
        <v>275.02383015254469</v>
      </c>
      <c r="BI11" s="62">
        <f ca="1">AVERAGE(OFFSET($BH$3,0,0,'Données projet'!$E$11+1,1))-AVERAGE(OFFSET($H$3,0,0,'Données projet'!$E$11+1,1))</f>
        <v>371.7282125501186</v>
      </c>
      <c r="BJ11" s="62">
        <f t="shared" si="38"/>
        <v>231.36959598460686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4.6156757740012635</v>
      </c>
      <c r="BE12" s="14">
        <f>BD12*VLOOKUP('Données projet'!$B$11,Paramètres!$A$1:$I$89,3,0)*VLOOKUP('Données projet'!$B$11,Paramètres!$A$1:$I$89,5,0)</f>
        <v>4.176263440316343</v>
      </c>
      <c r="BF12" s="14">
        <f t="shared" si="37"/>
        <v>1.6295970928464274</v>
      </c>
      <c r="BG12" s="22">
        <f t="shared" si="7"/>
        <v>10.111873761925157</v>
      </c>
      <c r="BH12" s="62">
        <f t="shared" si="8"/>
        <v>277.77854042859184</v>
      </c>
      <c r="BI12" s="62">
        <f ca="1">AVERAGE(OFFSET($BH$3,0,0,'Données projet'!$E$11+1,1))-AVERAGE(OFFSET($H$3,0,0,'Données projet'!$E$11+1,1))</f>
        <v>371.7282125501186</v>
      </c>
      <c r="BJ12" s="62">
        <f t="shared" si="38"/>
        <v>231.36959598460686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5.4706535967558398</v>
      </c>
      <c r="BE13" s="14">
        <f>BD13*VLOOKUP('Données projet'!$B$11,Paramètres!$A$1:$I$89,3,0)*VLOOKUP('Données projet'!$B$11,Paramètres!$A$1:$I$89,5,0)</f>
        <v>4.9498473743446834</v>
      </c>
      <c r="BF13" s="14">
        <f t="shared" si="37"/>
        <v>1.8936224176652101</v>
      </c>
      <c r="BG13" s="22">
        <f t="shared" si="7"/>
        <v>11.919043221083896</v>
      </c>
      <c r="BH13" s="62">
        <f t="shared" si="8"/>
        <v>280.80793210997274</v>
      </c>
      <c r="BI13" s="62">
        <f ca="1">AVERAGE(OFFSET($BH$3,0,0,'Données projet'!$E$11+1,1))-AVERAGE(OFFSET($H$3,0,0,'Données projet'!$E$11+1,1))</f>
        <v>371.7282125501186</v>
      </c>
      <c r="BJ13" s="62">
        <f t="shared" si="38"/>
        <v>231.36959598460686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6.4840019622421199</v>
      </c>
      <c r="BE14" s="14">
        <f>BD14*VLOOKUP('Données projet'!$B$11,Paramètres!$A$1:$I$89,3,0)*VLOOKUP('Données projet'!$B$11,Paramètres!$A$1:$I$89,5,0)</f>
        <v>5.8667249754366697</v>
      </c>
      <c r="BF14" s="14">
        <f t="shared" si="37"/>
        <v>2.2004248021950543</v>
      </c>
      <c r="BG14" s="22">
        <f t="shared" si="7"/>
        <v>14.050285862708584</v>
      </c>
      <c r="BH14" s="62">
        <f t="shared" si="8"/>
        <v>284.16139697381971</v>
      </c>
      <c r="BI14" s="62">
        <f ca="1">AVERAGE(OFFSET($BH$3,0,0,'Données projet'!$E$11+1,1))-AVERAGE(OFFSET($H$3,0,0,'Données projet'!$E$11+1,1))</f>
        <v>371.7282125501186</v>
      </c>
      <c r="BJ14" s="62">
        <f t="shared" si="38"/>
        <v>231.36959598460686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7.685056401906202</v>
      </c>
      <c r="BE15" s="14">
        <f>BD15*VLOOKUP('Données projet'!$B$11,Paramètres!$A$1:$I$89,3,0)*VLOOKUP('Données projet'!$B$11,Paramètres!$A$1:$I$89,5,0)</f>
        <v>6.9534390324447317</v>
      </c>
      <c r="BF15" s="14">
        <f t="shared" si="37"/>
        <v>2.55693493325087</v>
      </c>
      <c r="BG15" s="22">
        <f t="shared" si="7"/>
        <v>16.563901323586503</v>
      </c>
      <c r="BH15" s="62">
        <f t="shared" si="8"/>
        <v>287.89723465691981</v>
      </c>
      <c r="BI15" s="62">
        <f ca="1">AVERAGE(OFFSET($BH$3,0,0,'Données projet'!$E$11+1,1))-AVERAGE(OFFSET($H$3,0,0,'Données projet'!$E$11+1,1))</f>
        <v>371.7282125501186</v>
      </c>
      <c r="BJ15" s="62">
        <f t="shared" si="38"/>
        <v>231.36959598460686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9.1085863706396779</v>
      </c>
      <c r="BE16" s="14">
        <f>BD16*VLOOKUP('Données projet'!$B$11,Paramètres!$A$1:$I$89,3,0)*VLOOKUP('Données projet'!$B$11,Paramètres!$A$1:$I$89,5,0)</f>
        <v>8.2414489481547797</v>
      </c>
      <c r="BF16" s="14">
        <f t="shared" si="37"/>
        <v>2.971206399035617</v>
      </c>
      <c r="BG16" s="22">
        <f t="shared" si="7"/>
        <v>19.528708063023274</v>
      </c>
      <c r="BH16" s="62">
        <f t="shared" si="8"/>
        <v>292.0842636185788</v>
      </c>
      <c r="BI16" s="62">
        <f ca="1">AVERAGE(OFFSET($BH$3,0,0,'Données projet'!$E$11+1,1))-AVERAGE(OFFSET($H$3,0,0,'Données projet'!$E$11+1,1))</f>
        <v>371.7282125501186</v>
      </c>
      <c r="BJ16" s="62">
        <f t="shared" si="38"/>
        <v>231.36959598460686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10.795801791490293</v>
      </c>
      <c r="BE17" s="14">
        <f>BD17*VLOOKUP('Données projet'!$B$11,Paramètres!$A$1:$I$89,3,0)*VLOOKUP('Données projet'!$B$11,Paramètres!$A$1:$I$89,5,0)</f>
        <v>9.7680414609404167</v>
      </c>
      <c r="BF17" s="14">
        <f t="shared" si="37"/>
        <v>3.4525976202477158</v>
      </c>
      <c r="BG17" s="22">
        <f t="shared" si="7"/>
        <v>23.025946399735997</v>
      </c>
      <c r="BH17" s="62">
        <f t="shared" si="8"/>
        <v>296.80372417751374</v>
      </c>
      <c r="BI17" s="62">
        <f ca="1">AVERAGE(OFFSET($BH$3,0,0,'Données projet'!$E$11+1,1))-AVERAGE(OFFSET($H$3,0,0,'Données projet'!$E$11+1,1))</f>
        <v>371.7282125501186</v>
      </c>
      <c r="BJ17" s="62">
        <f t="shared" si="38"/>
        <v>231.36959598460686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12.795546046181913</v>
      </c>
      <c r="BE18" s="14">
        <f>BD18*VLOOKUP('Données projet'!$B$11,Paramètres!$A$1:$I$89,3,0)*VLOOKUP('Données projet'!$B$11,Paramètres!$A$1:$I$89,5,0)</f>
        <v>11.577410062585395</v>
      </c>
      <c r="BF18" s="14">
        <f t="shared" si="37"/>
        <v>4.0119832574435987</v>
      </c>
      <c r="BG18" s="22">
        <f t="shared" si="7"/>
        <v>27.151526699050493</v>
      </c>
      <c r="BH18" s="62">
        <f t="shared" si="8"/>
        <v>302.15152669905046</v>
      </c>
      <c r="BI18" s="62">
        <f ca="1">AVERAGE(OFFSET($BH$3,0,0,'Données projet'!$E$11+1,1))-AVERAGE(OFFSET($H$3,0,0,'Données projet'!$E$11+1,1))</f>
        <v>371.7282125501186</v>
      </c>
      <c r="BJ18" s="62">
        <f t="shared" si="38"/>
        <v>231.36959598460686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15.165709947455436</v>
      </c>
      <c r="BE19" s="14">
        <f>BD19*VLOOKUP('Données projet'!$B$11,Paramètres!$A$1:$I$89,3,0)*VLOOKUP('Données projet'!$B$11,Paramètres!$A$1:$I$89,5,0)</f>
        <v>13.721934360457679</v>
      </c>
      <c r="BF19" s="14">
        <f t="shared" si="37"/>
        <v>4.6619998703622194</v>
      </c>
      <c r="BG19" s="22">
        <f t="shared" si="7"/>
        <v>32.018685452011319</v>
      </c>
      <c r="BH19" s="62">
        <f t="shared" si="8"/>
        <v>308.24090767423354</v>
      </c>
      <c r="BI19" s="62">
        <f ca="1">AVERAGE(OFFSET($BH$3,0,0,'Données projet'!$E$11+1,1))-AVERAGE(OFFSET($H$3,0,0,'Données projet'!$E$11+1,1))</f>
        <v>371.7282125501186</v>
      </c>
      <c r="BJ19" s="62">
        <f t="shared" si="38"/>
        <v>231.36959598460686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17.974907626468866</v>
      </c>
      <c r="BE20" s="14">
        <f>BD20*VLOOKUP('Données projet'!$B$11,Paramètres!$A$1:$I$89,3,0)*VLOOKUP('Données projet'!$B$11,Paramètres!$A$1:$I$89,5,0)</f>
        <v>16.263696420429028</v>
      </c>
      <c r="BF20" s="14">
        <f t="shared" si="37"/>
        <v>5.4173313786723556</v>
      </c>
      <c r="BG20" s="22">
        <f t="shared" si="7"/>
        <v>37.761123416768235</v>
      </c>
      <c r="BH20" s="62">
        <f t="shared" si="8"/>
        <v>315.20556786121267</v>
      </c>
      <c r="BI20" s="62">
        <f ca="1">AVERAGE(OFFSET($BH$3,0,0,'Données projet'!$E$11+1,1))-AVERAGE(OFFSET($H$3,0,0,'Données projet'!$E$11+1,1))</f>
        <v>371.7282125501186</v>
      </c>
      <c r="BJ20" s="62">
        <f t="shared" si="38"/>
        <v>231.36959598460686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21.304462850702166</v>
      </c>
      <c r="BE21" s="14">
        <f>BD21*VLOOKUP('Données projet'!$B$11,Paramètres!$A$1:$I$89,3,0)*VLOOKUP('Données projet'!$B$11,Paramètres!$A$1:$I$89,5,0)</f>
        <v>19.276277987315318</v>
      </c>
      <c r="BF21" s="14">
        <f t="shared" si="37"/>
        <v>6.2950407727205615</v>
      </c>
      <c r="BG21" s="22">
        <f t="shared" si="7"/>
        <v>44.536713507062494</v>
      </c>
      <c r="BH21" s="62">
        <f t="shared" si="8"/>
        <v>323.20338017372916</v>
      </c>
      <c r="BI21" s="62">
        <f ca="1">AVERAGE(OFFSET($BH$3,0,0,'Données projet'!$E$11+1,1))-AVERAGE(OFFSET($H$3,0,0,'Données projet'!$E$11+1,1))</f>
        <v>371.7282125501186</v>
      </c>
      <c r="BJ21" s="62">
        <f t="shared" si="38"/>
        <v>231.36959598460686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25.250763274498809</v>
      </c>
      <c r="BE22" s="14">
        <f>BD22*VLOOKUP('Données projet'!$B$11,Paramètres!$A$1:$I$89,3,0)*VLOOKUP('Données projet'!$B$11,Paramètres!$A$1:$I$89,5,0)</f>
        <v>22.846890610766522</v>
      </c>
      <c r="BF22" s="14">
        <f t="shared" si="37"/>
        <v>7.3149555676481315</v>
      </c>
      <c r="BG22" s="22">
        <f t="shared" si="7"/>
        <v>52.531882094072188</v>
      </c>
      <c r="BH22" s="62">
        <f t="shared" si="8"/>
        <v>332.42077098296102</v>
      </c>
      <c r="BI22" s="62">
        <f ca="1">AVERAGE(OFFSET($BH$3,0,0,'Données projet'!$E$11+1,1))-AVERAGE(OFFSET($H$3,0,0,'Données projet'!$E$11+1,1))</f>
        <v>371.7282125501186</v>
      </c>
      <c r="BJ22" s="62">
        <f t="shared" si="38"/>
        <v>231.36959598460686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29.92805077569761</v>
      </c>
      <c r="BE23" s="14">
        <f>BD23*VLOOKUP('Données projet'!$B$11,Paramètres!$A$1:$I$89,3,0)*VLOOKUP('Données projet'!$B$11,Paramètres!$A$1:$I$89,5,0)</f>
        <v>27.078900341851195</v>
      </c>
      <c r="BF23" s="14">
        <f t="shared" si="37"/>
        <v>8.5001157083119736</v>
      </c>
      <c r="BG23" s="22">
        <f t="shared" si="7"/>
        <v>61.966786287367512</v>
      </c>
      <c r="BH23" s="62">
        <f t="shared" si="8"/>
        <v>343.07789739847863</v>
      </c>
      <c r="BI23" s="62">
        <f ca="1">AVERAGE(OFFSET($BH$3,0,0,'Données projet'!$E$11+1,1))-AVERAGE(OFFSET($H$3,0,0,'Données projet'!$E$11+1,1))</f>
        <v>371.7282125501186</v>
      </c>
      <c r="BJ23" s="62">
        <f t="shared" si="38"/>
        <v>231.36959598460686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</v>
      </c>
      <c r="BD24" s="13">
        <f>IF('Données projet'!$A$88&gt;35,BD23+BC24-BL23,IF(A24&lt;'Données projet'!$A$88,$BA$205^A24,IF(A24='Données projet'!$A$88,'Données projet'!$B$88,BD23+BC24-BL23)))</f>
        <v>35.471728656111772</v>
      </c>
      <c r="BE24" s="14">
        <f>BD24*VLOOKUP('Données projet'!$B$11,Paramètres!$A$1:$I$89,3,0)*VLOOKUP('Données projet'!$B$11,Paramètres!$A$1:$I$89,5,0)</f>
        <v>32.094820088049929</v>
      </c>
      <c r="BF24" s="14">
        <f t="shared" si="37"/>
        <v>9.8772940432120837</v>
      </c>
      <c r="BG24" s="22">
        <f t="shared" si="7"/>
        <v>73.101432111948</v>
      </c>
      <c r="BH24" s="62">
        <f t="shared" si="8"/>
        <v>355.4347654452813</v>
      </c>
      <c r="BI24" s="62">
        <f ca="1">AVERAGE(OFFSET($BH$3,0,0,'Données projet'!$E$11+1,1))-AVERAGE(OFFSET($H$3,0,0,'Données projet'!$E$11+1,1))</f>
        <v>371.7282125501186</v>
      </c>
      <c r="BJ24" s="62">
        <f t="shared" si="38"/>
        <v>231.36959598460686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</v>
      </c>
      <c r="BD25" s="13">
        <f>IF('Données projet'!$A$88&gt;35,BD24+BC25-BL24,IF(A25&lt;'Données projet'!$A$88,$BA$205^A25,IF(A25='Données projet'!$A$88,'Données projet'!$B$88,BD24+BC25-BL24)))</f>
        <v>42.042281446359659</v>
      </c>
      <c r="BE25" s="14">
        <f>BD25*VLOOKUP('Données projet'!$B$11,Paramètres!$A$1:$I$89,3,0)*VLOOKUP('Données projet'!$B$11,Paramètres!$A$1:$I$89,5,0)</f>
        <v>38.039856252666219</v>
      </c>
      <c r="BF25" s="14">
        <f t="shared" si="37"/>
        <v>11.477601124967212</v>
      </c>
      <c r="BG25" s="22">
        <f t="shared" si="7"/>
        <v>86.242904932711554</v>
      </c>
      <c r="BH25" s="62">
        <f t="shared" si="8"/>
        <v>369.7984604882671</v>
      </c>
      <c r="BI25" s="62">
        <f ca="1">AVERAGE(OFFSET($BH$3,0,0,'Données projet'!$E$11+1,1))-AVERAGE(OFFSET($H$3,0,0,'Données projet'!$E$11+1,1))</f>
        <v>371.7282125501186</v>
      </c>
      <c r="BJ25" s="62">
        <f t="shared" si="38"/>
        <v>231.36959598460686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</v>
      </c>
      <c r="BD26" s="13">
        <f>IF('Données projet'!$A$88&gt;35,BD25+BC26-BL25,IF(A26&lt;'Données projet'!$A$88,$BA$205^A26,IF(A26='Données projet'!$A$88,'Données projet'!$B$88,BD25+BC26-BL25)))</f>
        <v>49.82992078990118</v>
      </c>
      <c r="BE26" s="14">
        <f>BD26*VLOOKUP('Données projet'!$B$11,Paramètres!$A$1:$I$89,3,0)*VLOOKUP('Données projet'!$B$11,Paramètres!$A$1:$I$89,5,0)</f>
        <v>45.086112330702591</v>
      </c>
      <c r="BF26" s="14">
        <f t="shared" si="37"/>
        <v>13.337187999822708</v>
      </c>
      <c r="BG26" s="22">
        <f t="shared" si="7"/>
        <v>101.75391474233156</v>
      </c>
      <c r="BH26" s="62">
        <f t="shared" si="8"/>
        <v>386.53169252010935</v>
      </c>
      <c r="BI26" s="62">
        <f ca="1">AVERAGE(OFFSET($BH$3,0,0,'Données projet'!$E$11+1,1))-AVERAGE(OFFSET($H$3,0,0,'Données projet'!$E$11+1,1))</f>
        <v>371.7282125501186</v>
      </c>
      <c r="BJ26" s="62">
        <f t="shared" si="38"/>
        <v>231.36959598460686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</v>
      </c>
      <c r="BD27" s="13">
        <f>IF('Données projet'!$A$88&gt;35,BD26+BC27-BL26,IF(A27&lt;'Données projet'!$A$88,$BA$205^A27,IF(A27='Données projet'!$A$88,'Données projet'!$B$88,BD26+BC27-BL26)))</f>
        <v>59.060091900479499</v>
      </c>
      <c r="BE27" s="14">
        <f>BD27*VLOOKUP('Données projet'!$B$11,Paramètres!$A$1:$I$89,3,0)*VLOOKUP('Données projet'!$B$11,Paramètres!$A$1:$I$89,5,0)</f>
        <v>53.437571151553847</v>
      </c>
      <c r="BF27" s="14">
        <f t="shared" si="37"/>
        <v>15.498062862253629</v>
      </c>
      <c r="BG27" s="22">
        <f t="shared" si="7"/>
        <v>120.06289590738133</v>
      </c>
      <c r="BH27" s="62">
        <f t="shared" si="8"/>
        <v>406.06289590738135</v>
      </c>
      <c r="BI27" s="62">
        <f ca="1">AVERAGE(OFFSET($BH$3,0,0,'Données projet'!$E$11+1,1))-AVERAGE(OFFSET($H$3,0,0,'Données projet'!$E$11+1,1))</f>
        <v>371.7282125501186</v>
      </c>
      <c r="BJ27" s="62">
        <f t="shared" si="38"/>
        <v>231.36959598460686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2.8</v>
      </c>
      <c r="BC28" s="13">
        <f t="array" ref="BC28">INDEX(BB:BB,MIN(IF(ISNUMBER(BB28:BB224),ROW(BB28:BB224),"")))</f>
        <v>2.8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371.7282125501186</v>
      </c>
      <c r="BJ28" s="62">
        <f t="shared" si="38"/>
        <v>231.36959598460686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6.8296252186796416</v>
      </c>
      <c r="BS28" s="24">
        <f t="shared" si="9"/>
        <v>6.8296252186796416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62.431199999999997</v>
      </c>
      <c r="BF29" s="14">
        <f t="shared" si="37"/>
        <v>17.781524466058684</v>
      </c>
      <c r="BG29" s="22">
        <f t="shared" si="7"/>
        <v>139.70382844505221</v>
      </c>
      <c r="BH29" s="62">
        <f t="shared" si="8"/>
        <v>428.14827288949664</v>
      </c>
      <c r="BI29" s="62">
        <f ca="1">AVERAGE(OFFSET($BH$3,0,0,'Données projet'!$E$11+1,1))-AVERAGE(OFFSET($H$3,0,0,'Données projet'!$E$11+1,1))</f>
        <v>371.7282125501186</v>
      </c>
      <c r="BJ29" s="62">
        <f t="shared" si="38"/>
        <v>231.36959598460686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4.8292743050910323</v>
      </c>
      <c r="BS29" s="24">
        <f t="shared" si="9"/>
        <v>4.8292743050910323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68.764799999999994</v>
      </c>
      <c r="BF30" s="14">
        <f t="shared" si="37"/>
        <v>19.366396769521369</v>
      </c>
      <c r="BG30" s="22">
        <f t="shared" si="7"/>
        <v>153.49516770691636</v>
      </c>
      <c r="BH30" s="62">
        <f t="shared" si="8"/>
        <v>443.16183437358302</v>
      </c>
      <c r="BI30" s="62">
        <f ca="1">AVERAGE(OFFSET($BH$3,0,0,'Données projet'!$E$11+1,1))-AVERAGE(OFFSET($H$3,0,0,'Données projet'!$E$11+1,1))</f>
        <v>371.7282125501186</v>
      </c>
      <c r="BJ30" s="62">
        <f t="shared" si="38"/>
        <v>231.36959598460686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3.4148126093398212</v>
      </c>
      <c r="BS30" s="24">
        <f t="shared" si="9"/>
        <v>3.4148126093398212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75.098399999999998</v>
      </c>
      <c r="BF31" s="14">
        <f t="shared" si="37"/>
        <v>20.934343091450742</v>
      </c>
      <c r="BG31" s="22">
        <f t="shared" si="7"/>
        <v>167.25702755094335</v>
      </c>
      <c r="BH31" s="62">
        <f t="shared" si="8"/>
        <v>458.14591643983221</v>
      </c>
      <c r="BI31" s="62">
        <f ca="1">AVERAGE(OFFSET($BH$3,0,0,'Données projet'!$E$11+1,1))-AVERAGE(OFFSET($H$3,0,0,'Données projet'!$E$11+1,1))</f>
        <v>371.7282125501186</v>
      </c>
      <c r="BJ31" s="62">
        <f t="shared" si="38"/>
        <v>231.36959598460686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2.4146371525455166</v>
      </c>
      <c r="BS31" s="24">
        <f t="shared" si="9"/>
        <v>2.4146371525455166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81.432000000000002</v>
      </c>
      <c r="BF32" s="14">
        <f t="shared" si="37"/>
        <v>22.486953220240881</v>
      </c>
      <c r="BG32" s="22">
        <f t="shared" si="7"/>
        <v>180.99217685858619</v>
      </c>
      <c r="BH32" s="62">
        <f t="shared" si="8"/>
        <v>473.10328796969736</v>
      </c>
      <c r="BI32" s="62">
        <f ca="1">AVERAGE(OFFSET($BH$3,0,0,'Données projet'!$E$11+1,1))-AVERAGE(OFFSET($H$3,0,0,'Données projet'!$E$11+1,1))</f>
        <v>371.7282125501186</v>
      </c>
      <c r="BJ32" s="62">
        <f t="shared" si="38"/>
        <v>231.36959598460686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1.7074063046699108</v>
      </c>
      <c r="BS32" s="24">
        <f t="shared" si="9"/>
        <v>1.7074063046699108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87.765600000000006</v>
      </c>
      <c r="BF33" s="14">
        <f t="shared" si="37"/>
        <v>24.025555589247954</v>
      </c>
      <c r="BG33" s="22">
        <f t="shared" si="7"/>
        <v>194.7029293179402</v>
      </c>
      <c r="BH33" s="62">
        <f t="shared" si="8"/>
        <v>488.03626265127355</v>
      </c>
      <c r="BI33" s="62">
        <f ca="1">AVERAGE(OFFSET($BH$3,0,0,'Données projet'!$E$11+1,1))-AVERAGE(OFFSET($H$3,0,0,'Données projet'!$E$11+1,1))</f>
        <v>371.7282125501186</v>
      </c>
      <c r="BJ33" s="62">
        <f t="shared" si="38"/>
        <v>231.36959598460686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19.135084775306815</v>
      </c>
      <c r="BS33" s="24">
        <f t="shared" si="9"/>
        <v>19.135084775306815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371.7282125501186</v>
      </c>
      <c r="BJ34" s="62">
        <f t="shared" si="38"/>
        <v>231.36959598460686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13.530548203198913</v>
      </c>
      <c r="BS34" s="24">
        <f t="shared" si="9"/>
        <v>13.530548203198913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371.7282125501186</v>
      </c>
      <c r="BJ35" s="62">
        <f t="shared" si="38"/>
        <v>231.36959598460686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9.5675423876534076</v>
      </c>
      <c r="BS35" s="24">
        <f t="shared" si="9"/>
        <v>9.5675423876534076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371.7282125501186</v>
      </c>
      <c r="BJ36" s="62">
        <f t="shared" si="38"/>
        <v>231.36959598460686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6.7652741015994566</v>
      </c>
      <c r="BS36" s="24">
        <f t="shared" si="9"/>
        <v>6.7652741015994566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371.7282125501186</v>
      </c>
      <c r="BJ37" s="62">
        <f t="shared" si="38"/>
        <v>231.36959598460686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4.7837711938267038</v>
      </c>
      <c r="BS37" s="24">
        <f t="shared" si="9"/>
        <v>4.7837711938267038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371.7282125501186</v>
      </c>
      <c r="BJ38" s="62">
        <f t="shared" si="38"/>
        <v>231.36959598460686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3.3826370507997283</v>
      </c>
      <c r="BS38" s="24">
        <f t="shared" si="9"/>
        <v>3.3826370507997283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500.55213023987449</v>
      </c>
      <c r="BI39" s="62">
        <f ca="1">AVERAGE(OFFSET($BH$3,0,0,'Données projet'!$E$11+1,1))-AVERAGE(OFFSET($H$3,0,0,'Données projet'!$E$11+1,1))</f>
        <v>371.7282125501186</v>
      </c>
      <c r="BJ39" s="62">
        <f t="shared" si="38"/>
        <v>231.36959598460686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2.3918855969133519</v>
      </c>
      <c r="BS39" s="24">
        <f t="shared" si="9"/>
        <v>2.3918855969133519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101.15664000000001</v>
      </c>
      <c r="BF40" s="14">
        <f t="shared" si="37"/>
        <v>27.237366379381644</v>
      </c>
      <c r="BG40" s="22">
        <f t="shared" si="7"/>
        <v>223.61956111075639</v>
      </c>
      <c r="BH40" s="62">
        <f t="shared" si="8"/>
        <v>516.95289444408968</v>
      </c>
      <c r="BI40" s="62">
        <f ca="1">AVERAGE(OFFSET($BH$3,0,0,'Données projet'!$E$11+1,1))-AVERAGE(OFFSET($H$3,0,0,'Données projet'!$E$11+1,1))</f>
        <v>371.7282125501186</v>
      </c>
      <c r="BJ40" s="62">
        <f t="shared" si="38"/>
        <v>231.36959598460686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1.6913185253998642</v>
      </c>
      <c r="BS40" s="24">
        <f t="shared" si="9"/>
        <v>1.6913185253998642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108.75696000000002</v>
      </c>
      <c r="BF41" s="14">
        <f t="shared" si="37"/>
        <v>29.037921223305609</v>
      </c>
      <c r="BG41" s="22">
        <f t="shared" si="7"/>
        <v>239.99275146392395</v>
      </c>
      <c r="BH41" s="62">
        <f t="shared" si="8"/>
        <v>533.32608479725729</v>
      </c>
      <c r="BI41" s="62">
        <f ca="1">AVERAGE(OFFSET($BH$3,0,0,'Données projet'!$E$11+1,1))-AVERAGE(OFFSET($H$3,0,0,'Données projet'!$E$11+1,1))</f>
        <v>371.7282125501186</v>
      </c>
      <c r="BJ41" s="62">
        <f t="shared" si="38"/>
        <v>231.36959598460686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1.1959427984566759</v>
      </c>
      <c r="BS41" s="24">
        <f t="shared" si="9"/>
        <v>1.1959427984566759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116.35728000000002</v>
      </c>
      <c r="BF42" s="14">
        <f t="shared" si="37"/>
        <v>30.823876427820704</v>
      </c>
      <c r="BG42" s="22">
        <f t="shared" si="7"/>
        <v>256.34051411178774</v>
      </c>
      <c r="BH42" s="62">
        <f t="shared" si="8"/>
        <v>549.67384744512105</v>
      </c>
      <c r="BI42" s="62">
        <f ca="1">AVERAGE(OFFSET($BH$3,0,0,'Données projet'!$E$11+1,1))-AVERAGE(OFFSET($H$3,0,0,'Données projet'!$E$11+1,1))</f>
        <v>371.7282125501186</v>
      </c>
      <c r="BJ42" s="62">
        <f t="shared" si="38"/>
        <v>231.36959598460686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0.84565926269993208</v>
      </c>
      <c r="BS42" s="24">
        <f t="shared" si="9"/>
        <v>0.84565926269993208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123.95760000000001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371.7282125501186</v>
      </c>
      <c r="BJ43" s="62">
        <f t="shared" si="38"/>
        <v>231.36959598460686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0.59797139922833797</v>
      </c>
      <c r="BS43" s="24">
        <f t="shared" si="9"/>
        <v>0.59797139922833797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371.7282125501186</v>
      </c>
      <c r="BJ44" s="62">
        <f t="shared" si="38"/>
        <v>231.36959598460686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0.42282963134996604</v>
      </c>
      <c r="BS44" s="24">
        <f t="shared" si="9"/>
        <v>0.42282963134996604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371.7282125501186</v>
      </c>
      <c r="BJ45" s="62">
        <f t="shared" si="38"/>
        <v>231.36959598460686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0.29898569961416899</v>
      </c>
      <c r="BS45" s="24">
        <f t="shared" si="9"/>
        <v>0.29898569961416899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371.7282125501186</v>
      </c>
      <c r="BJ46" s="62">
        <f t="shared" si="38"/>
        <v>231.36959598460686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0.21141481567498302</v>
      </c>
      <c r="BS46" s="24">
        <f t="shared" si="9"/>
        <v>0.21141481567498302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371.7282125501186</v>
      </c>
      <c r="BJ47" s="62">
        <f t="shared" si="38"/>
        <v>231.36959598460686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0.14949284980708449</v>
      </c>
      <c r="BS47" s="24">
        <f t="shared" si="9"/>
        <v>0.14949284980708449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371.7282125501186</v>
      </c>
      <c r="BJ48" s="62">
        <f t="shared" si="38"/>
        <v>231.36959598460686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0.10570740783749151</v>
      </c>
      <c r="BS48" s="24">
        <f t="shared" si="9"/>
        <v>0.10570740783749151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131.37696000000003</v>
      </c>
      <c r="BF49" s="14">
        <f t="shared" si="37"/>
        <v>34.314338988223334</v>
      </c>
      <c r="BG49" s="22">
        <f t="shared" si="7"/>
        <v>288.57901240448905</v>
      </c>
      <c r="BH49" s="62">
        <f t="shared" si="8"/>
        <v>581.91234573782231</v>
      </c>
      <c r="BI49" s="62">
        <f ca="1">AVERAGE(OFFSET($BH$3,0,0,'Données projet'!$E$11+1,1))-AVERAGE(OFFSET($H$3,0,0,'Données projet'!$E$11+1,1))</f>
        <v>371.7282125501186</v>
      </c>
      <c r="BJ49" s="62">
        <f t="shared" si="38"/>
        <v>231.36959598460686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7.4746424903542247E-2</v>
      </c>
      <c r="BS49" s="24">
        <f t="shared" si="9"/>
        <v>7.4746424903542247E-2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138.79632000000001</v>
      </c>
      <c r="BF50" s="14">
        <f t="shared" si="37"/>
        <v>36.021120886354588</v>
      </c>
      <c r="BG50" s="22">
        <f t="shared" si="7"/>
        <v>304.47370954373423</v>
      </c>
      <c r="BH50" s="62">
        <f t="shared" si="8"/>
        <v>597.80704287706749</v>
      </c>
      <c r="BI50" s="62">
        <f ca="1">AVERAGE(OFFSET($BH$3,0,0,'Données projet'!$E$11+1,1))-AVERAGE(OFFSET($H$3,0,0,'Données projet'!$E$11+1,1))</f>
        <v>371.7282125501186</v>
      </c>
      <c r="BJ50" s="62">
        <f t="shared" si="38"/>
        <v>231.36959598460686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5.2853703918745755E-2</v>
      </c>
      <c r="BS50" s="24">
        <f t="shared" si="9"/>
        <v>5.2853703918745755E-2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146.21568000000002</v>
      </c>
      <c r="BF51" s="14">
        <f t="shared" si="37"/>
        <v>37.717310552893402</v>
      </c>
      <c r="BG51" s="22">
        <f t="shared" si="7"/>
        <v>320.34995854628937</v>
      </c>
      <c r="BH51" s="62">
        <f t="shared" si="8"/>
        <v>613.68329187962263</v>
      </c>
      <c r="BI51" s="62">
        <f ca="1">AVERAGE(OFFSET($BH$3,0,0,'Données projet'!$E$11+1,1))-AVERAGE(OFFSET($H$3,0,0,'Données projet'!$E$11+1,1))</f>
        <v>371.7282125501186</v>
      </c>
      <c r="BJ51" s="62">
        <f t="shared" si="38"/>
        <v>231.36959598460686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3.7373212451771123E-2</v>
      </c>
      <c r="BS51" s="24">
        <f t="shared" si="9"/>
        <v>3.7373212451771123E-2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153.63504</v>
      </c>
      <c r="BF52" s="14">
        <f t="shared" si="37"/>
        <v>39.403506785222667</v>
      </c>
      <c r="BG52" s="22">
        <f t="shared" si="7"/>
        <v>336.20880231759617</v>
      </c>
      <c r="BH52" s="62">
        <f t="shared" si="8"/>
        <v>629.54213565092948</v>
      </c>
      <c r="BI52" s="62">
        <f ca="1">AVERAGE(OFFSET($BH$3,0,0,'Données projet'!$E$11+1,1))-AVERAGE(OFFSET($H$3,0,0,'Données projet'!$E$11+1,1))</f>
        <v>371.7282125501186</v>
      </c>
      <c r="BJ52" s="62">
        <f t="shared" si="38"/>
        <v>231.36959598460686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2.6426851959372877E-2</v>
      </c>
      <c r="BS52" s="24">
        <f t="shared" si="9"/>
        <v>2.6426851959372877E-2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161.05439999999999</v>
      </c>
      <c r="BF53" s="14">
        <f t="shared" si="37"/>
        <v>41.080247278685491</v>
      </c>
      <c r="BG53" s="22">
        <f t="shared" si="7"/>
        <v>352.05117734371055</v>
      </c>
      <c r="BH53" s="62">
        <f t="shared" si="8"/>
        <v>645.38451067704386</v>
      </c>
      <c r="BI53" s="62">
        <f ca="1">AVERAGE(OFFSET($BH$3,0,0,'Données projet'!$E$11+1,1))-AVERAGE(OFFSET($H$3,0,0,'Données projet'!$E$11+1,1))</f>
        <v>371.7282125501186</v>
      </c>
      <c r="BJ53" s="62">
        <f t="shared" si="38"/>
        <v>231.36959598460686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1.8686606225885562E-2</v>
      </c>
      <c r="BS53" s="24">
        <f t="shared" si="9"/>
        <v>1.8686606225885562E-2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371.7282125501186</v>
      </c>
      <c r="BJ54" s="62">
        <f t="shared" si="38"/>
        <v>231.36959598460686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1.3213425979686439E-2</v>
      </c>
      <c r="BS54" s="24">
        <f t="shared" si="9"/>
        <v>1.3213425979686439E-2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371.7282125501186</v>
      </c>
      <c r="BJ55" s="62">
        <f t="shared" si="38"/>
        <v>231.36959598460686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9.3433031129427808E-3</v>
      </c>
      <c r="BS55" s="24">
        <f t="shared" si="9"/>
        <v>9.3433031129427808E-3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371.7282125501186</v>
      </c>
      <c r="BJ56" s="62">
        <f t="shared" si="38"/>
        <v>231.36959598460686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6.6067129898432194E-3</v>
      </c>
      <c r="BS56" s="24">
        <f t="shared" si="9"/>
        <v>6.6067129898432194E-3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371.7282125501186</v>
      </c>
      <c r="BJ57" s="62">
        <f t="shared" si="38"/>
        <v>231.36959598460686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4.6716515564713904E-3</v>
      </c>
      <c r="BS57" s="24">
        <f t="shared" si="9"/>
        <v>4.6716515564713904E-3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371.7282125501186</v>
      </c>
      <c r="BJ58" s="62">
        <f t="shared" si="38"/>
        <v>231.36959598460686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3.3033564949216097E-3</v>
      </c>
      <c r="BS58" s="24">
        <f t="shared" si="9"/>
        <v>3.3033564949216097E-3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166.12127999999998</v>
      </c>
      <c r="BF59" s="14">
        <f t="shared" si="37"/>
        <v>42.220155874487318</v>
      </c>
      <c r="BG59" s="22">
        <f t="shared" si="7"/>
        <v>362.8613341480654</v>
      </c>
      <c r="BH59" s="62">
        <f t="shared" si="8"/>
        <v>656.19466748139871</v>
      </c>
      <c r="BI59" s="62">
        <f ca="1">AVERAGE(OFFSET($BH$3,0,0,'Données projet'!$E$11+1,1))-AVERAGE(OFFSET($H$3,0,0,'Données projet'!$E$11+1,1))</f>
        <v>371.7282125501186</v>
      </c>
      <c r="BJ59" s="62">
        <f t="shared" si="38"/>
        <v>231.36959598460686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2.3358257782356952E-3</v>
      </c>
      <c r="BS59" s="24">
        <f t="shared" si="9"/>
        <v>2.3358257782356952E-3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172.99775999999997</v>
      </c>
      <c r="BF60" s="14">
        <f t="shared" si="37"/>
        <v>43.760737531919609</v>
      </c>
      <c r="BG60" s="22">
        <f t="shared" si="7"/>
        <v>377.52104986809326</v>
      </c>
      <c r="BH60" s="62">
        <f t="shared" si="8"/>
        <v>670.85438320142657</v>
      </c>
      <c r="BI60" s="62">
        <f ca="1">AVERAGE(OFFSET($BH$3,0,0,'Données projet'!$E$11+1,1))-AVERAGE(OFFSET($H$3,0,0,'Données projet'!$E$11+1,1))</f>
        <v>371.7282125501186</v>
      </c>
      <c r="BJ60" s="62">
        <f t="shared" si="38"/>
        <v>231.36959598460686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1.6516782474608048E-3</v>
      </c>
      <c r="BS60" s="24">
        <f t="shared" si="9"/>
        <v>1.6516782474608048E-3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179.87423999999999</v>
      </c>
      <c r="BF61" s="14">
        <f t="shared" si="37"/>
        <v>45.294205745553846</v>
      </c>
      <c r="BG61" s="22">
        <f t="shared" si="7"/>
        <v>392.16837634017293</v>
      </c>
      <c r="BH61" s="62">
        <f t="shared" si="8"/>
        <v>685.50170967350618</v>
      </c>
      <c r="BI61" s="62">
        <f ca="1">AVERAGE(OFFSET($BH$3,0,0,'Données projet'!$E$11+1,1))-AVERAGE(OFFSET($H$3,0,0,'Données projet'!$E$11+1,1))</f>
        <v>371.7282125501186</v>
      </c>
      <c r="BJ61" s="62">
        <f t="shared" si="38"/>
        <v>231.36959598460686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1.1679128891178476E-3</v>
      </c>
      <c r="BS61" s="24">
        <f t="shared" si="9"/>
        <v>1.1679128891178476E-3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186.75071999999997</v>
      </c>
      <c r="BF62" s="14">
        <f t="shared" si="37"/>
        <v>46.820863587839391</v>
      </c>
      <c r="BG62" s="22">
        <f t="shared" si="7"/>
        <v>406.80384141548689</v>
      </c>
      <c r="BH62" s="62">
        <f t="shared" si="8"/>
        <v>700.13717474882014</v>
      </c>
      <c r="BI62" s="62">
        <f ca="1">AVERAGE(OFFSET($BH$3,0,0,'Données projet'!$E$11+1,1))-AVERAGE(OFFSET($H$3,0,0,'Données projet'!$E$11+1,1))</f>
        <v>371.7282125501186</v>
      </c>
      <c r="BJ62" s="62">
        <f t="shared" si="38"/>
        <v>231.36959598460686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8.2583912373040242E-4</v>
      </c>
      <c r="BS62" s="24">
        <f t="shared" si="9"/>
        <v>8.2583912373040242E-4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193.62719999999996</v>
      </c>
      <c r="BF63" s="14">
        <f t="shared" si="37"/>
        <v>48.340990547231193</v>
      </c>
      <c r="BG63" s="22">
        <f t="shared" si="7"/>
        <v>421.42793186976087</v>
      </c>
      <c r="BH63" s="62">
        <f t="shared" si="8"/>
        <v>714.76126520309413</v>
      </c>
      <c r="BI63" s="62">
        <f ca="1">AVERAGE(OFFSET($BH$3,0,0,'Données projet'!$E$11+1,1))-AVERAGE(OFFSET($H$3,0,0,'Données projet'!$E$11+1,1))</f>
        <v>371.7282125501186</v>
      </c>
      <c r="BJ63" s="62">
        <f t="shared" si="38"/>
        <v>231.36959598460686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5.839564445589238E-4</v>
      </c>
      <c r="BS63" s="24">
        <f t="shared" si="9"/>
        <v>5.839564445589238E-4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371.7282125501186</v>
      </c>
      <c r="BJ64" s="62">
        <f t="shared" si="38"/>
        <v>231.36959598460686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4.1291956186520121E-4</v>
      </c>
      <c r="BS64" s="24">
        <f t="shared" si="9"/>
        <v>4.1291956186520121E-4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371.7282125501186</v>
      </c>
      <c r="BJ65" s="62">
        <f t="shared" si="38"/>
        <v>231.36959598460686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2.919782222794619E-4</v>
      </c>
      <c r="BS65" s="24">
        <f t="shared" si="9"/>
        <v>2.919782222794619E-4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371.7282125501186</v>
      </c>
      <c r="BJ66" s="62">
        <f t="shared" si="38"/>
        <v>231.36959598460686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2.0645978093260061E-4</v>
      </c>
      <c r="BS66" s="24">
        <f t="shared" si="9"/>
        <v>2.0645978093260061E-4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371.7282125501186</v>
      </c>
      <c r="BJ67" s="62">
        <f t="shared" si="38"/>
        <v>231.36959598460686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1.4598911113973095E-4</v>
      </c>
      <c r="BS67" s="24">
        <f t="shared" si="9"/>
        <v>1.4598911113973095E-4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371.7282125501186</v>
      </c>
      <c r="BJ68" s="62">
        <f t="shared" si="38"/>
        <v>231.36959598460686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1.032298904663003E-4</v>
      </c>
      <c r="BS68" s="24">
        <f t="shared" ref="BS68:BS131" si="63">SUM(BP68:BR68)</f>
        <v>1.032298904663003E-4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194.35103999999993</v>
      </c>
      <c r="BF69" s="14">
        <f t="shared" ref="BF69:BF132" si="91">EXP(-1.0587+0.8836*LN(BE69)+0.284)</f>
        <v>48.500634729810159</v>
      </c>
      <c r="BG69" s="22">
        <f t="shared" si="61"/>
        <v>422.96666682108594</v>
      </c>
      <c r="BH69" s="62">
        <f t="shared" si="62"/>
        <v>716.30000015441919</v>
      </c>
      <c r="BI69" s="62">
        <f ca="1">AVERAGE(OFFSET($BH$3,0,0,'Données projet'!$E$11+1,1))-AVERAGE(OFFSET($H$3,0,0,'Données projet'!$E$11+1,1))</f>
        <v>371.7282125501186</v>
      </c>
      <c r="BJ69" s="62">
        <f t="shared" ref="BJ69:BJ132" si="92">$BJ$3</f>
        <v>231.36959598460686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7.2994555569865475E-5</v>
      </c>
      <c r="BS69" s="24">
        <f t="shared" si="63"/>
        <v>7.2994555569865475E-5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200.50367999999995</v>
      </c>
      <c r="BF70" s="14">
        <f t="shared" si="91"/>
        <v>49.854845135229887</v>
      </c>
      <c r="BG70" s="22">
        <f t="shared" si="61"/>
        <v>436.04109794385857</v>
      </c>
      <c r="BH70" s="62">
        <f t="shared" si="62"/>
        <v>729.37443127719189</v>
      </c>
      <c r="BI70" s="62">
        <f ca="1">AVERAGE(OFFSET($BH$3,0,0,'Données projet'!$E$11+1,1))-AVERAGE(OFFSET($H$3,0,0,'Données projet'!$E$11+1,1))</f>
        <v>371.7282125501186</v>
      </c>
      <c r="BJ70" s="62">
        <f t="shared" si="92"/>
        <v>231.36959598460686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5.1614945233150151E-5</v>
      </c>
      <c r="BS70" s="24">
        <f t="shared" si="63"/>
        <v>5.1614945233150151E-5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206.65631999999994</v>
      </c>
      <c r="BF71" s="14">
        <f t="shared" si="91"/>
        <v>51.20422634371338</v>
      </c>
      <c r="BG71" s="22">
        <f t="shared" si="61"/>
        <v>449.10711821530072</v>
      </c>
      <c r="BH71" s="62">
        <f t="shared" si="62"/>
        <v>742.44045154863397</v>
      </c>
      <c r="BI71" s="62">
        <f ca="1">AVERAGE(OFFSET($BH$3,0,0,'Données projet'!$E$11+1,1))-AVERAGE(OFFSET($H$3,0,0,'Données projet'!$E$11+1,1))</f>
        <v>371.7282125501186</v>
      </c>
      <c r="BJ71" s="62">
        <f t="shared" si="92"/>
        <v>231.36959598460686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3.6497277784932738E-5</v>
      </c>
      <c r="BS71" s="24">
        <f t="shared" si="63"/>
        <v>3.6497277784932738E-5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212.80895999999996</v>
      </c>
      <c r="BF72" s="14">
        <f t="shared" si="91"/>
        <v>52.548938637485847</v>
      </c>
      <c r="BG72" s="22">
        <f t="shared" si="61"/>
        <v>462.16500679362099</v>
      </c>
      <c r="BH72" s="62">
        <f t="shared" si="62"/>
        <v>755.4983401269543</v>
      </c>
      <c r="BI72" s="62">
        <f ca="1">AVERAGE(OFFSET($BH$3,0,0,'Données projet'!$E$11+1,1))-AVERAGE(OFFSET($H$3,0,0,'Données projet'!$E$11+1,1))</f>
        <v>371.7282125501186</v>
      </c>
      <c r="BJ72" s="62">
        <f t="shared" si="92"/>
        <v>231.36959598460686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2.5807472616575076E-5</v>
      </c>
      <c r="BS72" s="24">
        <f t="shared" si="63"/>
        <v>2.5807472616575076E-5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218.96159999999998</v>
      </c>
      <c r="BF73" s="14">
        <f t="shared" si="91"/>
        <v>53.88913250370743</v>
      </c>
      <c r="BG73" s="22">
        <f t="shared" si="61"/>
        <v>475.21502577729035</v>
      </c>
      <c r="BH73" s="62">
        <f t="shared" si="62"/>
        <v>768.54835911062366</v>
      </c>
      <c r="BI73" s="62">
        <f ca="1">AVERAGE(OFFSET($BH$3,0,0,'Données projet'!$E$11+1,1))-AVERAGE(OFFSET($H$3,0,0,'Données projet'!$E$11+1,1))</f>
        <v>371.7282125501186</v>
      </c>
      <c r="BJ73" s="62">
        <f t="shared" si="92"/>
        <v>231.36959598460686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1.8248638892466369E-5</v>
      </c>
      <c r="BS73" s="24">
        <f t="shared" si="63"/>
        <v>1.8248638892466369E-5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205.57055999999997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371.7282125501186</v>
      </c>
      <c r="BJ74" s="62">
        <f t="shared" si="92"/>
        <v>231.36959598460686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1.2903736308287538E-5</v>
      </c>
      <c r="BS74" s="24">
        <f t="shared" si="63"/>
        <v>1.2903736308287538E-5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371.7282125501186</v>
      </c>
      <c r="BJ75" s="62">
        <f t="shared" si="92"/>
        <v>231.36959598460686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9.1243194462331844E-6</v>
      </c>
      <c r="BS75" s="24">
        <f t="shared" si="63"/>
        <v>9.1243194462331844E-6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216.79007999999996</v>
      </c>
      <c r="BF76" s="14">
        <f t="shared" si="91"/>
        <v>53.416629794462551</v>
      </c>
      <c r="BG76" s="22">
        <f t="shared" si="61"/>
        <v>470.61001955868886</v>
      </c>
      <c r="BH76" s="62">
        <f t="shared" si="62"/>
        <v>763.94335289202218</v>
      </c>
      <c r="BI76" s="62">
        <f ca="1">AVERAGE(OFFSET($BH$3,0,0,'Données projet'!$E$11+1,1))-AVERAGE(OFFSET($H$3,0,0,'Données projet'!$E$11+1,1))</f>
        <v>371.7282125501186</v>
      </c>
      <c r="BJ76" s="62">
        <f t="shared" si="92"/>
        <v>231.36959598460686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6.4518681541437689E-6</v>
      </c>
      <c r="BS76" s="24">
        <f t="shared" si="63"/>
        <v>6.4518681541437689E-6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371.7282125501186</v>
      </c>
      <c r="BJ77" s="62">
        <f t="shared" si="92"/>
        <v>231.36959598460686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4.5621597231165922E-6</v>
      </c>
      <c r="BS77" s="24">
        <f t="shared" si="63"/>
        <v>4.5621597231165922E-6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228.00959999999992</v>
      </c>
      <c r="BF78" s="14">
        <f t="shared" si="91"/>
        <v>55.852093054619829</v>
      </c>
      <c r="BG78" s="22">
        <f t="shared" si="61"/>
        <v>494.3924487367961</v>
      </c>
      <c r="BH78" s="62">
        <f t="shared" si="62"/>
        <v>787.72578207012941</v>
      </c>
      <c r="BI78" s="62">
        <f ca="1">AVERAGE(OFFSET($BH$3,0,0,'Données projet'!$E$11+1,1))-AVERAGE(OFFSET($H$3,0,0,'Données projet'!$E$11+1,1))</f>
        <v>371.7282125501186</v>
      </c>
      <c r="BJ78" s="62">
        <f t="shared" si="92"/>
        <v>231.36959598460686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3.2259340770718845E-6</v>
      </c>
      <c r="BS78" s="24">
        <f t="shared" si="63"/>
        <v>3.2259340770718845E-6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214.43759999999989</v>
      </c>
      <c r="BF79" s="14">
        <f t="shared" si="91"/>
        <v>52.904129603372375</v>
      </c>
      <c r="BG79" s="22">
        <f t="shared" si="61"/>
        <v>465.62017905920658</v>
      </c>
      <c r="BH79" s="62">
        <f t="shared" si="62"/>
        <v>758.95351239253989</v>
      </c>
      <c r="BI79" s="62">
        <f ca="1">AVERAGE(OFFSET($BH$3,0,0,'Données projet'!$E$11+1,1))-AVERAGE(OFFSET($H$3,0,0,'Données projet'!$E$11+1,1))</f>
        <v>371.7282125501186</v>
      </c>
      <c r="BJ79" s="62">
        <f t="shared" si="92"/>
        <v>231.36959598460686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2.2810798615582961E-6</v>
      </c>
      <c r="BS79" s="24">
        <f t="shared" si="63"/>
        <v>2.2810798615582961E-6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219.86639999999989</v>
      </c>
      <c r="BF80" s="14">
        <f t="shared" si="91"/>
        <v>54.085847394182416</v>
      </c>
      <c r="BG80" s="22">
        <f t="shared" si="61"/>
        <v>477.13349754486745</v>
      </c>
      <c r="BH80" s="62">
        <f t="shared" si="62"/>
        <v>770.46683087820077</v>
      </c>
      <c r="BI80" s="62">
        <f ca="1">AVERAGE(OFFSET($BH$3,0,0,'Données projet'!$E$11+1,1))-AVERAGE(OFFSET($H$3,0,0,'Données projet'!$E$11+1,1))</f>
        <v>371.7282125501186</v>
      </c>
      <c r="BJ80" s="62">
        <f t="shared" si="92"/>
        <v>231.36959598460686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1.6129670385359422E-6</v>
      </c>
      <c r="BS80" s="24">
        <f t="shared" si="63"/>
        <v>1.6129670385359422E-6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225.29519999999991</v>
      </c>
      <c r="BF81" s="14">
        <f t="shared" si="91"/>
        <v>55.264173352293078</v>
      </c>
      <c r="BG81" s="22">
        <f t="shared" si="61"/>
        <v>488.64090858857691</v>
      </c>
      <c r="BH81" s="62">
        <f t="shared" si="62"/>
        <v>781.97424192191022</v>
      </c>
      <c r="BI81" s="62">
        <f ca="1">AVERAGE(OFFSET($BH$3,0,0,'Données projet'!$E$11+1,1))-AVERAGE(OFFSET($H$3,0,0,'Données projet'!$E$11+1,1))</f>
        <v>371.7282125501186</v>
      </c>
      <c r="BJ81" s="62">
        <f t="shared" si="92"/>
        <v>231.36959598460686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1.1405399307791481E-6</v>
      </c>
      <c r="BS81" s="24">
        <f t="shared" si="63"/>
        <v>1.1405399307791481E-6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230.72399999999988</v>
      </c>
      <c r="BF82" s="14">
        <f t="shared" si="91"/>
        <v>56.439198612082045</v>
      </c>
      <c r="BG82" s="22">
        <f t="shared" si="61"/>
        <v>500.14257091604264</v>
      </c>
      <c r="BH82" s="62">
        <f t="shared" si="62"/>
        <v>793.47590424937596</v>
      </c>
      <c r="BI82" s="62">
        <f ca="1">AVERAGE(OFFSET($BH$3,0,0,'Données projet'!$E$11+1,1))-AVERAGE(OFFSET($H$3,0,0,'Données projet'!$E$11+1,1))</f>
        <v>371.7282125501186</v>
      </c>
      <c r="BJ82" s="62">
        <f t="shared" si="92"/>
        <v>231.36959598460686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8.0648351926797111E-7</v>
      </c>
      <c r="BS82" s="24">
        <f t="shared" si="63"/>
        <v>8.0648351926797111E-7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236.15279999999987</v>
      </c>
      <c r="BF83" s="14">
        <f t="shared" si="91"/>
        <v>57.61100977459931</v>
      </c>
      <c r="BG83" s="22">
        <f t="shared" si="61"/>
        <v>511.63863535742689</v>
      </c>
      <c r="BH83" s="62">
        <f t="shared" si="62"/>
        <v>804.97196869076015</v>
      </c>
      <c r="BI83" s="62">
        <f ca="1">AVERAGE(OFFSET($BH$3,0,0,'Données projet'!$E$11+1,1))-AVERAGE(OFFSET($H$3,0,0,'Données projet'!$E$11+1,1))</f>
        <v>371.7282125501186</v>
      </c>
      <c r="BJ83" s="62">
        <f t="shared" si="92"/>
        <v>231.36959598460686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5.7026996538957403E-7</v>
      </c>
      <c r="BS83" s="24">
        <f t="shared" si="63"/>
        <v>5.7026996538957403E-7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222.3998399999999</v>
      </c>
      <c r="BF84" s="14">
        <f t="shared" si="91"/>
        <v>54.636149281681448</v>
      </c>
      <c r="BG84" s="22">
        <f t="shared" si="61"/>
        <v>482.50434799892832</v>
      </c>
      <c r="BH84" s="62">
        <f t="shared" si="62"/>
        <v>775.83768133226158</v>
      </c>
      <c r="BI84" s="62">
        <f ca="1">AVERAGE(OFFSET($BH$3,0,0,'Données projet'!$E$11+1,1))-AVERAGE(OFFSET($H$3,0,0,'Données projet'!$E$11+1,1))</f>
        <v>371.7282125501186</v>
      </c>
      <c r="BJ84" s="62">
        <f t="shared" si="92"/>
        <v>231.36959598460686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4.0324175963398556E-7</v>
      </c>
      <c r="BS84" s="24">
        <f t="shared" si="63"/>
        <v>4.0324175963398556E-7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227.64767999999992</v>
      </c>
      <c r="BF85" s="14">
        <f t="shared" si="91"/>
        <v>55.773751036838313</v>
      </c>
      <c r="BG85" s="22">
        <f t="shared" si="61"/>
        <v>493.62565905582659</v>
      </c>
      <c r="BH85" s="62">
        <f t="shared" si="62"/>
        <v>786.9589923891599</v>
      </c>
      <c r="BI85" s="62">
        <f ca="1">AVERAGE(OFFSET($BH$3,0,0,'Données projet'!$E$11+1,1))-AVERAGE(OFFSET($H$3,0,0,'Données projet'!$E$11+1,1))</f>
        <v>371.7282125501186</v>
      </c>
      <c r="BJ85" s="62">
        <f t="shared" si="92"/>
        <v>231.36959598460686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2.8513498269478701E-7</v>
      </c>
      <c r="BS85" s="24">
        <f t="shared" si="63"/>
        <v>2.8513498269478701E-7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232.89551999999992</v>
      </c>
      <c r="BF86" s="14">
        <f t="shared" si="91"/>
        <v>56.908304063818662</v>
      </c>
      <c r="BG86" s="22">
        <f t="shared" si="61"/>
        <v>504.74166024448397</v>
      </c>
      <c r="BH86" s="62">
        <f t="shared" si="62"/>
        <v>798.07499357781728</v>
      </c>
      <c r="BI86" s="62">
        <f ca="1">AVERAGE(OFFSET($BH$3,0,0,'Données projet'!$E$11+1,1))-AVERAGE(OFFSET($H$3,0,0,'Données projet'!$E$11+1,1))</f>
        <v>371.7282125501186</v>
      </c>
      <c r="BJ86" s="62">
        <f t="shared" si="92"/>
        <v>231.36959598460686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2.0162087981699278E-7</v>
      </c>
      <c r="BS86" s="24">
        <f t="shared" si="63"/>
        <v>2.0162087981699278E-7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238.14335999999992</v>
      </c>
      <c r="BF87" s="14">
        <f t="shared" si="91"/>
        <v>58.039884968630489</v>
      </c>
      <c r="BG87" s="22">
        <f t="shared" si="61"/>
        <v>515.85248498703129</v>
      </c>
      <c r="BH87" s="62">
        <f t="shared" si="62"/>
        <v>809.18581832036466</v>
      </c>
      <c r="BI87" s="62">
        <f ca="1">AVERAGE(OFFSET($BH$3,0,0,'Données projet'!$E$11+1,1))-AVERAGE(OFFSET($H$3,0,0,'Données projet'!$E$11+1,1))</f>
        <v>371.7282125501186</v>
      </c>
      <c r="BJ87" s="62">
        <f t="shared" si="92"/>
        <v>231.36959598460686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1.4256749134739351E-7</v>
      </c>
      <c r="BS87" s="24">
        <f t="shared" si="63"/>
        <v>1.4256749134739351E-7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243.39119999999994</v>
      </c>
      <c r="BF88" s="14">
        <f t="shared" si="91"/>
        <v>59.168566788241527</v>
      </c>
      <c r="BG88" s="22">
        <f t="shared" si="61"/>
        <v>526.95826048952051</v>
      </c>
      <c r="BH88" s="62">
        <f t="shared" si="62"/>
        <v>820.29159382285388</v>
      </c>
      <c r="BI88" s="62">
        <f ca="1">AVERAGE(OFFSET($BH$3,0,0,'Données projet'!$E$11+1,1))-AVERAGE(OFFSET($H$3,0,0,'Données projet'!$E$11+1,1))</f>
        <v>371.7282125501186</v>
      </c>
      <c r="BJ88" s="62">
        <f t="shared" si="92"/>
        <v>231.36959598460686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1.0081043990849639E-7</v>
      </c>
      <c r="BS88" s="24">
        <f t="shared" si="63"/>
        <v>1.0081043990849639E-7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229.27631999999994</v>
      </c>
      <c r="BF89" s="14">
        <f t="shared" si="91"/>
        <v>56.126176307517476</v>
      </c>
      <c r="BG89" s="22">
        <f t="shared" si="61"/>
        <v>497.07601440225949</v>
      </c>
      <c r="BH89" s="62">
        <f t="shared" si="62"/>
        <v>790.40934773559275</v>
      </c>
      <c r="BI89" s="62">
        <f ca="1">AVERAGE(OFFSET($BH$3,0,0,'Données projet'!$E$11+1,1))-AVERAGE(OFFSET($H$3,0,0,'Données projet'!$E$11+1,1))</f>
        <v>371.7282125501186</v>
      </c>
      <c r="BJ89" s="62">
        <f t="shared" si="92"/>
        <v>231.36959598460686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7.1283745673696753E-8</v>
      </c>
      <c r="BS89" s="24">
        <f t="shared" si="63"/>
        <v>7.1283745673696753E-8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234.16223999999988</v>
      </c>
      <c r="BF90" s="14">
        <f t="shared" si="91"/>
        <v>57.181713578143047</v>
      </c>
      <c r="BG90" s="22">
        <f t="shared" si="61"/>
        <v>507.42405248193222</v>
      </c>
      <c r="BH90" s="62">
        <f t="shared" si="62"/>
        <v>800.75738581526548</v>
      </c>
      <c r="BI90" s="62">
        <f ca="1">AVERAGE(OFFSET($BH$3,0,0,'Données projet'!$E$11+1,1))-AVERAGE(OFFSET($H$3,0,0,'Données projet'!$E$11+1,1))</f>
        <v>371.7282125501186</v>
      </c>
      <c r="BJ90" s="62">
        <f t="shared" si="92"/>
        <v>231.36959598460686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5.0405219954248195E-8</v>
      </c>
      <c r="BS90" s="24">
        <f t="shared" si="63"/>
        <v>5.0405219954248195E-8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239.04815999999985</v>
      </c>
      <c r="BF91" s="14">
        <f t="shared" si="91"/>
        <v>58.234690128947292</v>
      </c>
      <c r="BG91" s="22">
        <f t="shared" si="61"/>
        <v>517.76763064124964</v>
      </c>
      <c r="BH91" s="62">
        <f t="shared" si="62"/>
        <v>811.10096397458301</v>
      </c>
      <c r="BI91" s="62">
        <f ca="1">AVERAGE(OFFSET($BH$3,0,0,'Données projet'!$E$11+1,1))-AVERAGE(OFFSET($H$3,0,0,'Données projet'!$E$11+1,1))</f>
        <v>371.7282125501186</v>
      </c>
      <c r="BJ91" s="62">
        <f t="shared" si="92"/>
        <v>231.36959598460686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3.5641872836848377E-8</v>
      </c>
      <c r="BS91" s="24">
        <f t="shared" si="63"/>
        <v>3.5641872836848377E-8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243.93407999999988</v>
      </c>
      <c r="BF92" s="14">
        <f t="shared" si="91"/>
        <v>59.285164329617594</v>
      </c>
      <c r="BG92" s="22">
        <f t="shared" si="61"/>
        <v>528.10685054075043</v>
      </c>
      <c r="BH92" s="62">
        <f t="shared" si="62"/>
        <v>821.44018387408369</v>
      </c>
      <c r="BI92" s="62">
        <f ca="1">AVERAGE(OFFSET($BH$3,0,0,'Données projet'!$E$11+1,1))-AVERAGE(OFFSET($H$3,0,0,'Données projet'!$E$11+1,1))</f>
        <v>371.7282125501186</v>
      </c>
      <c r="BJ92" s="62">
        <f t="shared" si="92"/>
        <v>231.36959598460686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2.5202609977124097E-8</v>
      </c>
      <c r="BS92" s="24">
        <f t="shared" si="63"/>
        <v>2.5202609977124097E-8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248.81999999999982</v>
      </c>
      <c r="BF93" s="14">
        <f t="shared" si="91"/>
        <v>60.333192077890018</v>
      </c>
      <c r="BG93" s="22">
        <f t="shared" si="61"/>
        <v>538.44180953565808</v>
      </c>
      <c r="BH93" s="62">
        <f t="shared" si="62"/>
        <v>831.77514286899145</v>
      </c>
      <c r="BI93" s="62">
        <f ca="1">AVERAGE(OFFSET($BH$3,0,0,'Données projet'!$E$11+1,1))-AVERAGE(OFFSET($H$3,0,0,'Données projet'!$E$11+1,1))</f>
        <v>371.7282125501186</v>
      </c>
      <c r="BJ93" s="62">
        <f t="shared" si="92"/>
        <v>231.36959598460686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1.7820936418424188E-8</v>
      </c>
      <c r="BS93" s="24">
        <f t="shared" si="63"/>
        <v>1.7820936418424188E-8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234.34319999999983</v>
      </c>
      <c r="BF94" s="14">
        <f t="shared" si="91"/>
        <v>57.220758006491614</v>
      </c>
      <c r="BG94" s="22">
        <f t="shared" si="61"/>
        <v>507.80722686130588</v>
      </c>
      <c r="BH94" s="62">
        <f t="shared" si="62"/>
        <v>801.14056019463919</v>
      </c>
      <c r="BI94" s="62">
        <f ca="1">AVERAGE(OFFSET($BH$3,0,0,'Données projet'!$E$11+1,1))-AVERAGE(OFFSET($H$3,0,0,'Données projet'!$E$11+1,1))</f>
        <v>371.7282125501186</v>
      </c>
      <c r="BJ94" s="62">
        <f t="shared" si="92"/>
        <v>231.36959598460686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1.2601304988562049E-8</v>
      </c>
      <c r="BS94" s="24">
        <f t="shared" si="63"/>
        <v>1.2601304988562049E-8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238.86719999999983</v>
      </c>
      <c r="BF95" s="14">
        <f t="shared" si="91"/>
        <v>58.195735973104156</v>
      </c>
      <c r="BG95" s="22">
        <f t="shared" si="61"/>
        <v>517.38461348648946</v>
      </c>
      <c r="BH95" s="62">
        <f t="shared" si="62"/>
        <v>810.71794681982283</v>
      </c>
      <c r="BI95" s="62">
        <f ca="1">AVERAGE(OFFSET($BH$3,0,0,'Données projet'!$E$11+1,1))-AVERAGE(OFFSET($H$3,0,0,'Données projet'!$E$11+1,1))</f>
        <v>371.7282125501186</v>
      </c>
      <c r="BJ95" s="62">
        <f t="shared" si="92"/>
        <v>231.36959598460686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8.9104682092120942E-9</v>
      </c>
      <c r="BS95" s="24">
        <f t="shared" si="63"/>
        <v>8.9104682092120942E-9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243.39119999999986</v>
      </c>
      <c r="BF96" s="14">
        <f t="shared" si="91"/>
        <v>59.168566788241527</v>
      </c>
      <c r="BG96" s="22">
        <f t="shared" si="61"/>
        <v>526.95826048952051</v>
      </c>
      <c r="BH96" s="62">
        <f t="shared" si="62"/>
        <v>820.29159382285388</v>
      </c>
      <c r="BI96" s="62">
        <f ca="1">AVERAGE(OFFSET($BH$3,0,0,'Données projet'!$E$11+1,1))-AVERAGE(OFFSET($H$3,0,0,'Données projet'!$E$11+1,1))</f>
        <v>371.7282125501186</v>
      </c>
      <c r="BJ96" s="62">
        <f t="shared" si="92"/>
        <v>231.36959598460686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6.3006524942810243E-9</v>
      </c>
      <c r="BS96" s="24">
        <f t="shared" si="63"/>
        <v>6.3006524942810243E-9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247.91519999999986</v>
      </c>
      <c r="BF97" s="14">
        <f t="shared" si="91"/>
        <v>60.139294964297406</v>
      </c>
      <c r="BG97" s="22">
        <f t="shared" si="61"/>
        <v>536.52824539615096</v>
      </c>
      <c r="BH97" s="62">
        <f t="shared" si="62"/>
        <v>829.86157872948434</v>
      </c>
      <c r="BI97" s="62">
        <f ca="1">AVERAGE(OFFSET($BH$3,0,0,'Données projet'!$E$11+1,1))-AVERAGE(OFFSET($H$3,0,0,'Données projet'!$E$11+1,1))</f>
        <v>371.7282125501186</v>
      </c>
      <c r="BJ97" s="62">
        <f t="shared" si="92"/>
        <v>231.36959598460686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4.4552341046060471E-9</v>
      </c>
      <c r="BS97" s="24">
        <f t="shared" si="63"/>
        <v>4.4552341046060471E-9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252.43919999999983</v>
      </c>
      <c r="BF98" s="14">
        <f t="shared" si="91"/>
        <v>61.107963296116218</v>
      </c>
      <c r="BG98" s="22">
        <f t="shared" si="61"/>
        <v>546.09464274073537</v>
      </c>
      <c r="BH98" s="62">
        <f t="shared" si="62"/>
        <v>839.42797607406874</v>
      </c>
      <c r="BI98" s="62">
        <f ca="1">AVERAGE(OFFSET($BH$3,0,0,'Données projet'!$E$11+1,1))-AVERAGE(OFFSET($H$3,0,0,'Données projet'!$E$11+1,1))</f>
        <v>371.7282125501186</v>
      </c>
      <c r="BJ98" s="62">
        <f t="shared" si="92"/>
        <v>231.36959598460686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3.1503262471405122E-9</v>
      </c>
      <c r="BS98" s="24">
        <f t="shared" si="63"/>
        <v>3.1503262471405122E-9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237.78143999999983</v>
      </c>
      <c r="BF99" s="14">
        <f t="shared" si="91"/>
        <v>57.9619387969109</v>
      </c>
      <c r="BG99" s="22">
        <f t="shared" si="61"/>
        <v>515.08638473795281</v>
      </c>
      <c r="BH99" s="62">
        <f t="shared" si="62"/>
        <v>808.41971807128607</v>
      </c>
      <c r="BI99" s="62">
        <f ca="1">AVERAGE(OFFSET($BH$3,0,0,'Données projet'!$E$11+1,1))-AVERAGE(OFFSET($H$3,0,0,'Données projet'!$E$11+1,1))</f>
        <v>371.7282125501186</v>
      </c>
      <c r="BJ99" s="62">
        <f t="shared" si="92"/>
        <v>231.36959598460686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2.2276170523030235E-9</v>
      </c>
      <c r="BS99" s="24">
        <f t="shared" si="63"/>
        <v>2.2276170523030235E-9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242.12447999999986</v>
      </c>
      <c r="BF100" s="14">
        <f t="shared" si="91"/>
        <v>58.896387987806008</v>
      </c>
      <c r="BG100" s="22">
        <f t="shared" si="61"/>
        <v>524.27801174542856</v>
      </c>
      <c r="BH100" s="62">
        <f t="shared" si="62"/>
        <v>817.61134507876181</v>
      </c>
      <c r="BI100" s="62">
        <f ca="1">AVERAGE(OFFSET($BH$3,0,0,'Données projet'!$E$11+1,1))-AVERAGE(OFFSET($H$3,0,0,'Données projet'!$E$11+1,1))</f>
        <v>371.7282125501186</v>
      </c>
      <c r="BJ100" s="62">
        <f t="shared" si="92"/>
        <v>231.36959598460686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1.5751631235702561E-9</v>
      </c>
      <c r="BS100" s="24">
        <f t="shared" si="63"/>
        <v>1.5751631235702561E-9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246.46751999999987</v>
      </c>
      <c r="BF101" s="14">
        <f t="shared" si="91"/>
        <v>59.828888074216977</v>
      </c>
      <c r="BG101" s="22">
        <f t="shared" si="61"/>
        <v>533.46624406259423</v>
      </c>
      <c r="BH101" s="62">
        <f t="shared" si="62"/>
        <v>826.7995773959276</v>
      </c>
      <c r="BI101" s="62">
        <f ca="1">AVERAGE(OFFSET($BH$3,0,0,'Données projet'!$E$11+1,1))-AVERAGE(OFFSET($H$3,0,0,'Données projet'!$E$11+1,1))</f>
        <v>371.7282125501186</v>
      </c>
      <c r="BJ101" s="62">
        <f t="shared" si="92"/>
        <v>231.36959598460686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1.1138085261515118E-9</v>
      </c>
      <c r="BS101" s="24">
        <f t="shared" si="63"/>
        <v>1.1138085261515118E-9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250.8105599999999</v>
      </c>
      <c r="BF102" s="14">
        <f t="shared" si="91"/>
        <v>60.75947736410869</v>
      </c>
      <c r="BG102" s="22">
        <f t="shared" si="61"/>
        <v>542.65114840915578</v>
      </c>
      <c r="BH102" s="62">
        <f t="shared" si="62"/>
        <v>835.98448174248915</v>
      </c>
      <c r="BI102" s="62">
        <f ca="1">AVERAGE(OFFSET($BH$3,0,0,'Données projet'!$E$11+1,1))-AVERAGE(OFFSET($H$3,0,0,'Données projet'!$E$11+1,1))</f>
        <v>371.7282125501186</v>
      </c>
      <c r="BJ102" s="62">
        <f t="shared" si="92"/>
        <v>231.36959598460686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7.8758156178512804E-10</v>
      </c>
      <c r="BS102" s="24">
        <f t="shared" si="63"/>
        <v>7.8758156178512804E-10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255.15359999999987</v>
      </c>
      <c r="BF103" s="14">
        <f t="shared" si="91"/>
        <v>61.688192762754376</v>
      </c>
      <c r="BG103" s="22">
        <f t="shared" si="61"/>
        <v>551.83278906179692</v>
      </c>
      <c r="BH103" s="62">
        <f t="shared" si="62"/>
        <v>845.16612239513029</v>
      </c>
      <c r="BI103" s="62">
        <f ca="1">AVERAGE(OFFSET($BH$3,0,0,'Données projet'!$E$11+1,1))-AVERAGE(OFFSET($H$3,0,0,'Données projet'!$E$11+1,1))</f>
        <v>371.7282125501186</v>
      </c>
      <c r="BJ103" s="62">
        <f t="shared" si="92"/>
        <v>231.36959598460686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5.5690426307575589E-10</v>
      </c>
      <c r="BS103" s="24">
        <f t="shared" si="63"/>
        <v>5.5690426307575589E-10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240.31487999999993</v>
      </c>
      <c r="BF104" s="14">
        <f t="shared" si="91"/>
        <v>58.50727327751612</v>
      </c>
      <c r="BG104" s="22">
        <f t="shared" si="61"/>
        <v>520.44858362500713</v>
      </c>
      <c r="BH104" s="62">
        <f t="shared" si="62"/>
        <v>813.78191695834039</v>
      </c>
      <c r="BI104" s="62">
        <f ca="1">AVERAGE(OFFSET($BH$3,0,0,'Données projet'!$E$11+1,1))-AVERAGE(OFFSET($H$3,0,0,'Données projet'!$E$11+1,1))</f>
        <v>371.7282125501186</v>
      </c>
      <c r="BJ104" s="62">
        <f t="shared" si="92"/>
        <v>231.36959598460686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3.9379078089256402E-10</v>
      </c>
      <c r="BS104" s="24">
        <f t="shared" si="63"/>
        <v>3.9379078089256402E-10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244.47695999999993</v>
      </c>
      <c r="BF105" s="14">
        <f t="shared" si="91"/>
        <v>59.401731670234192</v>
      </c>
      <c r="BG105" s="22">
        <f t="shared" si="61"/>
        <v>529.25538799232447</v>
      </c>
      <c r="BH105" s="62">
        <f t="shared" si="62"/>
        <v>822.58872132565784</v>
      </c>
      <c r="BI105" s="62">
        <f ca="1">AVERAGE(OFFSET($BH$3,0,0,'Données projet'!$E$11+1,1))-AVERAGE(OFFSET($H$3,0,0,'Données projet'!$E$11+1,1))</f>
        <v>371.7282125501186</v>
      </c>
      <c r="BJ105" s="62">
        <f t="shared" si="92"/>
        <v>231.36959598460686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2.7845213153787794E-10</v>
      </c>
      <c r="BS105" s="24">
        <f t="shared" si="63"/>
        <v>2.7845213153787794E-10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248.63903999999994</v>
      </c>
      <c r="BF106" s="14">
        <f t="shared" si="91"/>
        <v>60.294419230169922</v>
      </c>
      <c r="BG106" s="22">
        <f t="shared" si="61"/>
        <v>538.05910815921254</v>
      </c>
      <c r="BH106" s="62">
        <f t="shared" si="62"/>
        <v>831.39244149254591</v>
      </c>
      <c r="BI106" s="62">
        <f ca="1">AVERAGE(OFFSET($BH$3,0,0,'Données projet'!$E$11+1,1))-AVERAGE(OFFSET($H$3,0,0,'Données projet'!$E$11+1,1))</f>
        <v>371.7282125501186</v>
      </c>
      <c r="BJ106" s="62">
        <f t="shared" si="92"/>
        <v>231.36959598460686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1.9689539044628201E-10</v>
      </c>
      <c r="BS106" s="24">
        <f t="shared" si="63"/>
        <v>1.9689539044628201E-10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252.80111999999994</v>
      </c>
      <c r="BF107" s="14">
        <f t="shared" si="91"/>
        <v>61.185369021394209</v>
      </c>
      <c r="BG107" s="22">
        <f t="shared" si="61"/>
        <v>546.8598017122614</v>
      </c>
      <c r="BH107" s="62">
        <f t="shared" si="62"/>
        <v>840.19313504559477</v>
      </c>
      <c r="BI107" s="62">
        <f ca="1">AVERAGE(OFFSET($BH$3,0,0,'Données projet'!$E$11+1,1))-AVERAGE(OFFSET($H$3,0,0,'Données projet'!$E$11+1,1))</f>
        <v>371.7282125501186</v>
      </c>
      <c r="BJ107" s="62">
        <f t="shared" si="92"/>
        <v>231.36959598460686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1.3922606576893897E-10</v>
      </c>
      <c r="BS107" s="24">
        <f t="shared" si="63"/>
        <v>1.3922606576893897E-10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256.96320000000003</v>
      </c>
      <c r="BF108" s="14">
        <f t="shared" si="91"/>
        <v>62.074612956838024</v>
      </c>
      <c r="BG108" s="22">
        <f t="shared" si="61"/>
        <v>555.65752423315951</v>
      </c>
      <c r="BH108" s="62">
        <f t="shared" si="62"/>
        <v>848.99085756649288</v>
      </c>
      <c r="BI108" s="62">
        <f ca="1">AVERAGE(OFFSET($BH$3,0,0,'Données projet'!$E$11+1,1))-AVERAGE(OFFSET($H$3,0,0,'Données projet'!$E$11+1,1))</f>
        <v>371.7282125501186</v>
      </c>
      <c r="BJ108" s="62">
        <f t="shared" si="92"/>
        <v>231.36959598460686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9.8447695223141005E-11</v>
      </c>
      <c r="BS108" s="24">
        <f t="shared" si="63"/>
        <v>9.8447695223141005E-11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242.66735999999997</v>
      </c>
      <c r="BF109" s="14">
        <f t="shared" si="91"/>
        <v>59.013056290731797</v>
      </c>
      <c r="BG109" s="22">
        <f t="shared" si="61"/>
        <v>525.42672503969118</v>
      </c>
      <c r="BH109" s="62">
        <f t="shared" si="62"/>
        <v>818.76005837302455</v>
      </c>
      <c r="BI109" s="62">
        <f ca="1">AVERAGE(OFFSET($BH$3,0,0,'Données projet'!$E$11+1,1))-AVERAGE(OFFSET($H$3,0,0,'Données projet'!$E$11+1,1))</f>
        <v>371.7282125501186</v>
      </c>
      <c r="BJ109" s="62">
        <f t="shared" si="92"/>
        <v>231.36959598460686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6.9613032884469486E-11</v>
      </c>
      <c r="BS109" s="24">
        <f t="shared" si="63"/>
        <v>6.9613032884469486E-11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246.46751999999995</v>
      </c>
      <c r="BF110" s="14">
        <f t="shared" si="91"/>
        <v>59.828888074216977</v>
      </c>
      <c r="BG110" s="22">
        <f t="shared" si="61"/>
        <v>533.46624406259446</v>
      </c>
      <c r="BH110" s="62">
        <f t="shared" si="62"/>
        <v>826.79957739592783</v>
      </c>
      <c r="BI110" s="62">
        <f ca="1">AVERAGE(OFFSET($BH$3,0,0,'Données projet'!$E$11+1,1))-AVERAGE(OFFSET($H$3,0,0,'Données projet'!$E$11+1,1))</f>
        <v>371.7282125501186</v>
      </c>
      <c r="BJ110" s="62">
        <f t="shared" si="92"/>
        <v>231.36959598460686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4.9223847611570503E-11</v>
      </c>
      <c r="BS110" s="24">
        <f t="shared" si="63"/>
        <v>4.9223847611570503E-11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250.26767999999996</v>
      </c>
      <c r="BF111" s="14">
        <f t="shared" si="91"/>
        <v>60.643256925083442</v>
      </c>
      <c r="BG111" s="22">
        <f t="shared" si="61"/>
        <v>541.50321514452014</v>
      </c>
      <c r="BH111" s="62">
        <f t="shared" si="62"/>
        <v>834.83654847785351</v>
      </c>
      <c r="BI111" s="62">
        <f ca="1">AVERAGE(OFFSET($BH$3,0,0,'Données projet'!$E$11+1,1))-AVERAGE(OFFSET($H$3,0,0,'Données projet'!$E$11+1,1))</f>
        <v>371.7282125501186</v>
      </c>
      <c r="BJ111" s="62">
        <f t="shared" si="92"/>
        <v>231.36959598460686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3.4806516442234743E-11</v>
      </c>
      <c r="BS111" s="24">
        <f t="shared" si="63"/>
        <v>3.4806516442234743E-11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254.06783999999996</v>
      </c>
      <c r="BF112" s="14">
        <f t="shared" si="91"/>
        <v>61.456187622750718</v>
      </c>
      <c r="BG112" s="22">
        <f t="shared" si="61"/>
        <v>549.53768144295748</v>
      </c>
      <c r="BH112" s="62">
        <f t="shared" si="62"/>
        <v>842.87101477629085</v>
      </c>
      <c r="BI112" s="62">
        <f ca="1">AVERAGE(OFFSET($BH$3,0,0,'Données projet'!$E$11+1,1))-AVERAGE(OFFSET($H$3,0,0,'Données projet'!$E$11+1,1))</f>
        <v>371.7282125501186</v>
      </c>
      <c r="BJ112" s="62">
        <f t="shared" si="92"/>
        <v>231.36959598460686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2.4611923805785251E-11</v>
      </c>
      <c r="BS112" s="24">
        <f t="shared" si="63"/>
        <v>2.4611923805785251E-11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257.86799999999994</v>
      </c>
      <c r="BF113" s="14">
        <f t="shared" si="91"/>
        <v>62.267704162827528</v>
      </c>
      <c r="BG113" s="22">
        <f t="shared" si="61"/>
        <v>557.56968475025781</v>
      </c>
      <c r="BH113" s="62">
        <f t="shared" si="62"/>
        <v>850.90301808359118</v>
      </c>
      <c r="BI113" s="62">
        <f ca="1">AVERAGE(OFFSET($BH$3,0,0,'Données projet'!$E$11+1,1))-AVERAGE(OFFSET($H$3,0,0,'Données projet'!$E$11+1,1))</f>
        <v>371.7282125501186</v>
      </c>
      <c r="BJ113" s="62">
        <f t="shared" si="92"/>
        <v>231.36959598460686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1.7403258221117371E-11</v>
      </c>
      <c r="BS113" s="24">
        <f t="shared" si="63"/>
        <v>1.7403258221117371E-11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244.11503999999994</v>
      </c>
      <c r="BF114" s="14">
        <f t="shared" si="91"/>
        <v>59.324023461759012</v>
      </c>
      <c r="BG114" s="22">
        <f t="shared" si="61"/>
        <v>528.48970219589683</v>
      </c>
      <c r="BH114" s="62">
        <f t="shared" si="62"/>
        <v>821.82303552923008</v>
      </c>
      <c r="BI114" s="62">
        <f ca="1">AVERAGE(OFFSET($BH$3,0,0,'Données projet'!$E$11+1,1))-AVERAGE(OFFSET($H$3,0,0,'Données projet'!$E$11+1,1))</f>
        <v>371.7282125501186</v>
      </c>
      <c r="BJ114" s="62">
        <f t="shared" si="92"/>
        <v>231.36959598460686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1.2305961902892626E-11</v>
      </c>
      <c r="BS114" s="24">
        <f t="shared" si="63"/>
        <v>1.2305961902892626E-11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247.55327999999994</v>
      </c>
      <c r="BF115" s="14">
        <f t="shared" si="91"/>
        <v>60.061713068870255</v>
      </c>
      <c r="BG115" s="22">
        <f t="shared" si="61"/>
        <v>535.76277959494894</v>
      </c>
      <c r="BH115" s="62">
        <f t="shared" si="62"/>
        <v>829.09611292828231</v>
      </c>
      <c r="BI115" s="62">
        <f ca="1">AVERAGE(OFFSET($BH$3,0,0,'Données projet'!$E$11+1,1))-AVERAGE(OFFSET($H$3,0,0,'Données projet'!$E$11+1,1))</f>
        <v>371.7282125501186</v>
      </c>
      <c r="BJ115" s="62">
        <f t="shared" si="92"/>
        <v>231.36959598460686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8.7016291105586857E-12</v>
      </c>
      <c r="BS115" s="24">
        <f t="shared" si="63"/>
        <v>8.7016291105586857E-12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250.99151999999995</v>
      </c>
      <c r="BF116" s="14">
        <f t="shared" si="91"/>
        <v>60.798211000769406</v>
      </c>
      <c r="BG116" s="22">
        <f t="shared" si="61"/>
        <v>543.03378149300659</v>
      </c>
      <c r="BH116" s="62">
        <f t="shared" si="62"/>
        <v>836.36711482633996</v>
      </c>
      <c r="BI116" s="62">
        <f ca="1">AVERAGE(OFFSET($BH$3,0,0,'Données projet'!$E$11+1,1))-AVERAGE(OFFSET($H$3,0,0,'Données projet'!$E$11+1,1))</f>
        <v>371.7282125501186</v>
      </c>
      <c r="BJ116" s="62">
        <f t="shared" si="92"/>
        <v>231.36959598460686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6.1529809514463128E-12</v>
      </c>
      <c r="BS116" s="24">
        <f t="shared" si="63"/>
        <v>6.1529809514463128E-12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254.42975999999996</v>
      </c>
      <c r="BF117" s="14">
        <f t="shared" si="91"/>
        <v>61.533535468549189</v>
      </c>
      <c r="BG117" s="22">
        <f t="shared" si="61"/>
        <v>550.30273960772308</v>
      </c>
      <c r="BH117" s="62">
        <f t="shared" si="62"/>
        <v>843.63607294105645</v>
      </c>
      <c r="BI117" s="62">
        <f ca="1">AVERAGE(OFFSET($BH$3,0,0,'Données projet'!$E$11+1,1))-AVERAGE(OFFSET($H$3,0,0,'Données projet'!$E$11+1,1))</f>
        <v>371.7282125501186</v>
      </c>
      <c r="BJ117" s="62">
        <f t="shared" si="92"/>
        <v>231.36959598460686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4.3508145552793429E-12</v>
      </c>
      <c r="BS117" s="24">
        <f t="shared" si="63"/>
        <v>4.3508145552793429E-12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257.86799999999999</v>
      </c>
      <c r="BF118" s="14">
        <f t="shared" si="91"/>
        <v>62.267704162827528</v>
      </c>
      <c r="BG118" s="22">
        <f t="shared" si="61"/>
        <v>557.56968475025803</v>
      </c>
      <c r="BH118" s="62">
        <f t="shared" si="62"/>
        <v>850.90301808359141</v>
      </c>
      <c r="BI118" s="62">
        <f ca="1">AVERAGE(OFFSET($BH$3,0,0,'Données projet'!$E$11+1,1))-AVERAGE(OFFSET($H$3,0,0,'Données projet'!$E$11+1,1))</f>
        <v>371.7282125501186</v>
      </c>
      <c r="BJ118" s="62">
        <f t="shared" si="92"/>
        <v>231.36959598460686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3.0764904757231564E-12</v>
      </c>
      <c r="BS118" s="24">
        <f t="shared" si="63"/>
        <v>3.0764904757231564E-12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270.60000000000002</v>
      </c>
      <c r="BE119" s="14">
        <f>BD119*VLOOKUP('Données projet'!$B$11,Paramètres!$A$1:$I$89,3,0)*VLOOKUP('Données projet'!$B$11,Paramètres!$A$1:$I$89,5,0)</f>
        <v>244.83888000000002</v>
      </c>
      <c r="BF119" s="14">
        <f t="shared" si="91"/>
        <v>59.479426489427787</v>
      </c>
      <c r="BG119" s="22">
        <f t="shared" si="61"/>
        <v>530.02105046908684</v>
      </c>
      <c r="BH119" s="62">
        <f t="shared" si="62"/>
        <v>823.35438380242022</v>
      </c>
      <c r="BI119" s="62">
        <f ca="1">AVERAGE(OFFSET($BH$3,0,0,'Données projet'!$E$11+1,1))-AVERAGE(OFFSET($H$3,0,0,'Données projet'!$E$11+1,1))</f>
        <v>371.7282125501186</v>
      </c>
      <c r="BJ119" s="62">
        <f t="shared" si="92"/>
        <v>231.36959598460686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2.1754072776396714E-12</v>
      </c>
      <c r="BS119" s="24">
        <f t="shared" si="63"/>
        <v>2.1754072776396714E-12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274.20000000000005</v>
      </c>
      <c r="BE120" s="14">
        <f>BD120*VLOOKUP('Données projet'!$B$11,Paramètres!$A$1:$I$89,3,0)*VLOOKUP('Données projet'!$B$11,Paramètres!$A$1:$I$89,5,0)</f>
        <v>248.09616</v>
      </c>
      <c r="BF120" s="14">
        <f t="shared" si="91"/>
        <v>60.178080967364686</v>
      </c>
      <c r="BG120" s="22">
        <f t="shared" si="61"/>
        <v>536.91096968482668</v>
      </c>
      <c r="BH120" s="62">
        <f t="shared" si="62"/>
        <v>830.24430301816005</v>
      </c>
      <c r="BI120" s="62">
        <f ca="1">AVERAGE(OFFSET($BH$3,0,0,'Données projet'!$E$11+1,1))-AVERAGE(OFFSET($H$3,0,0,'Données projet'!$E$11+1,1))</f>
        <v>371.7282125501186</v>
      </c>
      <c r="BJ120" s="62">
        <f t="shared" si="92"/>
        <v>231.36959598460686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1.5382452378615782E-12</v>
      </c>
      <c r="BS120" s="24">
        <f t="shared" si="63"/>
        <v>1.5382452378615782E-12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277.80000000000007</v>
      </c>
      <c r="BE121" s="14">
        <f>BD121*VLOOKUP('Données projet'!$B$11,Paramètres!$A$1:$I$89,3,0)*VLOOKUP('Données projet'!$B$11,Paramètres!$A$1:$I$89,5,0)</f>
        <v>251.35344000000003</v>
      </c>
      <c r="BF121" s="14">
        <f t="shared" si="91"/>
        <v>60.875668525285015</v>
      </c>
      <c r="BG121" s="22">
        <f t="shared" si="61"/>
        <v>543.79903068153806</v>
      </c>
      <c r="BH121" s="62">
        <f t="shared" si="62"/>
        <v>837.13236401487143</v>
      </c>
      <c r="BI121" s="62">
        <f ca="1">AVERAGE(OFFSET($BH$3,0,0,'Données projet'!$E$11+1,1))-AVERAGE(OFFSET($H$3,0,0,'Données projet'!$E$11+1,1))</f>
        <v>371.7282125501186</v>
      </c>
      <c r="BJ121" s="62">
        <f t="shared" si="92"/>
        <v>231.36959598460686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1.0877036388198357E-12</v>
      </c>
      <c r="BS121" s="24">
        <f t="shared" si="63"/>
        <v>1.0877036388198357E-12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281.40000000000009</v>
      </c>
      <c r="BE122" s="14">
        <f>BD122*VLOOKUP('Données projet'!$B$11,Paramètres!$A$1:$I$89,3,0)*VLOOKUP('Données projet'!$B$11,Paramètres!$A$1:$I$89,5,0)</f>
        <v>254.61072000000007</v>
      </c>
      <c r="BF122" s="14">
        <f t="shared" si="91"/>
        <v>61.572204587965729</v>
      </c>
      <c r="BG122" s="22">
        <f t="shared" si="61"/>
        <v>550.68526032404031</v>
      </c>
      <c r="BH122" s="62">
        <f t="shared" si="62"/>
        <v>844.01859365737369</v>
      </c>
      <c r="BI122" s="62">
        <f ca="1">AVERAGE(OFFSET($BH$3,0,0,'Données projet'!$E$11+1,1))-AVERAGE(OFFSET($H$3,0,0,'Données projet'!$E$11+1,1))</f>
        <v>371.7282125501186</v>
      </c>
      <c r="BJ122" s="62">
        <f t="shared" si="92"/>
        <v>231.36959598460686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7.691226189307891E-13</v>
      </c>
      <c r="BS122" s="24">
        <f t="shared" si="63"/>
        <v>7.691226189307891E-13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285.00000000000011</v>
      </c>
      <c r="BE123" s="14">
        <f>BD123*VLOOKUP('Données projet'!$B$11,Paramètres!$A$1:$I$89,3,0)*VLOOKUP('Données projet'!$B$11,Paramètres!$A$1:$I$89,5,0)</f>
        <v>257.86800000000011</v>
      </c>
      <c r="BF123" s="14">
        <f t="shared" si="91"/>
        <v>62.267704162827528</v>
      </c>
      <c r="BG123" s="22">
        <f t="shared" si="61"/>
        <v>557.56968475025815</v>
      </c>
      <c r="BH123" s="62">
        <f t="shared" si="62"/>
        <v>850.90301808359141</v>
      </c>
      <c r="BI123" s="62">
        <f ca="1">AVERAGE(OFFSET($BH$3,0,0,'Données projet'!$E$11+1,1))-AVERAGE(OFFSET($H$3,0,0,'Données projet'!$E$11+1,1))</f>
        <v>371.7282125501186</v>
      </c>
      <c r="BJ123" s="62">
        <f t="shared" si="92"/>
        <v>231.36959598460686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5.4385181940991786E-13</v>
      </c>
      <c r="BS123" s="24">
        <f t="shared" si="63"/>
        <v>5.4385181940991786E-13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1.0286385077051818E-13</v>
      </c>
      <c r="BF124" s="14">
        <f t="shared" si="91"/>
        <v>1.5402366592183556E-12</v>
      </c>
      <c r="BG124" s="22">
        <f t="shared" si="61"/>
        <v>2.8617333882306215E-12</v>
      </c>
      <c r="BH124" s="62">
        <f t="shared" si="62"/>
        <v>293.33333333333616</v>
      </c>
      <c r="BI124" s="62">
        <f ca="1">AVERAGE(OFFSET($BH$3,0,0,'Données projet'!$E$11+1,1))-AVERAGE(OFFSET($H$3,0,0,'Données projet'!$E$11+1,1))</f>
        <v>371.7282125501186</v>
      </c>
      <c r="BJ124" s="62">
        <f t="shared" si="92"/>
        <v>231.36959598460686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3.8456130946539455E-13</v>
      </c>
      <c r="BS124" s="24">
        <f t="shared" si="63"/>
        <v>3.8456130946539455E-13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1.0286385077051818E-13</v>
      </c>
      <c r="BF125" s="14">
        <f t="shared" si="91"/>
        <v>1.5402366592183556E-12</v>
      </c>
      <c r="BG125" s="22">
        <f t="shared" si="61"/>
        <v>2.8617333882306215E-12</v>
      </c>
      <c r="BH125" s="62">
        <f t="shared" si="62"/>
        <v>293.33333333333616</v>
      </c>
      <c r="BI125" s="62">
        <f ca="1">AVERAGE(OFFSET($BH$3,0,0,'Données projet'!$E$11+1,1))-AVERAGE(OFFSET($H$3,0,0,'Données projet'!$E$11+1,1))</f>
        <v>371.7282125501186</v>
      </c>
      <c r="BJ125" s="62">
        <f t="shared" si="92"/>
        <v>231.36959598460686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2.7192590970495893E-13</v>
      </c>
      <c r="BS125" s="24">
        <f t="shared" si="63"/>
        <v>2.7192590970495893E-13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1.0286385077051818E-13</v>
      </c>
      <c r="BF126" s="14">
        <f t="shared" si="91"/>
        <v>1.5402366592183556E-12</v>
      </c>
      <c r="BG126" s="22">
        <f t="shared" si="61"/>
        <v>2.8617333882306215E-12</v>
      </c>
      <c r="BH126" s="62">
        <f t="shared" si="62"/>
        <v>293.33333333333616</v>
      </c>
      <c r="BI126" s="62">
        <f ca="1">AVERAGE(OFFSET($BH$3,0,0,'Données projet'!$E$11+1,1))-AVERAGE(OFFSET($H$3,0,0,'Données projet'!$E$11+1,1))</f>
        <v>371.7282125501186</v>
      </c>
      <c r="BJ126" s="62">
        <f t="shared" si="92"/>
        <v>231.36959598460686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1.9228065473269728E-13</v>
      </c>
      <c r="BS126" s="24">
        <f t="shared" si="63"/>
        <v>1.9228065473269728E-13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1.0286385077051818E-13</v>
      </c>
      <c r="BF127" s="14">
        <f t="shared" si="91"/>
        <v>1.5402366592183556E-12</v>
      </c>
      <c r="BG127" s="22">
        <f t="shared" si="61"/>
        <v>2.8617333882306215E-12</v>
      </c>
      <c r="BH127" s="62">
        <f t="shared" si="62"/>
        <v>293.33333333333616</v>
      </c>
      <c r="BI127" s="62">
        <f ca="1">AVERAGE(OFFSET($BH$3,0,0,'Données projet'!$E$11+1,1))-AVERAGE(OFFSET($H$3,0,0,'Données projet'!$E$11+1,1))</f>
        <v>371.7282125501186</v>
      </c>
      <c r="BJ127" s="62">
        <f t="shared" si="92"/>
        <v>231.36959598460686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1.3596295485247946E-13</v>
      </c>
      <c r="BS127" s="24">
        <f t="shared" si="63"/>
        <v>1.3596295485247946E-13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1.0286385077051818E-13</v>
      </c>
      <c r="BF128" s="14">
        <f t="shared" si="91"/>
        <v>1.5402366592183556E-12</v>
      </c>
      <c r="BG128" s="22">
        <f t="shared" si="61"/>
        <v>2.8617333882306215E-12</v>
      </c>
      <c r="BH128" s="62">
        <f t="shared" si="62"/>
        <v>293.33333333333616</v>
      </c>
      <c r="BI128" s="62">
        <f ca="1">AVERAGE(OFFSET($BH$3,0,0,'Données projet'!$E$11+1,1))-AVERAGE(OFFSET($H$3,0,0,'Données projet'!$E$11+1,1))</f>
        <v>371.7282125501186</v>
      </c>
      <c r="BJ128" s="62">
        <f t="shared" si="92"/>
        <v>231.36959598460686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9.6140327366348638E-14</v>
      </c>
      <c r="BS128" s="24">
        <f t="shared" si="63"/>
        <v>9.6140327366348638E-14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1.0286385077051818E-13</v>
      </c>
      <c r="BF129" s="14">
        <f t="shared" si="91"/>
        <v>1.5402366592183556E-12</v>
      </c>
      <c r="BG129" s="22">
        <f t="shared" si="61"/>
        <v>2.8617333882306215E-12</v>
      </c>
      <c r="BH129" s="62">
        <f t="shared" si="62"/>
        <v>293.33333333333616</v>
      </c>
      <c r="BI129" s="62">
        <f ca="1">AVERAGE(OFFSET($BH$3,0,0,'Données projet'!$E$11+1,1))-AVERAGE(OFFSET($H$3,0,0,'Données projet'!$E$11+1,1))</f>
        <v>371.7282125501186</v>
      </c>
      <c r="BJ129" s="62">
        <f t="shared" si="92"/>
        <v>231.36959598460686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6.7981477426239732E-14</v>
      </c>
      <c r="BS129" s="24">
        <f t="shared" si="63"/>
        <v>6.7981477426239732E-14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1.0286385077051818E-13</v>
      </c>
      <c r="BF130" s="14">
        <f t="shared" si="91"/>
        <v>1.5402366592183556E-12</v>
      </c>
      <c r="BG130" s="22">
        <f t="shared" si="61"/>
        <v>2.8617333882306215E-12</v>
      </c>
      <c r="BH130" s="62">
        <f t="shared" si="62"/>
        <v>293.33333333333616</v>
      </c>
      <c r="BI130" s="62">
        <f ca="1">AVERAGE(OFFSET($BH$3,0,0,'Données projet'!$E$11+1,1))-AVERAGE(OFFSET($H$3,0,0,'Données projet'!$E$11+1,1))</f>
        <v>371.7282125501186</v>
      </c>
      <c r="BJ130" s="62">
        <f t="shared" si="92"/>
        <v>231.36959598460686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4.8070163683174319E-14</v>
      </c>
      <c r="BS130" s="24">
        <f t="shared" si="63"/>
        <v>4.8070163683174319E-14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1.0286385077051818E-13</v>
      </c>
      <c r="BF131" s="14">
        <f t="shared" si="91"/>
        <v>1.5402366592183556E-12</v>
      </c>
      <c r="BG131" s="22">
        <f t="shared" si="61"/>
        <v>2.8617333882306215E-12</v>
      </c>
      <c r="BH131" s="62">
        <f t="shared" si="62"/>
        <v>293.33333333333616</v>
      </c>
      <c r="BI131" s="62">
        <f ca="1">AVERAGE(OFFSET($BH$3,0,0,'Données projet'!$E$11+1,1))-AVERAGE(OFFSET($H$3,0,0,'Données projet'!$E$11+1,1))</f>
        <v>371.7282125501186</v>
      </c>
      <c r="BJ131" s="62">
        <f t="shared" si="92"/>
        <v>231.36959598460686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3.3990738713119866E-14</v>
      </c>
      <c r="BS131" s="24">
        <f t="shared" si="63"/>
        <v>3.3990738713119866E-14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1.0286385077051818E-13</v>
      </c>
      <c r="BF132" s="14">
        <f t="shared" si="91"/>
        <v>1.5402366592183556E-12</v>
      </c>
      <c r="BG132" s="22">
        <f t="shared" ref="BG132:BG153" si="115">(BE132+BF132)*0.475*44/12</f>
        <v>2.8617333882306215E-12</v>
      </c>
      <c r="BH132" s="62">
        <f t="shared" ref="BH132:BH195" si="116">BG132+(AY132+AZ132)*44/12</f>
        <v>293.33333333333616</v>
      </c>
      <c r="BI132" s="62">
        <f ca="1">AVERAGE(OFFSET($BH$3,0,0,'Données projet'!$E$11+1,1))-AVERAGE(OFFSET($H$3,0,0,'Données projet'!$E$11+1,1))</f>
        <v>371.7282125501186</v>
      </c>
      <c r="BJ132" s="62">
        <f t="shared" si="92"/>
        <v>231.36959598460686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2.4035081841587159E-14</v>
      </c>
      <c r="BS132" s="24">
        <f t="shared" ref="BS132:BS153" si="117">SUM(BP132:BR132)</f>
        <v>2.4035081841587159E-14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1.0286385077051818E-13</v>
      </c>
      <c r="BF133" s="14">
        <f t="shared" ref="BF133:BF153" si="145">EXP(-1.0587+0.8836*LN(BE133)+0.284)</f>
        <v>1.5402366592183556E-12</v>
      </c>
      <c r="BG133" s="22">
        <f t="shared" si="115"/>
        <v>2.8617333882306215E-12</v>
      </c>
      <c r="BH133" s="62">
        <f t="shared" si="116"/>
        <v>293.33333333333616</v>
      </c>
      <c r="BI133" s="62">
        <f ca="1">AVERAGE(OFFSET($BH$3,0,0,'Données projet'!$E$11+1,1))-AVERAGE(OFFSET($H$3,0,0,'Données projet'!$E$11+1,1))</f>
        <v>371.7282125501186</v>
      </c>
      <c r="BJ133" s="62">
        <f t="shared" ref="BJ133:BJ196" si="146">$BJ$3</f>
        <v>231.36959598460686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1.6995369356559933E-14</v>
      </c>
      <c r="BS133" s="24">
        <f t="shared" si="117"/>
        <v>1.6995369356559933E-14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1.0286385077051818E-13</v>
      </c>
      <c r="BF134" s="14">
        <f t="shared" si="145"/>
        <v>1.5402366592183556E-12</v>
      </c>
      <c r="BG134" s="22">
        <f t="shared" si="115"/>
        <v>2.8617333882306215E-12</v>
      </c>
      <c r="BH134" s="62">
        <f t="shared" si="116"/>
        <v>293.33333333333616</v>
      </c>
      <c r="BI134" s="62">
        <f ca="1">AVERAGE(OFFSET($BH$3,0,0,'Données projet'!$E$11+1,1))-AVERAGE(OFFSET($H$3,0,0,'Données projet'!$E$11+1,1))</f>
        <v>371.7282125501186</v>
      </c>
      <c r="BJ134" s="62">
        <f t="shared" si="146"/>
        <v>231.36959598460686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1.201754092079358E-14</v>
      </c>
      <c r="BS134" s="24">
        <f t="shared" si="117"/>
        <v>1.201754092079358E-14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1.0286385077051818E-13</v>
      </c>
      <c r="BF135" s="14">
        <f t="shared" si="145"/>
        <v>1.5402366592183556E-12</v>
      </c>
      <c r="BG135" s="22">
        <f t="shared" si="115"/>
        <v>2.8617333882306215E-12</v>
      </c>
      <c r="BH135" s="62">
        <f t="shared" si="116"/>
        <v>293.33333333333616</v>
      </c>
      <c r="BI135" s="62">
        <f ca="1">AVERAGE(OFFSET($BH$3,0,0,'Données projet'!$E$11+1,1))-AVERAGE(OFFSET($H$3,0,0,'Données projet'!$E$11+1,1))</f>
        <v>371.7282125501186</v>
      </c>
      <c r="BJ135" s="62">
        <f t="shared" si="146"/>
        <v>231.36959598460686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8.4976846782799665E-15</v>
      </c>
      <c r="BS135" s="24">
        <f t="shared" si="117"/>
        <v>8.4976846782799665E-15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1.0286385077051818E-13</v>
      </c>
      <c r="BF136" s="14">
        <f t="shared" si="145"/>
        <v>1.5402366592183556E-12</v>
      </c>
      <c r="BG136" s="22">
        <f t="shared" si="115"/>
        <v>2.8617333882306215E-12</v>
      </c>
      <c r="BH136" s="62">
        <f t="shared" si="116"/>
        <v>293.33333333333616</v>
      </c>
      <c r="BI136" s="62">
        <f ca="1">AVERAGE(OFFSET($BH$3,0,0,'Données projet'!$E$11+1,1))-AVERAGE(OFFSET($H$3,0,0,'Données projet'!$E$11+1,1))</f>
        <v>371.7282125501186</v>
      </c>
      <c r="BJ136" s="62">
        <f t="shared" si="146"/>
        <v>231.36959598460686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6.0087704603967899E-15</v>
      </c>
      <c r="BS136" s="24">
        <f t="shared" si="117"/>
        <v>6.0087704603967899E-15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1.0286385077051818E-13</v>
      </c>
      <c r="BF137" s="14">
        <f t="shared" si="145"/>
        <v>1.5402366592183556E-12</v>
      </c>
      <c r="BG137" s="22">
        <f t="shared" si="115"/>
        <v>2.8617333882306215E-12</v>
      </c>
      <c r="BH137" s="62">
        <f t="shared" si="116"/>
        <v>293.33333333333616</v>
      </c>
      <c r="BI137" s="62">
        <f ca="1">AVERAGE(OFFSET($BH$3,0,0,'Données projet'!$E$11+1,1))-AVERAGE(OFFSET($H$3,0,0,'Données projet'!$E$11+1,1))</f>
        <v>371.7282125501186</v>
      </c>
      <c r="BJ137" s="62">
        <f t="shared" si="146"/>
        <v>231.36959598460686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4.2488423391399833E-15</v>
      </c>
      <c r="BS137" s="24">
        <f t="shared" si="117"/>
        <v>4.2488423391399833E-15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1.0286385077051818E-13</v>
      </c>
      <c r="BF138" s="14">
        <f t="shared" si="145"/>
        <v>1.5402366592183556E-12</v>
      </c>
      <c r="BG138" s="22">
        <f t="shared" si="115"/>
        <v>2.8617333882306215E-12</v>
      </c>
      <c r="BH138" s="62">
        <f t="shared" si="116"/>
        <v>293.33333333333616</v>
      </c>
      <c r="BI138" s="62">
        <f ca="1">AVERAGE(OFFSET($BH$3,0,0,'Données projet'!$E$11+1,1))-AVERAGE(OFFSET($H$3,0,0,'Données projet'!$E$11+1,1))</f>
        <v>371.7282125501186</v>
      </c>
      <c r="BJ138" s="62">
        <f t="shared" si="146"/>
        <v>231.36959598460686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3.0043852301983949E-15</v>
      </c>
      <c r="BS138" s="24">
        <f t="shared" si="117"/>
        <v>3.0043852301983949E-15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1.0286385077051818E-13</v>
      </c>
      <c r="BF139" s="14">
        <f t="shared" si="145"/>
        <v>1.5402366592183556E-12</v>
      </c>
      <c r="BG139" s="22">
        <f t="shared" si="115"/>
        <v>2.8617333882306215E-12</v>
      </c>
      <c r="BH139" s="62">
        <f t="shared" si="116"/>
        <v>293.33333333333616</v>
      </c>
      <c r="BI139" s="62">
        <f ca="1">AVERAGE(OFFSET($BH$3,0,0,'Données projet'!$E$11+1,1))-AVERAGE(OFFSET($H$3,0,0,'Données projet'!$E$11+1,1))</f>
        <v>371.7282125501186</v>
      </c>
      <c r="BJ139" s="62">
        <f t="shared" si="146"/>
        <v>231.36959598460686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2.1244211695699916E-15</v>
      </c>
      <c r="BS139" s="24">
        <f t="shared" si="117"/>
        <v>2.1244211695699916E-15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1.0286385077051818E-13</v>
      </c>
      <c r="BF140" s="14">
        <f t="shared" si="145"/>
        <v>1.5402366592183556E-12</v>
      </c>
      <c r="BG140" s="22">
        <f t="shared" si="115"/>
        <v>2.8617333882306215E-12</v>
      </c>
      <c r="BH140" s="62">
        <f t="shared" si="116"/>
        <v>293.33333333333616</v>
      </c>
      <c r="BI140" s="62">
        <f ca="1">AVERAGE(OFFSET($BH$3,0,0,'Données projet'!$E$11+1,1))-AVERAGE(OFFSET($H$3,0,0,'Données projet'!$E$11+1,1))</f>
        <v>371.7282125501186</v>
      </c>
      <c r="BJ140" s="62">
        <f t="shared" si="146"/>
        <v>231.36959598460686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1.5021926150991975E-15</v>
      </c>
      <c r="BS140" s="24">
        <f t="shared" si="117"/>
        <v>1.5021926150991975E-15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1.0286385077051818E-13</v>
      </c>
      <c r="BF141" s="14">
        <f t="shared" si="145"/>
        <v>1.5402366592183556E-12</v>
      </c>
      <c r="BG141" s="22">
        <f t="shared" si="115"/>
        <v>2.8617333882306215E-12</v>
      </c>
      <c r="BH141" s="62">
        <f t="shared" si="116"/>
        <v>293.33333333333616</v>
      </c>
      <c r="BI141" s="62">
        <f ca="1">AVERAGE(OFFSET($BH$3,0,0,'Données projet'!$E$11+1,1))-AVERAGE(OFFSET($H$3,0,0,'Données projet'!$E$11+1,1))</f>
        <v>371.7282125501186</v>
      </c>
      <c r="BJ141" s="62">
        <f t="shared" si="146"/>
        <v>231.36959598460686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1.0622105847849958E-15</v>
      </c>
      <c r="BS141" s="24">
        <f t="shared" si="117"/>
        <v>1.0622105847849958E-15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1.0286385077051818E-13</v>
      </c>
      <c r="BF142" s="14">
        <f t="shared" si="145"/>
        <v>1.5402366592183556E-12</v>
      </c>
      <c r="BG142" s="22">
        <f t="shared" si="115"/>
        <v>2.8617333882306215E-12</v>
      </c>
      <c r="BH142" s="62">
        <f t="shared" si="116"/>
        <v>293.33333333333616</v>
      </c>
      <c r="BI142" s="62">
        <f ca="1">AVERAGE(OFFSET($BH$3,0,0,'Données projet'!$E$11+1,1))-AVERAGE(OFFSET($H$3,0,0,'Données projet'!$E$11+1,1))</f>
        <v>371.7282125501186</v>
      </c>
      <c r="BJ142" s="62">
        <f t="shared" si="146"/>
        <v>231.36959598460686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7.5109630754959873E-16</v>
      </c>
      <c r="BS142" s="24">
        <f t="shared" si="117"/>
        <v>7.5109630754959873E-16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1.0286385077051818E-13</v>
      </c>
      <c r="BF143" s="14">
        <f t="shared" si="145"/>
        <v>1.5402366592183556E-12</v>
      </c>
      <c r="BG143" s="22">
        <f t="shared" si="115"/>
        <v>2.8617333882306215E-12</v>
      </c>
      <c r="BH143" s="62">
        <f t="shared" si="116"/>
        <v>293.33333333333616</v>
      </c>
      <c r="BI143" s="62">
        <f ca="1">AVERAGE(OFFSET($BH$3,0,0,'Données projet'!$E$11+1,1))-AVERAGE(OFFSET($H$3,0,0,'Données projet'!$E$11+1,1))</f>
        <v>371.7282125501186</v>
      </c>
      <c r="BJ143" s="62">
        <f t="shared" si="146"/>
        <v>231.36959598460686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5.3110529239249791E-16</v>
      </c>
      <c r="BS143" s="24">
        <f t="shared" si="117"/>
        <v>5.3110529239249791E-16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1.0286385077051818E-13</v>
      </c>
      <c r="BF144" s="14">
        <f t="shared" si="145"/>
        <v>1.5402366592183556E-12</v>
      </c>
      <c r="BG144" s="22">
        <f t="shared" si="115"/>
        <v>2.8617333882306215E-12</v>
      </c>
      <c r="BH144" s="62">
        <f t="shared" si="116"/>
        <v>293.33333333333616</v>
      </c>
      <c r="BI144" s="62">
        <f ca="1">AVERAGE(OFFSET($BH$3,0,0,'Données projet'!$E$11+1,1))-AVERAGE(OFFSET($H$3,0,0,'Données projet'!$E$11+1,1))</f>
        <v>371.7282125501186</v>
      </c>
      <c r="BJ144" s="62">
        <f t="shared" si="146"/>
        <v>231.36959598460686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3.7554815377479937E-16</v>
      </c>
      <c r="BS144" s="24">
        <f t="shared" si="117"/>
        <v>3.7554815377479937E-16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1.0286385077051818E-13</v>
      </c>
      <c r="BF145" s="14">
        <f t="shared" si="145"/>
        <v>1.5402366592183556E-12</v>
      </c>
      <c r="BG145" s="22">
        <f t="shared" si="115"/>
        <v>2.8617333882306215E-12</v>
      </c>
      <c r="BH145" s="62">
        <f t="shared" si="116"/>
        <v>293.33333333333616</v>
      </c>
      <c r="BI145" s="62">
        <f ca="1">AVERAGE(OFFSET($BH$3,0,0,'Données projet'!$E$11+1,1))-AVERAGE(OFFSET($H$3,0,0,'Données projet'!$E$11+1,1))</f>
        <v>371.7282125501186</v>
      </c>
      <c r="BJ145" s="62">
        <f t="shared" si="146"/>
        <v>231.36959598460686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2.6555264619624895E-16</v>
      </c>
      <c r="BS145" s="24">
        <f t="shared" si="117"/>
        <v>2.6555264619624895E-16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1.0286385077051818E-13</v>
      </c>
      <c r="BF146" s="14">
        <f t="shared" si="145"/>
        <v>1.5402366592183556E-12</v>
      </c>
      <c r="BG146" s="22">
        <f t="shared" si="115"/>
        <v>2.8617333882306215E-12</v>
      </c>
      <c r="BH146" s="62">
        <f t="shared" si="116"/>
        <v>293.33333333333616</v>
      </c>
      <c r="BI146" s="62">
        <f ca="1">AVERAGE(OFFSET($BH$3,0,0,'Données projet'!$E$11+1,1))-AVERAGE(OFFSET($H$3,0,0,'Données projet'!$E$11+1,1))</f>
        <v>371.7282125501186</v>
      </c>
      <c r="BJ146" s="62">
        <f t="shared" si="146"/>
        <v>231.36959598460686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1.8777407688739968E-16</v>
      </c>
      <c r="BS146" s="24">
        <f t="shared" si="117"/>
        <v>1.8777407688739968E-16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1.0286385077051818E-13</v>
      </c>
      <c r="BF147" s="14">
        <f t="shared" si="145"/>
        <v>1.5402366592183556E-12</v>
      </c>
      <c r="BG147" s="22">
        <f t="shared" si="115"/>
        <v>2.8617333882306215E-12</v>
      </c>
      <c r="BH147" s="62">
        <f t="shared" si="116"/>
        <v>293.33333333333616</v>
      </c>
      <c r="BI147" s="62">
        <f ca="1">AVERAGE(OFFSET($BH$3,0,0,'Données projet'!$E$11+1,1))-AVERAGE(OFFSET($H$3,0,0,'Données projet'!$E$11+1,1))</f>
        <v>371.7282125501186</v>
      </c>
      <c r="BJ147" s="62">
        <f t="shared" si="146"/>
        <v>231.36959598460686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1.3277632309812448E-16</v>
      </c>
      <c r="BS147" s="24">
        <f t="shared" si="117"/>
        <v>1.3277632309812448E-16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1.0286385077051818E-13</v>
      </c>
      <c r="BF148" s="14">
        <f t="shared" si="145"/>
        <v>1.5402366592183556E-12</v>
      </c>
      <c r="BG148" s="22">
        <f t="shared" si="115"/>
        <v>2.8617333882306215E-12</v>
      </c>
      <c r="BH148" s="62">
        <f t="shared" si="116"/>
        <v>293.33333333333616</v>
      </c>
      <c r="BI148" s="62">
        <f ca="1">AVERAGE(OFFSET($BH$3,0,0,'Données projet'!$E$11+1,1))-AVERAGE(OFFSET($H$3,0,0,'Données projet'!$E$11+1,1))</f>
        <v>371.7282125501186</v>
      </c>
      <c r="BJ148" s="62">
        <f t="shared" si="146"/>
        <v>231.36959598460686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9.3887038443699842E-17</v>
      </c>
      <c r="BS148" s="24">
        <f t="shared" si="117"/>
        <v>9.3887038443699842E-17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1.0286385077051818E-13</v>
      </c>
      <c r="BF149" s="14">
        <f t="shared" si="145"/>
        <v>1.5402366592183556E-12</v>
      </c>
      <c r="BG149" s="22">
        <f t="shared" si="115"/>
        <v>2.8617333882306215E-12</v>
      </c>
      <c r="BH149" s="62">
        <f t="shared" si="116"/>
        <v>293.33333333333616</v>
      </c>
      <c r="BI149" s="62">
        <f ca="1">AVERAGE(OFFSET($BH$3,0,0,'Données projet'!$E$11+1,1))-AVERAGE(OFFSET($H$3,0,0,'Données projet'!$E$11+1,1))</f>
        <v>371.7282125501186</v>
      </c>
      <c r="BJ149" s="62">
        <f t="shared" si="146"/>
        <v>231.36959598460686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6.6388161549062238E-17</v>
      </c>
      <c r="BS149" s="24">
        <f t="shared" si="117"/>
        <v>6.6388161549062238E-17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1.0286385077051818E-13</v>
      </c>
      <c r="BF150" s="14">
        <f t="shared" si="145"/>
        <v>1.5402366592183556E-12</v>
      </c>
      <c r="BG150" s="22">
        <f t="shared" si="115"/>
        <v>2.8617333882306215E-12</v>
      </c>
      <c r="BH150" s="62">
        <f t="shared" si="116"/>
        <v>293.33333333333616</v>
      </c>
      <c r="BI150" s="62">
        <f ca="1">AVERAGE(OFFSET($BH$3,0,0,'Données projet'!$E$11+1,1))-AVERAGE(OFFSET($H$3,0,0,'Données projet'!$E$11+1,1))</f>
        <v>371.7282125501186</v>
      </c>
      <c r="BJ150" s="62">
        <f t="shared" si="146"/>
        <v>231.36959598460686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4.6943519221849921E-17</v>
      </c>
      <c r="BS150" s="24">
        <f t="shared" si="117"/>
        <v>4.6943519221849921E-17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1.0286385077051818E-13</v>
      </c>
      <c r="BF151" s="14">
        <f t="shared" si="145"/>
        <v>1.5402366592183556E-12</v>
      </c>
      <c r="BG151" s="22">
        <f t="shared" si="115"/>
        <v>2.8617333882306215E-12</v>
      </c>
      <c r="BH151" s="62">
        <f t="shared" si="116"/>
        <v>293.33333333333616</v>
      </c>
      <c r="BI151" s="62">
        <f ca="1">AVERAGE(OFFSET($BH$3,0,0,'Données projet'!$E$11+1,1))-AVERAGE(OFFSET($H$3,0,0,'Données projet'!$E$11+1,1))</f>
        <v>371.7282125501186</v>
      </c>
      <c r="BJ151" s="62">
        <f t="shared" si="146"/>
        <v>231.36959598460686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3.3194080774531119E-17</v>
      </c>
      <c r="BS151" s="24">
        <f t="shared" si="117"/>
        <v>3.3194080774531119E-17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1.0286385077051818E-13</v>
      </c>
      <c r="BF152" s="14">
        <f t="shared" si="145"/>
        <v>1.5402366592183556E-12</v>
      </c>
      <c r="BG152" s="22">
        <f t="shared" si="115"/>
        <v>2.8617333882306215E-12</v>
      </c>
      <c r="BH152" s="62">
        <f t="shared" si="116"/>
        <v>293.33333333333616</v>
      </c>
      <c r="BI152" s="62">
        <f ca="1">AVERAGE(OFFSET($BH$3,0,0,'Données projet'!$E$11+1,1))-AVERAGE(OFFSET($H$3,0,0,'Données projet'!$E$11+1,1))</f>
        <v>371.7282125501186</v>
      </c>
      <c r="BJ152" s="62">
        <f t="shared" si="146"/>
        <v>231.36959598460686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2.347175961092496E-17</v>
      </c>
      <c r="BS152" s="24">
        <f t="shared" si="117"/>
        <v>2.347175961092496E-17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1.0286385077051818E-13</v>
      </c>
      <c r="BF153" s="14">
        <f t="shared" si="145"/>
        <v>1.5402366592183556E-12</v>
      </c>
      <c r="BG153" s="22">
        <f t="shared" si="115"/>
        <v>2.8617333882306215E-12</v>
      </c>
      <c r="BH153" s="62">
        <f t="shared" si="116"/>
        <v>293.33333333333616</v>
      </c>
      <c r="BI153" s="62">
        <f ca="1">AVERAGE(OFFSET($BH$3,0,0,'Données projet'!$E$11+1,1))-AVERAGE(OFFSET($H$3,0,0,'Données projet'!$E$11+1,1))</f>
        <v>371.7282125501186</v>
      </c>
      <c r="BJ153" s="62">
        <f t="shared" si="146"/>
        <v>231.36959598460686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1.659704038726556E-17</v>
      </c>
      <c r="BS153" s="24">
        <f t="shared" si="117"/>
        <v>1.659704038726556E-17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1.0286385077051818E-13</v>
      </c>
      <c r="BF154" s="14">
        <f t="shared" ref="BF154:BF203" si="167">EXP(-1.0587+0.8836*LN(BE154)+0.284)</f>
        <v>1.5402366592183556E-12</v>
      </c>
      <c r="BG154" s="22">
        <f t="shared" ref="BG154:BG203" si="168">(BE154+BF154)*0.475*44/12</f>
        <v>2.8617333882306215E-12</v>
      </c>
      <c r="BH154" s="62">
        <f t="shared" si="116"/>
        <v>293.33333333333616</v>
      </c>
      <c r="BI154" s="62">
        <f ca="1">AVERAGE(OFFSET($BH$3,0,0,'Données projet'!$E$11+1,1))-AVERAGE(OFFSET($H$3,0,0,'Données projet'!$E$11+1,1))</f>
        <v>371.7282125501186</v>
      </c>
      <c r="BJ154" s="62">
        <f t="shared" si="146"/>
        <v>231.36959598460686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1.173587980546248E-17</v>
      </c>
      <c r="BS154" s="24">
        <f t="shared" ref="BS154:BS203" si="169">SUM(BP154:BR154)</f>
        <v>1.173587980546248E-17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1.0286385077051818E-13</v>
      </c>
      <c r="BF155" s="14">
        <f t="shared" si="167"/>
        <v>1.5402366592183556E-12</v>
      </c>
      <c r="BG155" s="22">
        <f t="shared" si="168"/>
        <v>2.8617333882306215E-12</v>
      </c>
      <c r="BH155" s="62">
        <f t="shared" si="116"/>
        <v>293.33333333333616</v>
      </c>
      <c r="BI155" s="62">
        <f ca="1">AVERAGE(OFFSET($BH$3,0,0,'Données projet'!$E$11+1,1))-AVERAGE(OFFSET($H$3,0,0,'Données projet'!$E$11+1,1))</f>
        <v>371.7282125501186</v>
      </c>
      <c r="BJ155" s="62">
        <f t="shared" si="146"/>
        <v>231.36959598460686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8.2985201936327798E-18</v>
      </c>
      <c r="BS155" s="24">
        <f t="shared" si="169"/>
        <v>8.2985201936327798E-18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1.0286385077051818E-13</v>
      </c>
      <c r="BF156" s="14">
        <f t="shared" si="167"/>
        <v>1.5402366592183556E-12</v>
      </c>
      <c r="BG156" s="22">
        <f t="shared" si="168"/>
        <v>2.8617333882306215E-12</v>
      </c>
      <c r="BH156" s="62">
        <f t="shared" si="116"/>
        <v>293.33333333333616</v>
      </c>
      <c r="BI156" s="62">
        <f ca="1">AVERAGE(OFFSET($BH$3,0,0,'Données projet'!$E$11+1,1))-AVERAGE(OFFSET($H$3,0,0,'Données projet'!$E$11+1,1))</f>
        <v>371.7282125501186</v>
      </c>
      <c r="BJ156" s="62">
        <f t="shared" si="146"/>
        <v>231.36959598460686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5.8679399027312401E-18</v>
      </c>
      <c r="BS156" s="24">
        <f t="shared" si="169"/>
        <v>5.8679399027312401E-18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1.0286385077051818E-13</v>
      </c>
      <c r="BF157" s="14">
        <f t="shared" si="167"/>
        <v>1.5402366592183556E-12</v>
      </c>
      <c r="BG157" s="22">
        <f t="shared" si="168"/>
        <v>2.8617333882306215E-12</v>
      </c>
      <c r="BH157" s="62">
        <f t="shared" si="116"/>
        <v>293.33333333333616</v>
      </c>
      <c r="BI157" s="62">
        <f ca="1">AVERAGE(OFFSET($BH$3,0,0,'Données projet'!$E$11+1,1))-AVERAGE(OFFSET($H$3,0,0,'Données projet'!$E$11+1,1))</f>
        <v>371.7282125501186</v>
      </c>
      <c r="BJ157" s="62">
        <f t="shared" si="146"/>
        <v>231.36959598460686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4.1492600968163899E-18</v>
      </c>
      <c r="BS157" s="24">
        <f t="shared" si="169"/>
        <v>4.1492600968163899E-18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1.0286385077051818E-13</v>
      </c>
      <c r="BF158" s="14">
        <f t="shared" si="167"/>
        <v>1.5402366592183556E-12</v>
      </c>
      <c r="BG158" s="22">
        <f t="shared" si="168"/>
        <v>2.8617333882306215E-12</v>
      </c>
      <c r="BH158" s="62">
        <f t="shared" si="116"/>
        <v>293.33333333333616</v>
      </c>
      <c r="BI158" s="62">
        <f ca="1">AVERAGE(OFFSET($BH$3,0,0,'Données projet'!$E$11+1,1))-AVERAGE(OFFSET($H$3,0,0,'Données projet'!$E$11+1,1))</f>
        <v>371.7282125501186</v>
      </c>
      <c r="BJ158" s="62">
        <f t="shared" si="146"/>
        <v>231.36959598460686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2.9339699513656201E-18</v>
      </c>
      <c r="BS158" s="24">
        <f t="shared" si="169"/>
        <v>2.9339699513656201E-18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1.0286385077051818E-13</v>
      </c>
      <c r="BF159" s="14">
        <f t="shared" si="167"/>
        <v>1.5402366592183556E-12</v>
      </c>
      <c r="BG159" s="22">
        <f t="shared" si="168"/>
        <v>2.8617333882306215E-12</v>
      </c>
      <c r="BH159" s="62">
        <f t="shared" si="116"/>
        <v>293.33333333333616</v>
      </c>
      <c r="BI159" s="62">
        <f ca="1">AVERAGE(OFFSET($BH$3,0,0,'Données projet'!$E$11+1,1))-AVERAGE(OFFSET($H$3,0,0,'Données projet'!$E$11+1,1))</f>
        <v>371.7282125501186</v>
      </c>
      <c r="BJ159" s="62">
        <f t="shared" si="146"/>
        <v>231.36959598460686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2.0746300484081949E-18</v>
      </c>
      <c r="BS159" s="24">
        <f t="shared" si="169"/>
        <v>2.0746300484081949E-18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1.0286385077051818E-13</v>
      </c>
      <c r="BF160" s="14">
        <f t="shared" si="167"/>
        <v>1.5402366592183556E-12</v>
      </c>
      <c r="BG160" s="22">
        <f t="shared" si="168"/>
        <v>2.8617333882306215E-12</v>
      </c>
      <c r="BH160" s="62">
        <f t="shared" si="116"/>
        <v>293.33333333333616</v>
      </c>
      <c r="BI160" s="62">
        <f ca="1">AVERAGE(OFFSET($BH$3,0,0,'Données projet'!$E$11+1,1))-AVERAGE(OFFSET($H$3,0,0,'Données projet'!$E$11+1,1))</f>
        <v>371.7282125501186</v>
      </c>
      <c r="BJ160" s="62">
        <f t="shared" si="146"/>
        <v>231.36959598460686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1.46698497568281E-18</v>
      </c>
      <c r="BS160" s="24">
        <f t="shared" si="169"/>
        <v>1.46698497568281E-18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1.0286385077051818E-13</v>
      </c>
      <c r="BF161" s="14">
        <f t="shared" si="167"/>
        <v>1.5402366592183556E-12</v>
      </c>
      <c r="BG161" s="22">
        <f t="shared" si="168"/>
        <v>2.8617333882306215E-12</v>
      </c>
      <c r="BH161" s="62">
        <f t="shared" si="116"/>
        <v>293.33333333333616</v>
      </c>
      <c r="BI161" s="62">
        <f ca="1">AVERAGE(OFFSET($BH$3,0,0,'Données projet'!$E$11+1,1))-AVERAGE(OFFSET($H$3,0,0,'Données projet'!$E$11+1,1))</f>
        <v>371.7282125501186</v>
      </c>
      <c r="BJ161" s="62">
        <f t="shared" si="146"/>
        <v>231.36959598460686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1.0373150242040975E-18</v>
      </c>
      <c r="BS161" s="24">
        <f t="shared" si="169"/>
        <v>1.0373150242040975E-18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1.0286385077051818E-13</v>
      </c>
      <c r="BF162" s="14">
        <f t="shared" si="167"/>
        <v>1.5402366592183556E-12</v>
      </c>
      <c r="BG162" s="22">
        <f t="shared" si="168"/>
        <v>2.8617333882306215E-12</v>
      </c>
      <c r="BH162" s="62">
        <f t="shared" si="116"/>
        <v>293.33333333333616</v>
      </c>
      <c r="BI162" s="62">
        <f ca="1">AVERAGE(OFFSET($BH$3,0,0,'Données projet'!$E$11+1,1))-AVERAGE(OFFSET($H$3,0,0,'Données projet'!$E$11+1,1))</f>
        <v>371.7282125501186</v>
      </c>
      <c r="BJ162" s="62">
        <f t="shared" si="146"/>
        <v>231.36959598460686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7.3349248784140501E-19</v>
      </c>
      <c r="BS162" s="24">
        <f t="shared" si="169"/>
        <v>7.3349248784140501E-19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1.0286385077051818E-13</v>
      </c>
      <c r="BF163" s="14">
        <f t="shared" si="167"/>
        <v>1.5402366592183556E-12</v>
      </c>
      <c r="BG163" s="22">
        <f t="shared" si="168"/>
        <v>2.8617333882306215E-12</v>
      </c>
      <c r="BH163" s="62">
        <f t="shared" si="116"/>
        <v>293.33333333333616</v>
      </c>
      <c r="BI163" s="62">
        <f ca="1">AVERAGE(OFFSET($BH$3,0,0,'Données projet'!$E$11+1,1))-AVERAGE(OFFSET($H$3,0,0,'Données projet'!$E$11+1,1))</f>
        <v>371.7282125501186</v>
      </c>
      <c r="BJ163" s="62">
        <f t="shared" si="146"/>
        <v>231.36959598460686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5.1865751210204874E-19</v>
      </c>
      <c r="BS163" s="24">
        <f t="shared" si="169"/>
        <v>5.1865751210204874E-19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1.0286385077051818E-13</v>
      </c>
      <c r="BF164" s="14">
        <f t="shared" si="167"/>
        <v>1.5402366592183556E-12</v>
      </c>
      <c r="BG164" s="22">
        <f t="shared" si="168"/>
        <v>2.8617333882306215E-12</v>
      </c>
      <c r="BH164" s="62">
        <f t="shared" si="116"/>
        <v>293.33333333333616</v>
      </c>
      <c r="BI164" s="62">
        <f ca="1">AVERAGE(OFFSET($BH$3,0,0,'Données projet'!$E$11+1,1))-AVERAGE(OFFSET($H$3,0,0,'Données projet'!$E$11+1,1))</f>
        <v>371.7282125501186</v>
      </c>
      <c r="BJ164" s="62">
        <f t="shared" si="146"/>
        <v>231.36959598460686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3.6674624392070251E-19</v>
      </c>
      <c r="BS164" s="24">
        <f t="shared" si="169"/>
        <v>3.6674624392070251E-19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1.0286385077051818E-13</v>
      </c>
      <c r="BF165" s="14">
        <f t="shared" si="167"/>
        <v>1.5402366592183556E-12</v>
      </c>
      <c r="BG165" s="22">
        <f t="shared" si="168"/>
        <v>2.8617333882306215E-12</v>
      </c>
      <c r="BH165" s="62">
        <f t="shared" si="116"/>
        <v>293.33333333333616</v>
      </c>
      <c r="BI165" s="62">
        <f ca="1">AVERAGE(OFFSET($BH$3,0,0,'Données projet'!$E$11+1,1))-AVERAGE(OFFSET($H$3,0,0,'Données projet'!$E$11+1,1))</f>
        <v>371.7282125501186</v>
      </c>
      <c r="BJ165" s="62">
        <f t="shared" si="146"/>
        <v>231.36959598460686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2.5932875605102437E-19</v>
      </c>
      <c r="BS165" s="24">
        <f t="shared" si="169"/>
        <v>2.5932875605102437E-19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1.0286385077051818E-13</v>
      </c>
      <c r="BF166" s="14">
        <f t="shared" si="167"/>
        <v>1.5402366592183556E-12</v>
      </c>
      <c r="BG166" s="22">
        <f t="shared" si="168"/>
        <v>2.8617333882306215E-12</v>
      </c>
      <c r="BH166" s="62">
        <f t="shared" si="116"/>
        <v>293.33333333333616</v>
      </c>
      <c r="BI166" s="62">
        <f ca="1">AVERAGE(OFFSET($BH$3,0,0,'Données projet'!$E$11+1,1))-AVERAGE(OFFSET($H$3,0,0,'Données projet'!$E$11+1,1))</f>
        <v>371.7282125501186</v>
      </c>
      <c r="BJ166" s="62">
        <f t="shared" si="146"/>
        <v>231.36959598460686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1.8337312196035125E-19</v>
      </c>
      <c r="BS166" s="24">
        <f t="shared" si="169"/>
        <v>1.8337312196035125E-19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1.0286385077051818E-13</v>
      </c>
      <c r="BF167" s="14">
        <f t="shared" si="167"/>
        <v>1.5402366592183556E-12</v>
      </c>
      <c r="BG167" s="22">
        <f t="shared" si="168"/>
        <v>2.8617333882306215E-12</v>
      </c>
      <c r="BH167" s="62">
        <f t="shared" si="116"/>
        <v>293.33333333333616</v>
      </c>
      <c r="BI167" s="62">
        <f ca="1">AVERAGE(OFFSET($BH$3,0,0,'Données projet'!$E$11+1,1))-AVERAGE(OFFSET($H$3,0,0,'Données projet'!$E$11+1,1))</f>
        <v>371.7282125501186</v>
      </c>
      <c r="BJ167" s="62">
        <f t="shared" si="146"/>
        <v>231.36959598460686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1.2966437802551218E-19</v>
      </c>
      <c r="BS167" s="24">
        <f t="shared" si="169"/>
        <v>1.2966437802551218E-19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1.0286385077051818E-13</v>
      </c>
      <c r="BF168" s="14">
        <f t="shared" si="167"/>
        <v>1.5402366592183556E-12</v>
      </c>
      <c r="BG168" s="22">
        <f t="shared" si="168"/>
        <v>2.8617333882306215E-12</v>
      </c>
      <c r="BH168" s="62">
        <f t="shared" si="116"/>
        <v>293.33333333333616</v>
      </c>
      <c r="BI168" s="62">
        <f ca="1">AVERAGE(OFFSET($BH$3,0,0,'Données projet'!$E$11+1,1))-AVERAGE(OFFSET($H$3,0,0,'Données projet'!$E$11+1,1))</f>
        <v>371.7282125501186</v>
      </c>
      <c r="BJ168" s="62">
        <f t="shared" si="146"/>
        <v>231.36959598460686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9.1686560980175627E-20</v>
      </c>
      <c r="BS168" s="24">
        <f t="shared" si="169"/>
        <v>9.1686560980175627E-20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1.0286385077051818E-13</v>
      </c>
      <c r="BF169" s="14">
        <f t="shared" si="167"/>
        <v>1.5402366592183556E-12</v>
      </c>
      <c r="BG169" s="22">
        <f t="shared" si="168"/>
        <v>2.8617333882306215E-12</v>
      </c>
      <c r="BH169" s="62">
        <f t="shared" si="116"/>
        <v>293.33333333333616</v>
      </c>
      <c r="BI169" s="62">
        <f ca="1">AVERAGE(OFFSET($BH$3,0,0,'Données projet'!$E$11+1,1))-AVERAGE(OFFSET($H$3,0,0,'Données projet'!$E$11+1,1))</f>
        <v>371.7282125501186</v>
      </c>
      <c r="BJ169" s="62">
        <f t="shared" si="146"/>
        <v>231.36959598460686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6.4832189012756092E-20</v>
      </c>
      <c r="BS169" s="24">
        <f t="shared" si="169"/>
        <v>6.4832189012756092E-20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1.0286385077051818E-13</v>
      </c>
      <c r="BF170" s="14">
        <f t="shared" si="167"/>
        <v>1.5402366592183556E-12</v>
      </c>
      <c r="BG170" s="22">
        <f t="shared" si="168"/>
        <v>2.8617333882306215E-12</v>
      </c>
      <c r="BH170" s="62">
        <f t="shared" si="116"/>
        <v>293.33333333333616</v>
      </c>
      <c r="BI170" s="62">
        <f ca="1">AVERAGE(OFFSET($BH$3,0,0,'Données projet'!$E$11+1,1))-AVERAGE(OFFSET($H$3,0,0,'Données projet'!$E$11+1,1))</f>
        <v>371.7282125501186</v>
      </c>
      <c r="BJ170" s="62">
        <f t="shared" si="146"/>
        <v>231.36959598460686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4.5843280490087813E-20</v>
      </c>
      <c r="BS170" s="24">
        <f t="shared" si="169"/>
        <v>4.5843280490087813E-20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1.0286385077051818E-13</v>
      </c>
      <c r="BF171" s="14">
        <f t="shared" si="167"/>
        <v>1.5402366592183556E-12</v>
      </c>
      <c r="BG171" s="22">
        <f t="shared" si="168"/>
        <v>2.8617333882306215E-12</v>
      </c>
      <c r="BH171" s="62">
        <f t="shared" si="116"/>
        <v>293.33333333333616</v>
      </c>
      <c r="BI171" s="62">
        <f ca="1">AVERAGE(OFFSET($BH$3,0,0,'Données projet'!$E$11+1,1))-AVERAGE(OFFSET($H$3,0,0,'Données projet'!$E$11+1,1))</f>
        <v>371.7282125501186</v>
      </c>
      <c r="BJ171" s="62">
        <f t="shared" si="146"/>
        <v>231.36959598460686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3.2416094506378046E-20</v>
      </c>
      <c r="BS171" s="24">
        <f t="shared" si="169"/>
        <v>3.2416094506378046E-20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1.0286385077051818E-13</v>
      </c>
      <c r="BF172" s="14">
        <f t="shared" si="167"/>
        <v>1.5402366592183556E-12</v>
      </c>
      <c r="BG172" s="22">
        <f t="shared" si="168"/>
        <v>2.8617333882306215E-12</v>
      </c>
      <c r="BH172" s="62">
        <f t="shared" si="116"/>
        <v>293.33333333333616</v>
      </c>
      <c r="BI172" s="62">
        <f ca="1">AVERAGE(OFFSET($BH$3,0,0,'Données projet'!$E$11+1,1))-AVERAGE(OFFSET($H$3,0,0,'Données projet'!$E$11+1,1))</f>
        <v>371.7282125501186</v>
      </c>
      <c r="BJ172" s="62">
        <f t="shared" si="146"/>
        <v>231.36959598460686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2.2921640245043907E-20</v>
      </c>
      <c r="BS172" s="24">
        <f t="shared" si="169"/>
        <v>2.2921640245043907E-20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1.0286385077051818E-13</v>
      </c>
      <c r="BF173" s="14">
        <f t="shared" si="167"/>
        <v>1.5402366592183556E-12</v>
      </c>
      <c r="BG173" s="22">
        <f t="shared" si="168"/>
        <v>2.8617333882306215E-12</v>
      </c>
      <c r="BH173" s="62">
        <f t="shared" si="116"/>
        <v>293.33333333333616</v>
      </c>
      <c r="BI173" s="62">
        <f ca="1">AVERAGE(OFFSET($BH$3,0,0,'Données projet'!$E$11+1,1))-AVERAGE(OFFSET($H$3,0,0,'Données projet'!$E$11+1,1))</f>
        <v>371.7282125501186</v>
      </c>
      <c r="BJ173" s="62">
        <f t="shared" si="146"/>
        <v>231.36959598460686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1.6208047253189023E-20</v>
      </c>
      <c r="BS173" s="24">
        <f t="shared" si="169"/>
        <v>1.6208047253189023E-20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1.0286385077051818E-13</v>
      </c>
      <c r="BF174" s="14">
        <f t="shared" si="167"/>
        <v>1.5402366592183556E-12</v>
      </c>
      <c r="BG174" s="22">
        <f t="shared" si="168"/>
        <v>2.8617333882306215E-12</v>
      </c>
      <c r="BH174" s="62">
        <f t="shared" si="116"/>
        <v>293.33333333333616</v>
      </c>
      <c r="BI174" s="62">
        <f ca="1">AVERAGE(OFFSET($BH$3,0,0,'Données projet'!$E$11+1,1))-AVERAGE(OFFSET($H$3,0,0,'Données projet'!$E$11+1,1))</f>
        <v>371.7282125501186</v>
      </c>
      <c r="BJ174" s="62">
        <f t="shared" si="146"/>
        <v>231.36959598460686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1.1460820122521953E-20</v>
      </c>
      <c r="BS174" s="24">
        <f t="shared" si="169"/>
        <v>1.1460820122521953E-20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1.0286385077051818E-13</v>
      </c>
      <c r="BF175" s="14">
        <f t="shared" si="167"/>
        <v>1.5402366592183556E-12</v>
      </c>
      <c r="BG175" s="22">
        <f t="shared" si="168"/>
        <v>2.8617333882306215E-12</v>
      </c>
      <c r="BH175" s="62">
        <f t="shared" si="116"/>
        <v>293.33333333333616</v>
      </c>
      <c r="BI175" s="62">
        <f ca="1">AVERAGE(OFFSET($BH$3,0,0,'Données projet'!$E$11+1,1))-AVERAGE(OFFSET($H$3,0,0,'Données projet'!$E$11+1,1))</f>
        <v>371.7282125501186</v>
      </c>
      <c r="BJ175" s="62">
        <f t="shared" si="146"/>
        <v>231.36959598460686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8.1040236265945115E-21</v>
      </c>
      <c r="BS175" s="24">
        <f t="shared" si="169"/>
        <v>8.1040236265945115E-21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1.0286385077051818E-13</v>
      </c>
      <c r="BF176" s="14">
        <f t="shared" si="167"/>
        <v>1.5402366592183556E-12</v>
      </c>
      <c r="BG176" s="22">
        <f t="shared" si="168"/>
        <v>2.8617333882306215E-12</v>
      </c>
      <c r="BH176" s="62">
        <f t="shared" si="116"/>
        <v>293.33333333333616</v>
      </c>
      <c r="BI176" s="62">
        <f ca="1">AVERAGE(OFFSET($BH$3,0,0,'Données projet'!$E$11+1,1))-AVERAGE(OFFSET($H$3,0,0,'Données projet'!$E$11+1,1))</f>
        <v>371.7282125501186</v>
      </c>
      <c r="BJ176" s="62">
        <f t="shared" si="146"/>
        <v>231.36959598460686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5.7304100612609767E-21</v>
      </c>
      <c r="BS176" s="24">
        <f t="shared" si="169"/>
        <v>5.7304100612609767E-21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1.0286385077051818E-13</v>
      </c>
      <c r="BF177" s="14">
        <f t="shared" si="167"/>
        <v>1.5402366592183556E-12</v>
      </c>
      <c r="BG177" s="22">
        <f t="shared" si="168"/>
        <v>2.8617333882306215E-12</v>
      </c>
      <c r="BH177" s="62">
        <f t="shared" si="116"/>
        <v>293.33333333333616</v>
      </c>
      <c r="BI177" s="62">
        <f ca="1">AVERAGE(OFFSET($BH$3,0,0,'Données projet'!$E$11+1,1))-AVERAGE(OFFSET($H$3,0,0,'Données projet'!$E$11+1,1))</f>
        <v>371.7282125501186</v>
      </c>
      <c r="BJ177" s="62">
        <f t="shared" si="146"/>
        <v>231.36959598460686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4.0520118132972558E-21</v>
      </c>
      <c r="BS177" s="24">
        <f t="shared" si="169"/>
        <v>4.0520118132972558E-21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1.0286385077051818E-13</v>
      </c>
      <c r="BF178" s="14">
        <f t="shared" si="167"/>
        <v>1.5402366592183556E-12</v>
      </c>
      <c r="BG178" s="22">
        <f t="shared" si="168"/>
        <v>2.8617333882306215E-12</v>
      </c>
      <c r="BH178" s="62">
        <f t="shared" si="116"/>
        <v>293.33333333333616</v>
      </c>
      <c r="BI178" s="62">
        <f ca="1">AVERAGE(OFFSET($BH$3,0,0,'Données projet'!$E$11+1,1))-AVERAGE(OFFSET($H$3,0,0,'Données projet'!$E$11+1,1))</f>
        <v>371.7282125501186</v>
      </c>
      <c r="BJ178" s="62">
        <f t="shared" si="146"/>
        <v>231.36959598460686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2.8652050306304883E-21</v>
      </c>
      <c r="BS178" s="24">
        <f t="shared" si="169"/>
        <v>2.8652050306304883E-21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1.0286385077051818E-13</v>
      </c>
      <c r="BF179" s="14">
        <f t="shared" si="167"/>
        <v>1.5402366592183556E-12</v>
      </c>
      <c r="BG179" s="22">
        <f t="shared" si="168"/>
        <v>2.8617333882306215E-12</v>
      </c>
      <c r="BH179" s="62">
        <f t="shared" si="116"/>
        <v>293.33333333333616</v>
      </c>
      <c r="BI179" s="62">
        <f ca="1">AVERAGE(OFFSET($BH$3,0,0,'Données projet'!$E$11+1,1))-AVERAGE(OFFSET($H$3,0,0,'Données projet'!$E$11+1,1))</f>
        <v>371.7282125501186</v>
      </c>
      <c r="BJ179" s="62">
        <f t="shared" si="146"/>
        <v>231.36959598460686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2.0260059066486279E-21</v>
      </c>
      <c r="BS179" s="24">
        <f t="shared" si="169"/>
        <v>2.0260059066486279E-21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1.0286385077051818E-13</v>
      </c>
      <c r="BF180" s="14">
        <f t="shared" si="167"/>
        <v>1.5402366592183556E-12</v>
      </c>
      <c r="BG180" s="22">
        <f t="shared" si="168"/>
        <v>2.8617333882306215E-12</v>
      </c>
      <c r="BH180" s="62">
        <f t="shared" si="116"/>
        <v>293.33333333333616</v>
      </c>
      <c r="BI180" s="62">
        <f ca="1">AVERAGE(OFFSET($BH$3,0,0,'Données projet'!$E$11+1,1))-AVERAGE(OFFSET($H$3,0,0,'Données projet'!$E$11+1,1))</f>
        <v>371.7282125501186</v>
      </c>
      <c r="BJ180" s="62">
        <f t="shared" si="146"/>
        <v>231.36959598460686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1.4326025153152442E-21</v>
      </c>
      <c r="BS180" s="24">
        <f t="shared" si="169"/>
        <v>1.4326025153152442E-21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1.0286385077051818E-13</v>
      </c>
      <c r="BF181" s="14">
        <f t="shared" si="167"/>
        <v>1.5402366592183556E-12</v>
      </c>
      <c r="BG181" s="22">
        <f t="shared" si="168"/>
        <v>2.8617333882306215E-12</v>
      </c>
      <c r="BH181" s="62">
        <f t="shared" si="116"/>
        <v>293.33333333333616</v>
      </c>
      <c r="BI181" s="62">
        <f ca="1">AVERAGE(OFFSET($BH$3,0,0,'Données projet'!$E$11+1,1))-AVERAGE(OFFSET($H$3,0,0,'Données projet'!$E$11+1,1))</f>
        <v>371.7282125501186</v>
      </c>
      <c r="BJ181" s="62">
        <f t="shared" si="146"/>
        <v>231.36959598460686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1.0130029533243139E-21</v>
      </c>
      <c r="BS181" s="24">
        <f t="shared" si="169"/>
        <v>1.0130029533243139E-21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1.0286385077051818E-13</v>
      </c>
      <c r="BF182" s="14">
        <f t="shared" si="167"/>
        <v>1.5402366592183556E-12</v>
      </c>
      <c r="BG182" s="22">
        <f t="shared" si="168"/>
        <v>2.8617333882306215E-12</v>
      </c>
      <c r="BH182" s="62">
        <f t="shared" si="116"/>
        <v>293.33333333333616</v>
      </c>
      <c r="BI182" s="62">
        <f ca="1">AVERAGE(OFFSET($BH$3,0,0,'Données projet'!$E$11+1,1))-AVERAGE(OFFSET($H$3,0,0,'Données projet'!$E$11+1,1))</f>
        <v>371.7282125501186</v>
      </c>
      <c r="BJ182" s="62">
        <f t="shared" si="146"/>
        <v>231.36959598460686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7.1630125765762208E-22</v>
      </c>
      <c r="BS182" s="24">
        <f t="shared" si="169"/>
        <v>7.1630125765762208E-22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1.0286385077051818E-13</v>
      </c>
      <c r="BF183" s="14">
        <f t="shared" si="167"/>
        <v>1.5402366592183556E-12</v>
      </c>
      <c r="BG183" s="22">
        <f t="shared" si="168"/>
        <v>2.8617333882306215E-12</v>
      </c>
      <c r="BH183" s="62">
        <f t="shared" si="116"/>
        <v>293.33333333333616</v>
      </c>
      <c r="BI183" s="62">
        <f ca="1">AVERAGE(OFFSET($BH$3,0,0,'Données projet'!$E$11+1,1))-AVERAGE(OFFSET($H$3,0,0,'Données projet'!$E$11+1,1))</f>
        <v>371.7282125501186</v>
      </c>
      <c r="BJ183" s="62">
        <f t="shared" si="146"/>
        <v>231.36959598460686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5.0650147666215697E-22</v>
      </c>
      <c r="BS183" s="24">
        <f t="shared" si="169"/>
        <v>5.0650147666215697E-22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1.0286385077051818E-13</v>
      </c>
      <c r="BF184" s="14">
        <f t="shared" si="167"/>
        <v>1.5402366592183556E-12</v>
      </c>
      <c r="BG184" s="22">
        <f t="shared" si="168"/>
        <v>2.8617333882306215E-12</v>
      </c>
      <c r="BH184" s="62">
        <f t="shared" si="116"/>
        <v>293.33333333333616</v>
      </c>
      <c r="BI184" s="62">
        <f ca="1">AVERAGE(OFFSET($BH$3,0,0,'Données projet'!$E$11+1,1))-AVERAGE(OFFSET($H$3,0,0,'Données projet'!$E$11+1,1))</f>
        <v>371.7282125501186</v>
      </c>
      <c r="BJ184" s="62">
        <f t="shared" si="146"/>
        <v>231.36959598460686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3.5815062882881104E-22</v>
      </c>
      <c r="BS184" s="24">
        <f t="shared" si="169"/>
        <v>3.5815062882881104E-22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1.0286385077051818E-13</v>
      </c>
      <c r="BF185" s="14">
        <f t="shared" si="167"/>
        <v>1.5402366592183556E-12</v>
      </c>
      <c r="BG185" s="22">
        <f t="shared" si="168"/>
        <v>2.8617333882306215E-12</v>
      </c>
      <c r="BH185" s="62">
        <f t="shared" si="116"/>
        <v>293.33333333333616</v>
      </c>
      <c r="BI185" s="62">
        <f ca="1">AVERAGE(OFFSET($BH$3,0,0,'Données projet'!$E$11+1,1))-AVERAGE(OFFSET($H$3,0,0,'Données projet'!$E$11+1,1))</f>
        <v>371.7282125501186</v>
      </c>
      <c r="BJ185" s="62">
        <f t="shared" si="146"/>
        <v>231.36959598460686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2.5325073833107848E-22</v>
      </c>
      <c r="BS185" s="24">
        <f t="shared" si="169"/>
        <v>2.5325073833107848E-22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1.0286385077051818E-13</v>
      </c>
      <c r="BF186" s="14">
        <f t="shared" si="167"/>
        <v>1.5402366592183556E-12</v>
      </c>
      <c r="BG186" s="22">
        <f t="shared" si="168"/>
        <v>2.8617333882306215E-12</v>
      </c>
      <c r="BH186" s="62">
        <f t="shared" si="116"/>
        <v>293.33333333333616</v>
      </c>
      <c r="BI186" s="62">
        <f ca="1">AVERAGE(OFFSET($BH$3,0,0,'Données projet'!$E$11+1,1))-AVERAGE(OFFSET($H$3,0,0,'Données projet'!$E$11+1,1))</f>
        <v>371.7282125501186</v>
      </c>
      <c r="BJ186" s="62">
        <f t="shared" si="146"/>
        <v>231.36959598460686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1.7907531441440552E-22</v>
      </c>
      <c r="BS186" s="24">
        <f t="shared" si="169"/>
        <v>1.7907531441440552E-22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1.0286385077051818E-13</v>
      </c>
      <c r="BF187" s="14">
        <f t="shared" si="167"/>
        <v>1.5402366592183556E-12</v>
      </c>
      <c r="BG187" s="22">
        <f t="shared" si="168"/>
        <v>2.8617333882306215E-12</v>
      </c>
      <c r="BH187" s="62">
        <f t="shared" si="116"/>
        <v>293.33333333333616</v>
      </c>
      <c r="BI187" s="62">
        <f ca="1">AVERAGE(OFFSET($BH$3,0,0,'Données projet'!$E$11+1,1))-AVERAGE(OFFSET($H$3,0,0,'Données projet'!$E$11+1,1))</f>
        <v>371.7282125501186</v>
      </c>
      <c r="BJ187" s="62">
        <f t="shared" si="146"/>
        <v>231.36959598460686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1.2662536916553924E-22</v>
      </c>
      <c r="BS187" s="24">
        <f t="shared" si="169"/>
        <v>1.2662536916553924E-22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1.0286385077051818E-13</v>
      </c>
      <c r="BF188" s="14">
        <f t="shared" si="167"/>
        <v>1.5402366592183556E-12</v>
      </c>
      <c r="BG188" s="22">
        <f t="shared" si="168"/>
        <v>2.8617333882306215E-12</v>
      </c>
      <c r="BH188" s="62">
        <f t="shared" si="116"/>
        <v>293.33333333333616</v>
      </c>
      <c r="BI188" s="62">
        <f ca="1">AVERAGE(OFFSET($BH$3,0,0,'Données projet'!$E$11+1,1))-AVERAGE(OFFSET($H$3,0,0,'Données projet'!$E$11+1,1))</f>
        <v>371.7282125501186</v>
      </c>
      <c r="BJ188" s="62">
        <f t="shared" si="146"/>
        <v>231.36959598460686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8.953765720720276E-23</v>
      </c>
      <c r="BS188" s="24">
        <f t="shared" si="169"/>
        <v>8.953765720720276E-23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1.0286385077051818E-13</v>
      </c>
      <c r="BF189" s="14">
        <f t="shared" si="167"/>
        <v>1.5402366592183556E-12</v>
      </c>
      <c r="BG189" s="22">
        <f t="shared" si="168"/>
        <v>2.8617333882306215E-12</v>
      </c>
      <c r="BH189" s="62">
        <f t="shared" si="116"/>
        <v>293.33333333333616</v>
      </c>
      <c r="BI189" s="62">
        <f ca="1">AVERAGE(OFFSET($BH$3,0,0,'Données projet'!$E$11+1,1))-AVERAGE(OFFSET($H$3,0,0,'Données projet'!$E$11+1,1))</f>
        <v>371.7282125501186</v>
      </c>
      <c r="BJ189" s="62">
        <f t="shared" si="146"/>
        <v>231.36959598460686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6.3312684582769621E-23</v>
      </c>
      <c r="BS189" s="24">
        <f t="shared" si="169"/>
        <v>6.3312684582769621E-23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1.0286385077051818E-13</v>
      </c>
      <c r="BF190" s="14">
        <f t="shared" si="167"/>
        <v>1.5402366592183556E-12</v>
      </c>
      <c r="BG190" s="22">
        <f t="shared" si="168"/>
        <v>2.8617333882306215E-12</v>
      </c>
      <c r="BH190" s="62">
        <f t="shared" si="116"/>
        <v>293.33333333333616</v>
      </c>
      <c r="BI190" s="62">
        <f ca="1">AVERAGE(OFFSET($BH$3,0,0,'Données projet'!$E$11+1,1))-AVERAGE(OFFSET($H$3,0,0,'Données projet'!$E$11+1,1))</f>
        <v>371.7282125501186</v>
      </c>
      <c r="BJ190" s="62">
        <f t="shared" si="146"/>
        <v>231.36959598460686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4.476882860360138E-23</v>
      </c>
      <c r="BS190" s="24">
        <f t="shared" si="169"/>
        <v>4.476882860360138E-23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1.0286385077051818E-13</v>
      </c>
      <c r="BF191" s="14">
        <f t="shared" si="167"/>
        <v>1.5402366592183556E-12</v>
      </c>
      <c r="BG191" s="22">
        <f t="shared" si="168"/>
        <v>2.8617333882306215E-12</v>
      </c>
      <c r="BH191" s="62">
        <f t="shared" si="116"/>
        <v>293.33333333333616</v>
      </c>
      <c r="BI191" s="62">
        <f ca="1">AVERAGE(OFFSET($BH$3,0,0,'Données projet'!$E$11+1,1))-AVERAGE(OFFSET($H$3,0,0,'Données projet'!$E$11+1,1))</f>
        <v>371.7282125501186</v>
      </c>
      <c r="BJ191" s="62">
        <f t="shared" si="146"/>
        <v>231.36959598460686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3.1656342291384811E-23</v>
      </c>
      <c r="BS191" s="24">
        <f t="shared" si="169"/>
        <v>3.1656342291384811E-23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1.0286385077051818E-13</v>
      </c>
      <c r="BF192" s="14">
        <f t="shared" si="167"/>
        <v>1.5402366592183556E-12</v>
      </c>
      <c r="BG192" s="22">
        <f t="shared" si="168"/>
        <v>2.8617333882306215E-12</v>
      </c>
      <c r="BH192" s="62">
        <f t="shared" si="116"/>
        <v>293.33333333333616</v>
      </c>
      <c r="BI192" s="62">
        <f ca="1">AVERAGE(OFFSET($BH$3,0,0,'Données projet'!$E$11+1,1))-AVERAGE(OFFSET($H$3,0,0,'Données projet'!$E$11+1,1))</f>
        <v>371.7282125501186</v>
      </c>
      <c r="BJ192" s="62">
        <f t="shared" si="146"/>
        <v>231.36959598460686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2.238441430180069E-23</v>
      </c>
      <c r="BS192" s="24">
        <f t="shared" si="169"/>
        <v>2.238441430180069E-23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1.0286385077051818E-13</v>
      </c>
      <c r="BF193" s="14">
        <f t="shared" si="167"/>
        <v>1.5402366592183556E-12</v>
      </c>
      <c r="BG193" s="22">
        <f t="shared" si="168"/>
        <v>2.8617333882306215E-12</v>
      </c>
      <c r="BH193" s="62">
        <f t="shared" si="116"/>
        <v>293.33333333333616</v>
      </c>
      <c r="BI193" s="62">
        <f ca="1">AVERAGE(OFFSET($BH$3,0,0,'Données projet'!$E$11+1,1))-AVERAGE(OFFSET($H$3,0,0,'Données projet'!$E$11+1,1))</f>
        <v>371.7282125501186</v>
      </c>
      <c r="BJ193" s="62">
        <f t="shared" si="146"/>
        <v>231.36959598460686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1.5828171145692405E-23</v>
      </c>
      <c r="BS193" s="24">
        <f t="shared" si="169"/>
        <v>1.5828171145692405E-23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1.0286385077051818E-13</v>
      </c>
      <c r="BF194" s="14">
        <f t="shared" si="167"/>
        <v>1.5402366592183556E-12</v>
      </c>
      <c r="BG194" s="22">
        <f t="shared" si="168"/>
        <v>2.8617333882306215E-12</v>
      </c>
      <c r="BH194" s="62">
        <f t="shared" si="116"/>
        <v>293.33333333333616</v>
      </c>
      <c r="BI194" s="62">
        <f ca="1">AVERAGE(OFFSET($BH$3,0,0,'Données projet'!$E$11+1,1))-AVERAGE(OFFSET($H$3,0,0,'Données projet'!$E$11+1,1))</f>
        <v>371.7282125501186</v>
      </c>
      <c r="BJ194" s="62">
        <f t="shared" si="146"/>
        <v>231.36959598460686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1.1192207150900345E-23</v>
      </c>
      <c r="BS194" s="24">
        <f t="shared" si="169"/>
        <v>1.1192207150900345E-23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1.0286385077051818E-13</v>
      </c>
      <c r="BF195" s="14">
        <f t="shared" si="167"/>
        <v>1.5402366592183556E-12</v>
      </c>
      <c r="BG195" s="22">
        <f t="shared" si="168"/>
        <v>2.8617333882306215E-12</v>
      </c>
      <c r="BH195" s="62">
        <f t="shared" si="116"/>
        <v>293.33333333333616</v>
      </c>
      <c r="BI195" s="62">
        <f ca="1">AVERAGE(OFFSET($BH$3,0,0,'Données projet'!$E$11+1,1))-AVERAGE(OFFSET($H$3,0,0,'Données projet'!$E$11+1,1))</f>
        <v>371.7282125501186</v>
      </c>
      <c r="BJ195" s="62">
        <f t="shared" si="146"/>
        <v>231.36959598460686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7.9140855728462027E-24</v>
      </c>
      <c r="BS195" s="24">
        <f t="shared" si="169"/>
        <v>7.9140855728462027E-24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1.0286385077051818E-13</v>
      </c>
      <c r="BF196" s="14">
        <f t="shared" si="167"/>
        <v>1.5402366592183556E-12</v>
      </c>
      <c r="BG196" s="22">
        <f t="shared" si="168"/>
        <v>2.8617333882306215E-12</v>
      </c>
      <c r="BH196" s="62">
        <f t="shared" ref="BH196:BH203" si="194">BG196+(AY196+AZ196)*44/12</f>
        <v>293.33333333333616</v>
      </c>
      <c r="BI196" s="62">
        <f ca="1">AVERAGE(OFFSET($BH$3,0,0,'Données projet'!$E$11+1,1))-AVERAGE(OFFSET($H$3,0,0,'Données projet'!$E$11+1,1))</f>
        <v>371.7282125501186</v>
      </c>
      <c r="BJ196" s="62">
        <f t="shared" si="146"/>
        <v>231.36959598460686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5.5961035754501725E-24</v>
      </c>
      <c r="BS196" s="24">
        <f t="shared" si="169"/>
        <v>5.5961035754501725E-24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1.0286385077051818E-13</v>
      </c>
      <c r="BF197" s="14">
        <f t="shared" si="167"/>
        <v>1.5402366592183556E-12</v>
      </c>
      <c r="BG197" s="22">
        <f t="shared" si="168"/>
        <v>2.8617333882306215E-12</v>
      </c>
      <c r="BH197" s="62">
        <f t="shared" si="194"/>
        <v>293.33333333333616</v>
      </c>
      <c r="BI197" s="62">
        <f ca="1">AVERAGE(OFFSET($BH$3,0,0,'Données projet'!$E$11+1,1))-AVERAGE(OFFSET($H$3,0,0,'Données projet'!$E$11+1,1))</f>
        <v>371.7282125501186</v>
      </c>
      <c r="BJ197" s="62">
        <f t="shared" ref="BJ197:BJ203" si="206">$BJ$3</f>
        <v>231.36959598460686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3.9570427864231013E-24</v>
      </c>
      <c r="BS197" s="24">
        <f t="shared" si="169"/>
        <v>3.9570427864231013E-24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1.0286385077051818E-13</v>
      </c>
      <c r="BF198" s="14">
        <f t="shared" si="167"/>
        <v>1.5402366592183556E-12</v>
      </c>
      <c r="BG198" s="22">
        <f t="shared" si="168"/>
        <v>2.8617333882306215E-12</v>
      </c>
      <c r="BH198" s="62">
        <f t="shared" si="194"/>
        <v>293.33333333333616</v>
      </c>
      <c r="BI198" s="62">
        <f ca="1">AVERAGE(OFFSET($BH$3,0,0,'Données projet'!$E$11+1,1))-AVERAGE(OFFSET($H$3,0,0,'Données projet'!$E$11+1,1))</f>
        <v>371.7282125501186</v>
      </c>
      <c r="BJ198" s="62">
        <f t="shared" si="206"/>
        <v>231.36959598460686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2.7980517877250863E-24</v>
      </c>
      <c r="BS198" s="24">
        <f t="shared" si="169"/>
        <v>2.7980517877250863E-24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1.0286385077051818E-13</v>
      </c>
      <c r="BF199" s="14">
        <f t="shared" si="167"/>
        <v>1.5402366592183556E-12</v>
      </c>
      <c r="BG199" s="22">
        <f t="shared" si="168"/>
        <v>2.8617333882306215E-12</v>
      </c>
      <c r="BH199" s="62">
        <f t="shared" si="194"/>
        <v>293.33333333333616</v>
      </c>
      <c r="BI199" s="62">
        <f ca="1">AVERAGE(OFFSET($BH$3,0,0,'Données projet'!$E$11+1,1))-AVERAGE(OFFSET($H$3,0,0,'Données projet'!$E$11+1,1))</f>
        <v>371.7282125501186</v>
      </c>
      <c r="BJ199" s="62">
        <f t="shared" si="206"/>
        <v>231.36959598460686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1.9785213932115507E-24</v>
      </c>
      <c r="BS199" s="24">
        <f t="shared" si="169"/>
        <v>1.9785213932115507E-24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1.0286385077051818E-13</v>
      </c>
      <c r="BF200" s="14">
        <f t="shared" si="167"/>
        <v>1.5402366592183556E-12</v>
      </c>
      <c r="BG200" s="22">
        <f t="shared" si="168"/>
        <v>2.8617333882306215E-12</v>
      </c>
      <c r="BH200" s="62">
        <f t="shared" si="194"/>
        <v>293.33333333333616</v>
      </c>
      <c r="BI200" s="62">
        <f ca="1">AVERAGE(OFFSET($BH$3,0,0,'Données projet'!$E$11+1,1))-AVERAGE(OFFSET($H$3,0,0,'Données projet'!$E$11+1,1))</f>
        <v>371.7282125501186</v>
      </c>
      <c r="BJ200" s="62">
        <f t="shared" si="206"/>
        <v>231.36959598460686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1.3990258938625431E-24</v>
      </c>
      <c r="BS200" s="24">
        <f t="shared" si="169"/>
        <v>1.3990258938625431E-24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1.0286385077051818E-13</v>
      </c>
      <c r="BF201" s="14">
        <f t="shared" si="167"/>
        <v>1.5402366592183556E-12</v>
      </c>
      <c r="BG201" s="22">
        <f t="shared" si="168"/>
        <v>2.8617333882306215E-12</v>
      </c>
      <c r="BH201" s="62">
        <f t="shared" si="194"/>
        <v>293.33333333333616</v>
      </c>
      <c r="BI201" s="62">
        <f ca="1">AVERAGE(OFFSET($BH$3,0,0,'Données projet'!$E$11+1,1))-AVERAGE(OFFSET($H$3,0,0,'Données projet'!$E$11+1,1))</f>
        <v>371.7282125501186</v>
      </c>
      <c r="BJ201" s="62">
        <f t="shared" si="206"/>
        <v>231.36959598460686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9.8926069660577533E-25</v>
      </c>
      <c r="BS201" s="24">
        <f t="shared" si="169"/>
        <v>9.8926069660577533E-25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1.0286385077051818E-13</v>
      </c>
      <c r="BF202" s="14">
        <f t="shared" si="167"/>
        <v>1.5402366592183556E-12</v>
      </c>
      <c r="BG202" s="22">
        <f t="shared" si="168"/>
        <v>2.8617333882306215E-12</v>
      </c>
      <c r="BH202" s="62">
        <f t="shared" si="194"/>
        <v>293.33333333333616</v>
      </c>
      <c r="BI202" s="62">
        <f ca="1">AVERAGE(OFFSET($BH$3,0,0,'Données projet'!$E$11+1,1))-AVERAGE(OFFSET($H$3,0,0,'Données projet'!$E$11+1,1))</f>
        <v>371.7282125501186</v>
      </c>
      <c r="BJ202" s="62">
        <f t="shared" si="206"/>
        <v>231.36959598460686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6.9951294693127157E-25</v>
      </c>
      <c r="BS202" s="24">
        <f t="shared" si="169"/>
        <v>6.9951294693127157E-25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1.0286385077051818E-13</v>
      </c>
      <c r="BF203" s="14">
        <f t="shared" si="167"/>
        <v>1.5402366592183556E-12</v>
      </c>
      <c r="BG203" s="22">
        <f t="shared" si="168"/>
        <v>2.8617333882306215E-12</v>
      </c>
      <c r="BH203" s="62">
        <f t="shared" si="194"/>
        <v>293.33333333333616</v>
      </c>
      <c r="BI203" s="62">
        <f ca="1">AVERAGE(OFFSET($BH$3,0,0,'Données projet'!$E$11+1,1))-AVERAGE(OFFSET($H$3,0,0,'Données projet'!$E$11+1,1))</f>
        <v>371.7282125501186</v>
      </c>
      <c r="BJ203" s="62">
        <f t="shared" si="206"/>
        <v>231.36959598460686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4.9463034830288767E-25</v>
      </c>
      <c r="BS203" s="24">
        <f t="shared" si="169"/>
        <v>4.9463034830288767E-25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1.1852335095914694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2.9087999999999998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544.34335705421438</v>
      </c>
      <c r="G6" s="156">
        <f ca="1">F6*(100%-'Données projet'!$C$24)*(100%-'Données projet'!$C$25)*(100%-'Données projet'!$C$26)*(100%-'Données projet'!$C$27)</f>
        <v>440.91811921391371</v>
      </c>
      <c r="H6" s="157">
        <f>IF(OR('Données projet'!B9="",'Données projet'!C9="",'Données projet'!C9=0%),0,AVERAGE(Calculateur!$AC$3:$AC$33)*B6)</f>
        <v>43.728217166905971</v>
      </c>
      <c r="I6" s="158">
        <f>H6*(100%-'Données projet'!$C$24)*(100%-'Données projet'!$C$25)*(100%-'Données projet'!$C$26)*(100%-'Données projet'!$C$27)</f>
        <v>35.419855905193842</v>
      </c>
      <c r="J6" s="159">
        <f>IF(OR('Données projet'!B9="",'Données projet'!C9="",'Données projet'!C9=0%),0,SUM(Calculateur!$V$3:$V$33)*VLOOKUP('Données projet'!$B$9,Paramètres!$A$1:$I$89,9,0)*B6)</f>
        <v>758.5568639999999</v>
      </c>
      <c r="K6" s="160">
        <f>J6*(100%-'Données projet'!$C$24)*(100%-'Données projet'!$C$25)*(100%-'Données projet'!$C$26)*(100%-'Données projet'!$C$27)</f>
        <v>614.43105983999999</v>
      </c>
      <c r="L6" s="161">
        <f ca="1">G6+I6+K6</f>
        <v>1090.7690349591076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4.4440000000000008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831.63568438838331</v>
      </c>
      <c r="G7" s="156">
        <f ca="1">F7*(100%-'Données projet'!$C$24)*(100%-'Données projet'!$C$25)*(100%-'Données projet'!$C$26)*(100%-'Données projet'!$C$27)</f>
        <v>673.62490435459051</v>
      </c>
      <c r="H7" s="164">
        <f>IF(OR('Données projet'!B10="",'Données projet'!C10="",'Données projet'!C10=0%),0,AVERAGE(Calculateur!$AX$3:$AX$33)*B7)</f>
        <v>66.806998449439689</v>
      </c>
      <c r="I7" s="158">
        <f>H7*(100%-'Données projet'!$C$24)*(100%-'Données projet'!$C$25)*(100%-'Données projet'!$C$26)*(100%-'Données projet'!$C$27)</f>
        <v>54.113668744046151</v>
      </c>
      <c r="J7" s="159">
        <f>IF(OR('Données projet'!B10="",'Données projet'!C10="",'Données projet'!C10=0%),0,SUM(Calculateur!$AQ$3:$AQ$33)*VLOOKUP('Données projet'!$B$10,Paramètres!$A$1:$I$89,9,0)*B7)</f>
        <v>844.62664000000018</v>
      </c>
      <c r="K7" s="160">
        <f>J7*(100%-'Données projet'!$C$24)*(100%-'Données projet'!$C$25)*(100%-'Données projet'!$C$26)*(100%-'Données projet'!$C$27)</f>
        <v>684.14757840000016</v>
      </c>
      <c r="L7" s="161">
        <f t="shared" ref="L7:L15" ca="1" si="2">G7+I7+K7</f>
        <v>1411.8861514986368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0.72719999999999996</v>
      </c>
      <c r="C8" s="156">
        <f ca="1">IF(OR('Données projet'!B11="",'Données projet'!C11="",'Données projet'!C11=0%),0,Calculateur!BI3)</f>
        <v>371.7282125501186</v>
      </c>
      <c r="D8" s="156">
        <f>IF(OR('Données projet'!B11="",'Données projet'!C11="",'Données projet'!C11=0%),0,Calculateur!BJ3)</f>
        <v>231.36959598460686</v>
      </c>
      <c r="E8" s="156">
        <f t="shared" ca="1" si="0"/>
        <v>231.36959598460686</v>
      </c>
      <c r="F8" s="156">
        <f t="shared" ca="1" si="1"/>
        <v>168.2519702000061</v>
      </c>
      <c r="G8" s="156">
        <f ca="1">F8*(100%-'Données projet'!$C$24)*(100%-'Données projet'!$C$25)*(100%-'Données projet'!$C$26)*(100%-'Données projet'!$C$27)</f>
        <v>136.28409586200493</v>
      </c>
      <c r="H8" s="164">
        <f>IF(OR('Données projet'!B11="",'Données projet'!C11="",'Données projet'!C11=0%),0,AVERAGE(Calculateur!$BS$3:$BS$33)*B8)</f>
        <v>0.89916732625445572</v>
      </c>
      <c r="I8" s="158">
        <f>H8*(100%-'Données projet'!$C$24)*(100%-'Données projet'!$C$25)*(100%-'Données projet'!$C$26)*(100%-'Données projet'!$C$27)</f>
        <v>0.72832553426610924</v>
      </c>
      <c r="J8" s="159">
        <f>IF(OR('Données projet'!B11="",'Données projet'!C11="",'Données projet'!C11=0%),0,SUM(Calculateur!$BL$3:$BL$33)*VLOOKUP('Données projet'!$B$11,Paramètres!$A$1:$I$89,9,0)*B8)</f>
        <v>5.2721999999999998</v>
      </c>
      <c r="K8" s="160">
        <f>J8*(100%-'Données projet'!$C$24)*(100%-'Données projet'!$C$25)*(100%-'Données projet'!$C$26)*(100%-'Données projet'!$C$27)</f>
        <v>4.2704820000000003</v>
      </c>
      <c r="L8" s="161">
        <f t="shared" ca="1" si="2"/>
        <v>141.28290339627102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1544.2310116426038</v>
      </c>
      <c r="G16" s="175">
        <f t="shared" ca="1" si="3"/>
        <v>1250.8271194305091</v>
      </c>
      <c r="H16" s="176">
        <f t="shared" si="3"/>
        <v>111.43438294260011</v>
      </c>
      <c r="I16" s="176">
        <f t="shared" si="3"/>
        <v>90.261850183506098</v>
      </c>
      <c r="J16" s="177">
        <f t="shared" si="3"/>
        <v>1608.4557040000002</v>
      </c>
      <c r="K16" s="177">
        <f t="shared" si="3"/>
        <v>1302.84912024</v>
      </c>
      <c r="L16" s="178">
        <f t="shared" ca="1" si="3"/>
        <v>2643.9380898540153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0" zoomScale="90" zoomScaleNormal="90" workbookViewId="0">
      <selection activeCell="U30" sqref="U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4454.9654389419857</v>
      </c>
      <c r="U10" s="190">
        <f>'Données projet'!D9</f>
        <v>2.9087999999999998</v>
      </c>
      <c r="V10" s="189">
        <f>U10*T10</f>
        <v>12958.603468794447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3798.291400093955</v>
      </c>
      <c r="U11" s="190">
        <f>'Données projet'!D10</f>
        <v>4.4440000000000008</v>
      </c>
      <c r="V11" s="189">
        <f t="shared" ref="V11" si="0">U11*T11</f>
        <v>16879.60698201754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378.71242239924965</v>
      </c>
      <c r="U12" s="190">
        <f>'Données projet'!D11</f>
        <v>0.72719999999999996</v>
      </c>
      <c r="V12" s="189">
        <f t="shared" ref="V12:V19" si="1">U12*T12</f>
        <v>275.39967356873433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2482.5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>
        <v>3</v>
      </c>
      <c r="I23" s="204">
        <v>328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-3241.3976921877802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12</v>
      </c>
      <c r="D24" s="194">
        <f t="shared" ref="D24:D42" si="2">B24*C24</f>
        <v>516</v>
      </c>
      <c r="E24" s="206"/>
      <c r="F24" s="264"/>
      <c r="H24" s="203">
        <v>4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14</v>
      </c>
      <c r="D25" s="194">
        <f t="shared" si="2"/>
        <v>784</v>
      </c>
      <c r="E25" s="206"/>
      <c r="F25" s="264"/>
      <c r="G25" s="1"/>
      <c r="H25" s="203">
        <v>5</v>
      </c>
      <c r="I25" s="204">
        <v>200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-3241.3976921877802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45</v>
      </c>
      <c r="D26" s="194">
        <f t="shared" si="2"/>
        <v>13905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>
        <v>10</v>
      </c>
      <c r="D54" s="191">
        <f>B54*C54</f>
        <v>340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>
        <v>12</v>
      </c>
      <c r="D55" s="191">
        <f t="shared" ref="D55:D73" si="4">B55*C55</f>
        <v>516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>
        <v>14</v>
      </c>
      <c r="D56" s="191">
        <f t="shared" si="4"/>
        <v>784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>
        <v>40</v>
      </c>
      <c r="D57" s="191">
        <f t="shared" si="4"/>
        <v>12360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6</v>
      </c>
      <c r="D85" s="191">
        <f>B85*C85</f>
        <v>48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6</v>
      </c>
      <c r="D86" s="191">
        <f t="shared" ref="D86:D104" si="6">B86*C86</f>
        <v>126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6</v>
      </c>
      <c r="D87" s="191">
        <f t="shared" si="6"/>
        <v>126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6</v>
      </c>
      <c r="D88" s="191">
        <f t="shared" si="6"/>
        <v>126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6</v>
      </c>
      <c r="D89" s="191">
        <f t="shared" si="6"/>
        <v>126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8</v>
      </c>
      <c r="D90" s="191">
        <f t="shared" si="6"/>
        <v>168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13</v>
      </c>
      <c r="D91" s="191">
        <f t="shared" si="6"/>
        <v>273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13</v>
      </c>
      <c r="D92" s="191">
        <f t="shared" si="6"/>
        <v>273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>
        <v>21</v>
      </c>
      <c r="D95" s="191">
        <f t="shared" si="6"/>
        <v>441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>
        <v>21</v>
      </c>
      <c r="D96" s="191">
        <f t="shared" si="6"/>
        <v>441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>
        <v>34</v>
      </c>
      <c r="D97" s="191">
        <f t="shared" si="6"/>
        <v>714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>
        <v>34</v>
      </c>
      <c r="D98" s="191">
        <f t="shared" si="6"/>
        <v>714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>
        <v>39</v>
      </c>
      <c r="D99" s="191">
        <f t="shared" si="6"/>
        <v>819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>
        <v>39</v>
      </c>
      <c r="D100" s="191">
        <f t="shared" si="6"/>
        <v>819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>
        <v>45</v>
      </c>
      <c r="D101" s="191">
        <f t="shared" si="6"/>
        <v>900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>
        <v>45</v>
      </c>
      <c r="D102" s="191">
        <f t="shared" si="6"/>
        <v>855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>
        <v>45</v>
      </c>
      <c r="D103" s="191">
        <f t="shared" si="6"/>
        <v>810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285</v>
      </c>
      <c r="C104" s="204">
        <v>45</v>
      </c>
      <c r="D104" s="191">
        <f t="shared" si="6"/>
        <v>12825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2022-08-29T09:34:27Z</dcterms:modified>
</cp:coreProperties>
</file>