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t\Start-up\Forêt\Atmosylva\Projets forestiers\PE Lelièvre\Nouveaux projets\Presly\Préparation dossier\Questions\"/>
    </mc:Choice>
  </mc:AlternateContent>
  <xr:revisionPtr revIDLastSave="0" documentId="13_ncr:1_{D3EEAD2B-7CF0-45E5-BBDC-63C4FEACD677}" xr6:coauthVersionLast="47" xr6:coauthVersionMax="47" xr10:uidLastSave="{00000000-0000-0000-0000-000000000000}"/>
  <bookViews>
    <workbookView xWindow="-132" yWindow="312" windowWidth="13020" windowHeight="10620" tabRatio="743" xr2:uid="{328783DF-3633-4C71-A807-584CDEB47C28}"/>
  </bookViews>
  <sheets>
    <sheet name="Cèdre Atlas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6" i="24" l="1"/>
  <c r="B57" i="24"/>
  <c r="B58" i="24"/>
  <c r="B59" i="24"/>
  <c r="B60" i="24"/>
  <c r="B61" i="24"/>
  <c r="B62" i="24"/>
  <c r="B63" i="24"/>
  <c r="B64" i="24"/>
  <c r="B55" i="24"/>
  <c r="C55" i="24" s="1"/>
  <c r="B54" i="24"/>
  <c r="B46" i="24"/>
  <c r="B47" i="24"/>
  <c r="B48" i="24"/>
  <c r="B49" i="24"/>
  <c r="B50" i="24"/>
  <c r="B51" i="24"/>
  <c r="B52" i="24"/>
  <c r="B53" i="24"/>
  <c r="B45" i="24"/>
  <c r="C45" i="24" s="1"/>
  <c r="B36" i="24"/>
  <c r="B37" i="24"/>
  <c r="B38" i="24"/>
  <c r="B39" i="24"/>
  <c r="B40" i="24"/>
  <c r="B41" i="24"/>
  <c r="B42" i="24"/>
  <c r="B43" i="24"/>
  <c r="B44" i="24"/>
  <c r="B35" i="24"/>
  <c r="C35" i="24" s="1"/>
  <c r="B26" i="24"/>
  <c r="B27" i="24"/>
  <c r="B28" i="24"/>
  <c r="B29" i="24"/>
  <c r="B30" i="24"/>
  <c r="B31" i="24"/>
  <c r="B32" i="24"/>
  <c r="B33" i="24"/>
  <c r="B34" i="24"/>
  <c r="B25" i="24"/>
  <c r="C25" i="24" s="1"/>
  <c r="B24" i="24"/>
  <c r="B5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4" i="24"/>
  <c r="L24" i="24"/>
  <c r="L34" i="24"/>
  <c r="L44" i="24"/>
  <c r="L54" i="24"/>
  <c r="L64" i="24"/>
  <c r="C26" i="24" l="1"/>
  <c r="C56" i="24"/>
  <c r="L55" i="24"/>
  <c r="L45" i="24"/>
  <c r="C46" i="24"/>
  <c r="L35" i="24"/>
  <c r="C36" i="24"/>
  <c r="L25" i="24"/>
  <c r="I34" i="24"/>
  <c r="I44" i="24"/>
  <c r="I54" i="24"/>
  <c r="Q34" i="24"/>
  <c r="Q44" i="24"/>
  <c r="Q54" i="24"/>
  <c r="Q55" i="24"/>
  <c r="Q35" i="24"/>
  <c r="C4" i="24"/>
  <c r="L4" i="24" s="1"/>
  <c r="C27" i="24" l="1"/>
  <c r="L26" i="24"/>
  <c r="L56" i="24"/>
  <c r="C57" i="24"/>
  <c r="C47" i="24"/>
  <c r="L46" i="24"/>
  <c r="L36" i="24"/>
  <c r="Q36" i="24" s="1"/>
  <c r="C37" i="24"/>
  <c r="C28" i="24"/>
  <c r="L27" i="24"/>
  <c r="I55" i="24"/>
  <c r="I35" i="24"/>
  <c r="I36" i="24"/>
  <c r="Q4" i="24"/>
  <c r="C5" i="24"/>
  <c r="I46" i="24"/>
  <c r="I4" i="24"/>
  <c r="L57" i="24" l="1"/>
  <c r="C58" i="24"/>
  <c r="C48" i="24"/>
  <c r="L47" i="24"/>
  <c r="L37" i="24"/>
  <c r="C38" i="24"/>
  <c r="C29" i="24"/>
  <c r="L28" i="24"/>
  <c r="I5" i="24"/>
  <c r="L5" i="24"/>
  <c r="Q5" i="24" s="1"/>
  <c r="C6" i="24"/>
  <c r="L6" i="24" s="1"/>
  <c r="I47" i="24"/>
  <c r="Q46" i="24"/>
  <c r="L58" i="24" l="1"/>
  <c r="C59" i="24"/>
  <c r="L48" i="24"/>
  <c r="C49" i="24"/>
  <c r="C39" i="24"/>
  <c r="L38" i="24"/>
  <c r="Q38" i="24" s="1"/>
  <c r="I38" i="24"/>
  <c r="C30" i="24"/>
  <c r="G29" i="24"/>
  <c r="L29" i="24"/>
  <c r="O29" i="24" s="1"/>
  <c r="F29" i="24"/>
  <c r="Q57" i="24"/>
  <c r="I57" i="24"/>
  <c r="Q47" i="24"/>
  <c r="C7" i="24"/>
  <c r="L7" i="24" s="1"/>
  <c r="Q6" i="24"/>
  <c r="I6" i="24"/>
  <c r="C60" i="24" l="1"/>
  <c r="L59" i="24"/>
  <c r="Q59" i="24" s="1"/>
  <c r="I59" i="24"/>
  <c r="L49" i="24"/>
  <c r="Q49" i="24" s="1"/>
  <c r="C50" i="24"/>
  <c r="I49" i="24"/>
  <c r="L39" i="24"/>
  <c r="Q39" i="24" s="1"/>
  <c r="C40" i="24"/>
  <c r="I39" i="24"/>
  <c r="C31" i="24"/>
  <c r="I30" i="24"/>
  <c r="L30" i="24"/>
  <c r="Q30" i="24" s="1"/>
  <c r="N29" i="24"/>
  <c r="S29" i="24" s="1"/>
  <c r="T29" i="24" s="1"/>
  <c r="V29" i="24" s="1"/>
  <c r="AI29" i="24" s="1"/>
  <c r="AJ29" i="24" s="1"/>
  <c r="Q58" i="24"/>
  <c r="I58" i="24"/>
  <c r="Q48" i="24"/>
  <c r="I48" i="24"/>
  <c r="C8" i="24"/>
  <c r="L8" i="24" s="1"/>
  <c r="Q7" i="24"/>
  <c r="I7" i="24"/>
  <c r="L60" i="24" l="1"/>
  <c r="Q60" i="24" s="1"/>
  <c r="C61" i="24"/>
  <c r="I60" i="24"/>
  <c r="C51" i="24"/>
  <c r="L50" i="24"/>
  <c r="Q50" i="24" s="1"/>
  <c r="I50" i="24"/>
  <c r="L40" i="24"/>
  <c r="Q40" i="24" s="1"/>
  <c r="C41" i="24"/>
  <c r="I40" i="24"/>
  <c r="C32" i="24"/>
  <c r="I31" i="24"/>
  <c r="L31" i="24"/>
  <c r="Q31" i="24" s="1"/>
  <c r="C9" i="24"/>
  <c r="L9" i="24" s="1"/>
  <c r="Q8" i="24"/>
  <c r="I8" i="24"/>
  <c r="C62" i="24" l="1"/>
  <c r="L61" i="24"/>
  <c r="Q61" i="24" s="1"/>
  <c r="I61" i="24"/>
  <c r="C52" i="24"/>
  <c r="L51" i="24"/>
  <c r="Q51" i="24" s="1"/>
  <c r="I51" i="24"/>
  <c r="L41" i="24"/>
  <c r="Q41" i="24" s="1"/>
  <c r="C42" i="24"/>
  <c r="I41" i="24"/>
  <c r="C33" i="24"/>
  <c r="L32" i="24"/>
  <c r="Q32" i="24" s="1"/>
  <c r="I32" i="24"/>
  <c r="C10" i="24"/>
  <c r="L10" i="24" s="1"/>
  <c r="Q9" i="24"/>
  <c r="I9" i="24"/>
  <c r="C63" i="24" l="1"/>
  <c r="L62" i="24"/>
  <c r="Q62" i="24" s="1"/>
  <c r="I62" i="24"/>
  <c r="L52" i="24"/>
  <c r="Q52" i="24" s="1"/>
  <c r="C53" i="24"/>
  <c r="I52" i="24"/>
  <c r="C43" i="24"/>
  <c r="L42" i="24"/>
  <c r="Q42" i="24" s="1"/>
  <c r="I42" i="24"/>
  <c r="L33" i="24"/>
  <c r="Q33" i="24" s="1"/>
  <c r="I33" i="24"/>
  <c r="C11" i="24"/>
  <c r="L11" i="24" s="1"/>
  <c r="Q10" i="24"/>
  <c r="I10" i="24"/>
  <c r="L63" i="24" l="1"/>
  <c r="Q63" i="24" s="1"/>
  <c r="I63" i="24"/>
  <c r="L53" i="24"/>
  <c r="Q53" i="24" s="1"/>
  <c r="I53" i="24"/>
  <c r="L43" i="24"/>
  <c r="Q43" i="24" s="1"/>
  <c r="I43" i="24"/>
  <c r="C12" i="24"/>
  <c r="L12" i="24" s="1"/>
  <c r="Q11" i="24"/>
  <c r="I11" i="24"/>
  <c r="C13" i="24" l="1"/>
  <c r="L13" i="24" s="1"/>
  <c r="Q12" i="24"/>
  <c r="I12" i="24"/>
  <c r="C14" i="24" l="1"/>
  <c r="L14" i="24" s="1"/>
  <c r="Q13" i="24"/>
  <c r="I13" i="24"/>
  <c r="C15" i="24" l="1"/>
  <c r="Q14" i="24"/>
  <c r="I14" i="24"/>
  <c r="C16" i="24" l="1"/>
  <c r="L15" i="24"/>
  <c r="Q15" i="24" s="1"/>
  <c r="I15" i="24"/>
  <c r="C17" i="24" l="1"/>
  <c r="L16" i="24"/>
  <c r="Q16" i="24"/>
  <c r="I16" i="24"/>
  <c r="C18" i="24" l="1"/>
  <c r="L17" i="24"/>
  <c r="Q17" i="24" s="1"/>
  <c r="I17" i="24"/>
  <c r="C19" i="24" l="1"/>
  <c r="L18" i="24"/>
  <c r="Q18" i="24"/>
  <c r="I18" i="24"/>
  <c r="C20" i="24" l="1"/>
  <c r="L19" i="24"/>
  <c r="Q19" i="24" s="1"/>
  <c r="I19" i="24"/>
  <c r="C21" i="24" l="1"/>
  <c r="L20" i="24"/>
  <c r="Q20" i="24" s="1"/>
  <c r="I20" i="24"/>
  <c r="C22" i="24" l="1"/>
  <c r="L21" i="24"/>
  <c r="Q21" i="24"/>
  <c r="I21" i="24"/>
  <c r="C23" i="24" l="1"/>
  <c r="L22" i="24"/>
  <c r="Q22" i="24" s="1"/>
  <c r="I22" i="24"/>
  <c r="Q24" i="24"/>
  <c r="I24" i="24"/>
  <c r="L23" i="24" l="1"/>
  <c r="Q23" i="24" s="1"/>
  <c r="I23" i="24"/>
  <c r="Q25" i="24"/>
  <c r="I25" i="24"/>
  <c r="I26" i="24" l="1"/>
  <c r="Q26" i="24"/>
  <c r="Q27" i="24" l="1"/>
  <c r="I27" i="24"/>
  <c r="I28" i="24" l="1"/>
  <c r="Q28" i="24"/>
  <c r="H29" i="24" l="1"/>
  <c r="I29" i="24" l="1"/>
  <c r="G37" i="24"/>
  <c r="F37" i="24"/>
  <c r="H37" i="24" s="1"/>
  <c r="P29" i="24"/>
  <c r="F45" i="24" l="1"/>
  <c r="H45" i="24" s="1"/>
  <c r="G45" i="24"/>
  <c r="I37" i="24"/>
  <c r="Q29" i="24"/>
  <c r="O37" i="24"/>
  <c r="N37" i="24"/>
  <c r="P37" i="24" l="1"/>
  <c r="Q37" i="24" s="1"/>
  <c r="S37" i="24"/>
  <c r="T37" i="24" s="1"/>
  <c r="V37" i="24" s="1"/>
  <c r="AI37" i="24" s="1"/>
  <c r="AJ37" i="24" s="1"/>
  <c r="F56" i="24"/>
  <c r="H56" i="24" s="1"/>
  <c r="I45" i="24"/>
  <c r="G56" i="24"/>
  <c r="N45" i="24" l="1"/>
  <c r="O45" i="24"/>
  <c r="F64" i="24"/>
  <c r="H64" i="24" s="1"/>
  <c r="I64" i="24" s="1"/>
  <c r="I56" i="24"/>
  <c r="G64" i="24"/>
  <c r="P45" i="24" l="1"/>
  <c r="S45" i="24"/>
  <c r="T45" i="24" s="1"/>
  <c r="V45" i="24" s="1"/>
  <c r="AE45" i="24"/>
  <c r="AG45" i="24" s="1"/>
  <c r="AI45" i="24" l="1"/>
  <c r="AJ45" i="24" s="1"/>
  <c r="Q45" i="24"/>
  <c r="N56" i="24"/>
  <c r="O56" i="24"/>
  <c r="P56" i="24" l="1"/>
  <c r="S56" i="24"/>
  <c r="T56" i="24" s="1"/>
  <c r="V56" i="24" s="1"/>
  <c r="AE56" i="24"/>
  <c r="AG56" i="24" s="1"/>
  <c r="AI56" i="24" l="1"/>
  <c r="AJ56" i="24" s="1"/>
  <c r="O64" i="24"/>
  <c r="Q56" i="24"/>
  <c r="N64" i="24"/>
  <c r="P64" i="24" l="1"/>
  <c r="Q64" i="24" s="1"/>
  <c r="AE64" i="24"/>
  <c r="AG64" i="24" s="1"/>
  <c r="S64" i="24"/>
  <c r="T64" i="24" s="1"/>
  <c r="V64" i="24" s="1"/>
  <c r="AI64" i="24" l="1"/>
  <c r="AJ64" i="24" s="1"/>
</calcChain>
</file>

<file path=xl/sharedStrings.xml><?xml version="1.0" encoding="utf-8"?>
<sst xmlns="http://schemas.openxmlformats.org/spreadsheetml/2006/main" count="30" uniqueCount="28">
  <si>
    <t>Année</t>
  </si>
  <si>
    <t>% Prélèvement</t>
  </si>
  <si>
    <t>Tonne</t>
  </si>
  <si>
    <t>% Panneau</t>
  </si>
  <si>
    <t>% Pâte à papier</t>
  </si>
  <si>
    <t>Stères</t>
  </si>
  <si>
    <t>Vol BI (m3)</t>
  </si>
  <si>
    <t>Vol BE (m3)</t>
  </si>
  <si>
    <t>Vol grume (m3)</t>
  </si>
  <si>
    <t>Prix unitaire BI (€)</t>
  </si>
  <si>
    <t>Prix vente BI (€)</t>
  </si>
  <si>
    <t>Prix unitaire stère (€)</t>
  </si>
  <si>
    <t>Prix vente total stère (€)</t>
  </si>
  <si>
    <t>Prix m3 grume unitaire (€)</t>
  </si>
  <si>
    <t>Prix grume total (€)</t>
  </si>
  <si>
    <t>Revenus totaux (€)</t>
  </si>
  <si>
    <t>Volume Eclaircies (m3) / ha</t>
  </si>
  <si>
    <t>Volume bois fort Eclaircies (m3) / ha</t>
  </si>
  <si>
    <t xml:space="preserve"> Cumul volumes bois fort éclaircies (m3) / ha</t>
  </si>
  <si>
    <t>Volume total sur pied (m3)  / ha</t>
  </si>
  <si>
    <t>Cumul volume éclaircies (m3) / ha</t>
  </si>
  <si>
    <t>Volume Bois fort (m3)  /ha</t>
  </si>
  <si>
    <t>Volume bois fort sur pied (m3)/ ha</t>
  </si>
  <si>
    <t>Volume (m3)  1600 tiges / ha</t>
  </si>
  <si>
    <t>Vol avant éclaircie</t>
  </si>
  <si>
    <t>Accroissement courant</t>
  </si>
  <si>
    <t>Cèdre de l'Atlas</t>
  </si>
  <si>
    <t>Revenu moyen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</si>
</sst>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7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Border="1"/>
    <xf numFmtId="0" fontId="2" fillId="0" borderId="0" xfId="0" applyFont="1"/>
    <xf numFmtId="0" fontId="2" fillId="4" borderId="2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31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2" fontId="0" fillId="9" borderId="9" xfId="0" applyNumberFormat="1" applyFill="1" applyBorder="1" applyAlignment="1">
      <alignment wrapText="1"/>
    </xf>
    <xf numFmtId="2" fontId="0" fillId="9" borderId="9" xfId="0" applyNumberFormat="1" applyFill="1" applyBorder="1"/>
    <xf numFmtId="2" fontId="0" fillId="9" borderId="10" xfId="0" applyNumberFormat="1" applyFill="1" applyBorder="1" applyAlignment="1">
      <alignment wrapText="1"/>
    </xf>
    <xf numFmtId="2" fontId="0" fillId="5" borderId="0" xfId="0" applyNumberFormat="1" applyFill="1" applyAlignment="1">
      <alignment wrapText="1"/>
    </xf>
    <xf numFmtId="2" fontId="4" fillId="0" borderId="32" xfId="0" applyNumberFormat="1" applyFont="1" applyBorder="1" applyAlignment="1">
      <alignment wrapText="1"/>
    </xf>
    <xf numFmtId="9" fontId="0" fillId="0" borderId="13" xfId="1" applyFont="1" applyBorder="1" applyAlignment="1">
      <alignment wrapText="1"/>
    </xf>
    <xf numFmtId="2" fontId="0" fillId="5" borderId="14" xfId="0" applyNumberFormat="1" applyFill="1" applyBorder="1" applyAlignment="1">
      <alignment wrapText="1"/>
    </xf>
    <xf numFmtId="0" fontId="0" fillId="4" borderId="8" xfId="0" applyFill="1" applyBorder="1" applyAlignment="1">
      <alignment horizontal="right" vertical="center" wrapText="1"/>
    </xf>
    <xf numFmtId="2" fontId="0" fillId="4" borderId="13" xfId="0" applyNumberFormat="1" applyFill="1" applyBorder="1" applyAlignment="1">
      <alignment horizontal="right" vertical="center" wrapText="1"/>
    </xf>
    <xf numFmtId="164" fontId="0" fillId="4" borderId="9" xfId="0" applyNumberFormat="1" applyFill="1" applyBorder="1" applyAlignment="1">
      <alignment horizontal="right" vertical="center" wrapText="1"/>
    </xf>
    <xf numFmtId="164" fontId="0" fillId="4" borderId="34" xfId="0" applyNumberFormat="1" applyFill="1" applyBorder="1" applyAlignment="1">
      <alignment horizontal="right" vertical="center" wrapText="1"/>
    </xf>
    <xf numFmtId="10" fontId="0" fillId="7" borderId="9" xfId="0" applyNumberFormat="1" applyFill="1" applyBorder="1" applyAlignment="1">
      <alignment horizontal="right" vertical="center" wrapText="1"/>
    </xf>
    <xf numFmtId="10" fontId="0" fillId="7" borderId="10" xfId="0" applyNumberFormat="1" applyFill="1" applyBorder="1" applyAlignment="1">
      <alignment horizontal="right" vertical="center" wrapText="1"/>
    </xf>
    <xf numFmtId="164" fontId="0" fillId="5" borderId="14" xfId="0" applyNumberForma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5" borderId="14" xfId="0" applyNumberFormat="1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164" fontId="2" fillId="8" borderId="33" xfId="0" applyNumberFormat="1" applyFont="1" applyFill="1" applyBorder="1" applyAlignment="1">
      <alignment horizontal="center" vertical="center" wrapText="1"/>
    </xf>
    <xf numFmtId="164" fontId="2" fillId="8" borderId="2" xfId="0" applyNumberFormat="1" applyFont="1" applyFill="1" applyBorder="1" applyAlignment="1">
      <alignment horizontal="center" vertical="center" wrapText="1"/>
    </xf>
    <xf numFmtId="2" fontId="0" fillId="4" borderId="3" xfId="0" applyNumberFormat="1" applyFill="1" applyBorder="1" applyAlignment="1">
      <alignment horizontal="right" wrapText="1"/>
    </xf>
    <xf numFmtId="164" fontId="0" fillId="4" borderId="1" xfId="0" applyNumberFormat="1" applyFill="1" applyBorder="1" applyAlignment="1">
      <alignment horizontal="right" wrapText="1"/>
    </xf>
    <xf numFmtId="164" fontId="0" fillId="4" borderId="22" xfId="0" applyNumberFormat="1" applyFill="1" applyBorder="1" applyAlignment="1">
      <alignment horizontal="right" wrapText="1"/>
    </xf>
    <xf numFmtId="10" fontId="0" fillId="7" borderId="1" xfId="0" applyNumberFormat="1" applyFill="1" applyBorder="1" applyAlignment="1">
      <alignment horizontal="right" wrapText="1"/>
    </xf>
    <xf numFmtId="10" fontId="0" fillId="7" borderId="4" xfId="0" applyNumberFormat="1" applyFill="1" applyBorder="1" applyAlignment="1">
      <alignment horizontal="right" wrapText="1"/>
    </xf>
    <xf numFmtId="164" fontId="0" fillId="5" borderId="14" xfId="0" applyNumberFormat="1" applyFill="1" applyBorder="1" applyAlignment="1">
      <alignment horizontal="right" wrapText="1"/>
    </xf>
    <xf numFmtId="2" fontId="0" fillId="3" borderId="1" xfId="0" applyNumberFormat="1" applyFill="1" applyBorder="1" applyAlignment="1">
      <alignment wrapText="1"/>
    </xf>
    <xf numFmtId="164" fontId="0" fillId="3" borderId="1" xfId="0" applyNumberFormat="1" applyFill="1" applyBorder="1" applyAlignment="1">
      <alignment wrapText="1"/>
    </xf>
    <xf numFmtId="164" fontId="0" fillId="5" borderId="14" xfId="0" applyNumberFormat="1" applyFill="1" applyBorder="1" applyAlignment="1">
      <alignment wrapText="1"/>
    </xf>
    <xf numFmtId="2" fontId="0" fillId="8" borderId="3" xfId="0" applyNumberFormat="1" applyFill="1" applyBorder="1" applyAlignment="1">
      <alignment wrapText="1"/>
    </xf>
    <xf numFmtId="164" fontId="0" fillId="8" borderId="20" xfId="0" applyNumberFormat="1" applyFill="1" applyBorder="1" applyAlignment="1">
      <alignment wrapText="1"/>
    </xf>
    <xf numFmtId="164" fontId="0" fillId="8" borderId="4" xfId="0" applyNumberFormat="1" applyFill="1" applyBorder="1" applyAlignment="1">
      <alignment wrapText="1"/>
    </xf>
    <xf numFmtId="2" fontId="0" fillId="9" borderId="1" xfId="0" applyNumberFormat="1" applyFill="1" applyBorder="1" applyAlignment="1">
      <alignment wrapText="1"/>
    </xf>
    <xf numFmtId="9" fontId="0" fillId="0" borderId="11" xfId="1" applyFont="1" applyBorder="1" applyAlignment="1">
      <alignment wrapText="1"/>
    </xf>
    <xf numFmtId="2" fontId="0" fillId="4" borderId="3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10" fontId="0" fillId="7" borderId="1" xfId="0" applyNumberFormat="1" applyFill="1" applyBorder="1" applyAlignment="1">
      <alignment horizontal="right"/>
    </xf>
    <xf numFmtId="10" fontId="0" fillId="7" borderId="4" xfId="0" applyNumberFormat="1" applyFill="1" applyBorder="1" applyAlignment="1">
      <alignment horizontal="right"/>
    </xf>
    <xf numFmtId="164" fontId="0" fillId="5" borderId="14" xfId="0" applyNumberFormat="1" applyFill="1" applyBorder="1" applyAlignment="1">
      <alignment horizontal="right"/>
    </xf>
    <xf numFmtId="164" fontId="0" fillId="3" borderId="1" xfId="0" applyNumberFormat="1" applyFill="1" applyBorder="1"/>
    <xf numFmtId="2" fontId="0" fillId="8" borderId="3" xfId="0" applyNumberFormat="1" applyFill="1" applyBorder="1"/>
    <xf numFmtId="164" fontId="0" fillId="8" borderId="20" xfId="0" applyNumberFormat="1" applyFill="1" applyBorder="1"/>
    <xf numFmtId="164" fontId="0" fillId="8" borderId="4" xfId="0" applyNumberFormat="1" applyFill="1" applyBorder="1"/>
    <xf numFmtId="2" fontId="3" fillId="5" borderId="0" xfId="0" applyNumberFormat="1" applyFont="1" applyFill="1" applyAlignment="1">
      <alignment wrapText="1"/>
    </xf>
    <xf numFmtId="9" fontId="0" fillId="0" borderId="11" xfId="1" applyFont="1" applyBorder="1"/>
    <xf numFmtId="0" fontId="2" fillId="3" borderId="18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164" fontId="2" fillId="5" borderId="0" xfId="0" applyNumberFormat="1" applyFont="1" applyFill="1" applyBorder="1" applyAlignment="1">
      <alignment horizontal="center" vertical="center" wrapText="1"/>
    </xf>
    <xf numFmtId="164" fontId="0" fillId="5" borderId="0" xfId="0" applyNumberFormat="1" applyFill="1" applyBorder="1" applyAlignment="1">
      <alignment wrapText="1"/>
    </xf>
    <xf numFmtId="164" fontId="0" fillId="5" borderId="0" xfId="0" applyNumberFormat="1" applyFill="1" applyBorder="1"/>
    <xf numFmtId="0" fontId="2" fillId="2" borderId="19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2" fontId="4" fillId="0" borderId="23" xfId="0" applyNumberFormat="1" applyFont="1" applyBorder="1" applyAlignment="1">
      <alignment wrapText="1"/>
    </xf>
    <xf numFmtId="0" fontId="0" fillId="5" borderId="32" xfId="0" applyFill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6" borderId="16" xfId="0" applyFont="1" applyFill="1" applyBorder="1" applyAlignment="1">
      <alignment horizontal="center" vertical="center" wrapText="1"/>
    </xf>
    <xf numFmtId="2" fontId="0" fillId="9" borderId="8" xfId="0" applyNumberFormat="1" applyFill="1" applyBorder="1" applyAlignment="1">
      <alignment wrapText="1"/>
    </xf>
    <xf numFmtId="2" fontId="0" fillId="9" borderId="3" xfId="0" applyNumberFormat="1" applyFill="1" applyBorder="1" applyAlignment="1">
      <alignment wrapText="1"/>
    </xf>
    <xf numFmtId="2" fontId="4" fillId="9" borderId="9" xfId="0" applyNumberFormat="1" applyFont="1" applyFill="1" applyBorder="1" applyAlignment="1">
      <alignment wrapText="1"/>
    </xf>
    <xf numFmtId="0" fontId="3" fillId="0" borderId="27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2" fontId="4" fillId="5" borderId="0" xfId="0" applyNumberFormat="1" applyFont="1" applyFill="1" applyBorder="1" applyAlignment="1">
      <alignment wrapText="1"/>
    </xf>
    <xf numFmtId="0" fontId="4" fillId="0" borderId="0" xfId="0" applyFont="1"/>
    <xf numFmtId="2" fontId="4" fillId="9" borderId="3" xfId="0" applyNumberFormat="1" applyFont="1" applyFill="1" applyBorder="1" applyAlignment="1">
      <alignment wrapText="1"/>
    </xf>
    <xf numFmtId="2" fontId="4" fillId="9" borderId="1" xfId="0" applyNumberFormat="1" applyFont="1" applyFill="1" applyBorder="1" applyAlignment="1">
      <alignment wrapText="1"/>
    </xf>
    <xf numFmtId="2" fontId="4" fillId="9" borderId="10" xfId="0" applyNumberFormat="1" applyFont="1" applyFill="1" applyBorder="1" applyAlignment="1">
      <alignment wrapText="1"/>
    </xf>
    <xf numFmtId="9" fontId="4" fillId="9" borderId="3" xfId="1" applyFont="1" applyFill="1" applyBorder="1"/>
    <xf numFmtId="2" fontId="4" fillId="9" borderId="3" xfId="0" applyNumberFormat="1" applyFont="1" applyFill="1" applyBorder="1"/>
    <xf numFmtId="0" fontId="3" fillId="0" borderId="32" xfId="0" applyNumberFormat="1" applyFont="1" applyBorder="1"/>
    <xf numFmtId="167" fontId="3" fillId="0" borderId="32" xfId="0" applyNumberFormat="1" applyFont="1" applyBorder="1" applyAlignment="1">
      <alignment horizontal="center"/>
    </xf>
    <xf numFmtId="2" fontId="0" fillId="5" borderId="32" xfId="0" applyNumberFormat="1" applyFill="1" applyBorder="1" applyAlignment="1">
      <alignment horizontal="center" vertical="center" wrapText="1"/>
    </xf>
    <xf numFmtId="2" fontId="0" fillId="0" borderId="32" xfId="0" applyNumberFormat="1" applyBorder="1"/>
    <xf numFmtId="167" fontId="4" fillId="0" borderId="32" xfId="0" applyNumberFormat="1" applyFont="1" applyBorder="1"/>
    <xf numFmtId="167" fontId="4" fillId="0" borderId="32" xfId="0" applyNumberFormat="1" applyFont="1" applyBorder="1" applyAlignment="1">
      <alignment horizontal="center"/>
    </xf>
    <xf numFmtId="2" fontId="3" fillId="5" borderId="32" xfId="0" applyNumberFormat="1" applyFont="1" applyFill="1" applyBorder="1" applyAlignment="1">
      <alignment horizontal="center" vertical="center" wrapText="1"/>
    </xf>
    <xf numFmtId="167" fontId="3" fillId="0" borderId="32" xfId="0" applyNumberFormat="1" applyFont="1" applyBorder="1"/>
    <xf numFmtId="2" fontId="3" fillId="0" borderId="32" xfId="0" applyNumberFormat="1" applyFont="1" applyBorder="1" applyAlignment="1">
      <alignment wrapText="1"/>
    </xf>
    <xf numFmtId="0" fontId="2" fillId="2" borderId="26" xfId="0" applyFont="1" applyFill="1" applyBorder="1" applyAlignment="1">
      <alignment horizontal="center" vertical="center" wrapText="1"/>
    </xf>
    <xf numFmtId="164" fontId="0" fillId="5" borderId="38" xfId="0" applyNumberFormat="1" applyFill="1" applyBorder="1"/>
    <xf numFmtId="0" fontId="3" fillId="0" borderId="28" xfId="0" applyFont="1" applyBorder="1" applyAlignment="1">
      <alignment horizontal="center"/>
    </xf>
    <xf numFmtId="2" fontId="4" fillId="9" borderId="36" xfId="0" applyNumberFormat="1" applyFont="1" applyFill="1" applyBorder="1" applyAlignment="1">
      <alignment wrapText="1"/>
    </xf>
    <xf numFmtId="2" fontId="0" fillId="9" borderId="6" xfId="0" applyNumberFormat="1" applyFill="1" applyBorder="1" applyAlignment="1">
      <alignment wrapText="1"/>
    </xf>
    <xf numFmtId="2" fontId="0" fillId="9" borderId="37" xfId="0" applyNumberFormat="1" applyFill="1" applyBorder="1" applyAlignment="1">
      <alignment wrapText="1"/>
    </xf>
    <xf numFmtId="9" fontId="0" fillId="0" borderId="12" xfId="1" applyFont="1" applyBorder="1"/>
    <xf numFmtId="2" fontId="0" fillId="4" borderId="5" xfId="0" applyNumberFormat="1" applyFill="1" applyBorder="1" applyAlignment="1">
      <alignment horizontal="right"/>
    </xf>
    <xf numFmtId="2" fontId="0" fillId="4" borderId="35" xfId="0" applyNumberFormat="1" applyFill="1" applyBorder="1" applyAlignment="1">
      <alignment horizontal="right" vertical="center" wrapText="1"/>
    </xf>
    <xf numFmtId="164" fontId="0" fillId="4" borderId="6" xfId="0" applyNumberFormat="1" applyFill="1" applyBorder="1" applyAlignment="1">
      <alignment horizontal="right"/>
    </xf>
    <xf numFmtId="10" fontId="0" fillId="7" borderId="6" xfId="0" applyNumberFormat="1" applyFill="1" applyBorder="1" applyAlignment="1">
      <alignment horizontal="right"/>
    </xf>
    <xf numFmtId="10" fontId="0" fillId="7" borderId="7" xfId="0" applyNumberFormat="1" applyFill="1" applyBorder="1" applyAlignment="1">
      <alignment horizontal="right"/>
    </xf>
    <xf numFmtId="0" fontId="2" fillId="3" borderId="8" xfId="0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2" fontId="0" fillId="3" borderId="3" xfId="0" applyNumberFormat="1" applyFill="1" applyBorder="1" applyAlignment="1">
      <alignment wrapText="1"/>
    </xf>
    <xf numFmtId="164" fontId="0" fillId="3" borderId="4" xfId="0" applyNumberFormat="1" applyFill="1" applyBorder="1" applyAlignment="1">
      <alignment wrapText="1"/>
    </xf>
    <xf numFmtId="2" fontId="0" fillId="3" borderId="3" xfId="0" applyNumberFormat="1" applyFill="1" applyBorder="1"/>
    <xf numFmtId="2" fontId="0" fillId="3" borderId="5" xfId="0" applyNumberFormat="1" applyFill="1" applyBorder="1"/>
    <xf numFmtId="2" fontId="0" fillId="3" borderId="6" xfId="0" applyNumberFormat="1" applyFill="1" applyBorder="1" applyAlignment="1">
      <alignment wrapText="1"/>
    </xf>
    <xf numFmtId="164" fontId="0" fillId="3" borderId="6" xfId="0" applyNumberFormat="1" applyFill="1" applyBorder="1"/>
    <xf numFmtId="164" fontId="0" fillId="3" borderId="7" xfId="0" applyNumberFormat="1" applyFill="1" applyBorder="1" applyAlignment="1">
      <alignment wrapText="1"/>
    </xf>
    <xf numFmtId="167" fontId="4" fillId="0" borderId="15" xfId="0" applyNumberFormat="1" applyFont="1" applyBorder="1" applyAlignment="1">
      <alignment horizontal="center"/>
    </xf>
    <xf numFmtId="0" fontId="3" fillId="0" borderId="15" xfId="0" applyNumberFormat="1" applyFont="1" applyBorder="1"/>
    <xf numFmtId="2" fontId="3" fillId="0" borderId="15" xfId="0" applyNumberFormat="1" applyFont="1" applyBorder="1" applyAlignment="1">
      <alignment wrapText="1"/>
    </xf>
    <xf numFmtId="2" fontId="0" fillId="9" borderId="36" xfId="0" applyNumberFormat="1" applyFill="1" applyBorder="1" applyAlignment="1">
      <alignment wrapText="1"/>
    </xf>
    <xf numFmtId="164" fontId="0" fillId="4" borderId="29" xfId="0" applyNumberFormat="1" applyFill="1" applyBorder="1" applyAlignment="1">
      <alignment horizontal="right" wrapText="1"/>
    </xf>
    <xf numFmtId="2" fontId="0" fillId="8" borderId="5" xfId="0" applyNumberFormat="1" applyFill="1" applyBorder="1"/>
    <xf numFmtId="164" fontId="0" fillId="8" borderId="21" xfId="0" applyNumberFormat="1" applyFill="1" applyBorder="1"/>
    <xf numFmtId="164" fontId="0" fillId="8" borderId="7" xfId="0" applyNumberFormat="1" applyFill="1" applyBorder="1"/>
    <xf numFmtId="0" fontId="0" fillId="5" borderId="10" xfId="0" applyNumberFormat="1" applyFill="1" applyBorder="1"/>
    <xf numFmtId="0" fontId="0" fillId="5" borderId="4" xfId="0" applyNumberFormat="1" applyFill="1" applyBorder="1"/>
    <xf numFmtId="1" fontId="0" fillId="5" borderId="4" xfId="0" applyNumberFormat="1" applyFill="1" applyBorder="1"/>
    <xf numFmtId="164" fontId="0" fillId="5" borderId="39" xfId="0" applyNumberFormat="1" applyFill="1" applyBorder="1"/>
    <xf numFmtId="1" fontId="0" fillId="5" borderId="7" xfId="0" applyNumberFormat="1" applyFill="1" applyBorder="1"/>
    <xf numFmtId="0" fontId="2" fillId="0" borderId="26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E63A6-2583-4ADC-9509-7C12F8AEB2B3}">
  <dimension ref="A1:AJ142"/>
  <sheetViews>
    <sheetView tabSelected="1" zoomScale="80" zoomScaleNormal="80" workbookViewId="0">
      <pane ySplit="3" topLeftCell="A46" activePane="bottomLeft" state="frozen"/>
      <selection activeCell="G1" sqref="G1"/>
      <selection pane="bottomLeft" activeCell="O29" sqref="O29"/>
    </sheetView>
  </sheetViews>
  <sheetFormatPr baseColWidth="10" defaultRowHeight="14.4" x14ac:dyDescent="0.3"/>
  <cols>
    <col min="3" max="3" width="14.109375" customWidth="1"/>
    <col min="5" max="5" width="12.44140625" hidden="1" customWidth="1"/>
    <col min="6" max="7" width="0" hidden="1" customWidth="1"/>
    <col min="8" max="8" width="13" hidden="1" customWidth="1"/>
    <col min="9" max="9" width="13.6640625" hidden="1" customWidth="1"/>
    <col min="10" max="10" width="7.21875" hidden="1" customWidth="1"/>
    <col min="11" max="11" width="7.6640625" hidden="1" customWidth="1"/>
    <col min="13" max="13" width="12.5546875" customWidth="1"/>
    <col min="33" max="33" width="13.44140625" customWidth="1"/>
    <col min="35" max="35" width="14" customWidth="1"/>
  </cols>
  <sheetData>
    <row r="1" spans="1:36" ht="15" thickBot="1" x14ac:dyDescent="0.35">
      <c r="D1" s="132" t="s">
        <v>26</v>
      </c>
      <c r="E1" s="133"/>
      <c r="F1" s="133"/>
      <c r="G1" s="133"/>
      <c r="H1" s="133"/>
      <c r="I1" s="133"/>
      <c r="J1" s="133"/>
      <c r="K1" s="133"/>
      <c r="L1" s="133"/>
      <c r="M1" s="134"/>
      <c r="Y1" s="2"/>
    </row>
    <row r="2" spans="1:36" ht="15" thickBot="1" x14ac:dyDescent="0.35">
      <c r="E2" s="2"/>
      <c r="Y2" s="2"/>
    </row>
    <row r="3" spans="1:36" ht="72.599999999999994" thickBot="1" x14ac:dyDescent="0.35">
      <c r="A3" s="71" t="s">
        <v>0</v>
      </c>
      <c r="B3" s="71" t="s">
        <v>25</v>
      </c>
      <c r="C3" s="71" t="s">
        <v>23</v>
      </c>
      <c r="D3" s="11"/>
      <c r="E3" s="76" t="s">
        <v>1</v>
      </c>
      <c r="F3" s="9" t="s">
        <v>16</v>
      </c>
      <c r="G3" s="9" t="s">
        <v>24</v>
      </c>
      <c r="H3" s="9" t="s">
        <v>20</v>
      </c>
      <c r="I3" s="10" t="s">
        <v>19</v>
      </c>
      <c r="J3" s="11"/>
      <c r="K3" s="1"/>
      <c r="L3" s="7" t="s">
        <v>21</v>
      </c>
      <c r="M3" s="8" t="s">
        <v>1</v>
      </c>
      <c r="N3" s="9" t="s">
        <v>17</v>
      </c>
      <c r="O3" s="9" t="s">
        <v>24</v>
      </c>
      <c r="P3" s="9" t="s">
        <v>18</v>
      </c>
      <c r="Q3" s="10" t="s">
        <v>22</v>
      </c>
      <c r="R3" s="12"/>
      <c r="S3" s="13" t="s">
        <v>6</v>
      </c>
      <c r="T3" s="14" t="s">
        <v>2</v>
      </c>
      <c r="U3" s="6" t="s">
        <v>9</v>
      </c>
      <c r="V3" s="3" t="s">
        <v>10</v>
      </c>
      <c r="W3" s="15" t="s">
        <v>3</v>
      </c>
      <c r="X3" s="16" t="s">
        <v>4</v>
      </c>
      <c r="Y3" s="12"/>
      <c r="Z3" s="4" t="s">
        <v>7</v>
      </c>
      <c r="AA3" s="5" t="s">
        <v>5</v>
      </c>
      <c r="AB3" s="5" t="s">
        <v>11</v>
      </c>
      <c r="AC3" s="65" t="s">
        <v>12</v>
      </c>
      <c r="AD3" s="12"/>
      <c r="AE3" s="17" t="s">
        <v>8</v>
      </c>
      <c r="AF3" s="18" t="s">
        <v>13</v>
      </c>
      <c r="AG3" s="19" t="s">
        <v>14</v>
      </c>
      <c r="AH3" s="66"/>
      <c r="AI3" s="98" t="s">
        <v>15</v>
      </c>
      <c r="AJ3" s="70" t="s">
        <v>27</v>
      </c>
    </row>
    <row r="4" spans="1:36" x14ac:dyDescent="0.3">
      <c r="A4" s="73">
        <v>0</v>
      </c>
      <c r="B4" s="91">
        <f>$C$24/20</f>
        <v>7.9</v>
      </c>
      <c r="C4" s="92">
        <f>B4</f>
        <v>7.9</v>
      </c>
      <c r="E4" s="77"/>
      <c r="F4" s="20"/>
      <c r="G4" s="20"/>
      <c r="H4" s="21"/>
      <c r="I4" s="22">
        <f t="shared" ref="I4:I28" si="0">C4</f>
        <v>7.9</v>
      </c>
      <c r="J4" s="23"/>
      <c r="K4" s="72"/>
      <c r="L4" s="24">
        <f>C4</f>
        <v>7.9</v>
      </c>
      <c r="M4" s="25"/>
      <c r="N4" s="20"/>
      <c r="O4" s="20"/>
      <c r="P4" s="21"/>
      <c r="Q4" s="22">
        <f>L4</f>
        <v>7.9</v>
      </c>
      <c r="R4" s="26"/>
      <c r="S4" s="27"/>
      <c r="T4" s="28"/>
      <c r="U4" s="29"/>
      <c r="V4" s="30"/>
      <c r="W4" s="31"/>
      <c r="X4" s="32"/>
      <c r="Y4" s="33"/>
      <c r="Z4" s="110"/>
      <c r="AA4" s="34"/>
      <c r="AB4" s="35"/>
      <c r="AC4" s="111"/>
      <c r="AD4" s="36"/>
      <c r="AE4" s="37"/>
      <c r="AF4" s="38"/>
      <c r="AG4" s="39"/>
      <c r="AH4" s="67"/>
      <c r="AI4" s="99"/>
      <c r="AJ4" s="127"/>
    </row>
    <row r="5" spans="1:36" x14ac:dyDescent="0.3">
      <c r="A5" s="74">
        <v>1</v>
      </c>
      <c r="B5" s="91">
        <f t="shared" ref="B5:B24" si="1">$C$24/21</f>
        <v>7.5238095238095237</v>
      </c>
      <c r="C5" s="92">
        <f>C4+B5</f>
        <v>15.423809523809524</v>
      </c>
      <c r="E5" s="77"/>
      <c r="F5" s="20"/>
      <c r="G5" s="20"/>
      <c r="H5" s="21"/>
      <c r="I5" s="22">
        <f t="shared" si="0"/>
        <v>15.423809523809524</v>
      </c>
      <c r="J5" s="23"/>
      <c r="K5" s="72"/>
      <c r="L5" s="24">
        <f t="shared" ref="L5:L64" si="2">C5</f>
        <v>15.423809523809524</v>
      </c>
      <c r="M5" s="25"/>
      <c r="N5" s="20"/>
      <c r="O5" s="20"/>
      <c r="P5" s="21"/>
      <c r="Q5" s="22">
        <f t="shared" ref="Q5:Q28" si="3">L5</f>
        <v>15.423809523809524</v>
      </c>
      <c r="R5" s="26"/>
      <c r="S5" s="40"/>
      <c r="T5" s="28"/>
      <c r="U5" s="41"/>
      <c r="V5" s="42"/>
      <c r="W5" s="43"/>
      <c r="X5" s="44"/>
      <c r="Y5" s="45"/>
      <c r="Z5" s="112"/>
      <c r="AA5" s="46"/>
      <c r="AB5" s="47"/>
      <c r="AC5" s="113"/>
      <c r="AD5" s="48"/>
      <c r="AE5" s="49"/>
      <c r="AF5" s="50"/>
      <c r="AG5" s="51"/>
      <c r="AH5" s="68"/>
      <c r="AI5" s="99"/>
      <c r="AJ5" s="128"/>
    </row>
    <row r="6" spans="1:36" x14ac:dyDescent="0.3">
      <c r="A6" s="75">
        <v>2</v>
      </c>
      <c r="B6" s="91">
        <f t="shared" si="1"/>
        <v>7.5238095238095237</v>
      </c>
      <c r="C6" s="92">
        <f t="shared" ref="C6:C23" si="4">C5+B6</f>
        <v>22.94761904761905</v>
      </c>
      <c r="E6" s="78"/>
      <c r="F6" s="20"/>
      <c r="G6" s="20"/>
      <c r="H6" s="52"/>
      <c r="I6" s="22">
        <f t="shared" si="0"/>
        <v>22.94761904761905</v>
      </c>
      <c r="J6" s="23"/>
      <c r="K6" s="72"/>
      <c r="L6" s="24">
        <f t="shared" si="2"/>
        <v>22.94761904761905</v>
      </c>
      <c r="M6" s="53"/>
      <c r="N6" s="20"/>
      <c r="O6" s="20"/>
      <c r="P6" s="52"/>
      <c r="Q6" s="22">
        <f t="shared" si="3"/>
        <v>22.94761904761905</v>
      </c>
      <c r="R6" s="26"/>
      <c r="S6" s="40"/>
      <c r="T6" s="28"/>
      <c r="U6" s="41"/>
      <c r="V6" s="42"/>
      <c r="W6" s="43"/>
      <c r="X6" s="44"/>
      <c r="Y6" s="45"/>
      <c r="Z6" s="112"/>
      <c r="AA6" s="46"/>
      <c r="AB6" s="47"/>
      <c r="AC6" s="113"/>
      <c r="AD6" s="48"/>
      <c r="AE6" s="49"/>
      <c r="AF6" s="50"/>
      <c r="AG6" s="51"/>
      <c r="AH6" s="68"/>
      <c r="AI6" s="99"/>
      <c r="AJ6" s="128"/>
    </row>
    <row r="7" spans="1:36" x14ac:dyDescent="0.3">
      <c r="A7" s="75">
        <v>3</v>
      </c>
      <c r="B7" s="91">
        <f t="shared" si="1"/>
        <v>7.5238095238095237</v>
      </c>
      <c r="C7" s="92">
        <f t="shared" si="4"/>
        <v>30.471428571428575</v>
      </c>
      <c r="E7" s="78"/>
      <c r="F7" s="20"/>
      <c r="G7" s="20"/>
      <c r="H7" s="52"/>
      <c r="I7" s="22">
        <f t="shared" si="0"/>
        <v>30.471428571428575</v>
      </c>
      <c r="J7" s="23"/>
      <c r="K7" s="72"/>
      <c r="L7" s="24">
        <f t="shared" si="2"/>
        <v>30.471428571428575</v>
      </c>
      <c r="M7" s="53"/>
      <c r="N7" s="20"/>
      <c r="O7" s="20"/>
      <c r="P7" s="52"/>
      <c r="Q7" s="22">
        <f t="shared" si="3"/>
        <v>30.471428571428575</v>
      </c>
      <c r="R7" s="26"/>
      <c r="S7" s="40"/>
      <c r="T7" s="28"/>
      <c r="U7" s="41"/>
      <c r="V7" s="42"/>
      <c r="W7" s="43"/>
      <c r="X7" s="44"/>
      <c r="Y7" s="45"/>
      <c r="Z7" s="112"/>
      <c r="AA7" s="46"/>
      <c r="AB7" s="47"/>
      <c r="AC7" s="113"/>
      <c r="AD7" s="48"/>
      <c r="AE7" s="49"/>
      <c r="AF7" s="50"/>
      <c r="AG7" s="51"/>
      <c r="AH7" s="68"/>
      <c r="AI7" s="99"/>
      <c r="AJ7" s="128"/>
    </row>
    <row r="8" spans="1:36" x14ac:dyDescent="0.3">
      <c r="A8" s="75">
        <v>4</v>
      </c>
      <c r="B8" s="91">
        <f t="shared" si="1"/>
        <v>7.5238095238095237</v>
      </c>
      <c r="C8" s="92">
        <f t="shared" si="4"/>
        <v>37.995238095238101</v>
      </c>
      <c r="E8" s="78"/>
      <c r="F8" s="20"/>
      <c r="G8" s="20"/>
      <c r="H8" s="52"/>
      <c r="I8" s="22">
        <f t="shared" si="0"/>
        <v>37.995238095238101</v>
      </c>
      <c r="J8" s="23"/>
      <c r="K8" s="72"/>
      <c r="L8" s="24">
        <f t="shared" si="2"/>
        <v>37.995238095238101</v>
      </c>
      <c r="M8" s="53"/>
      <c r="N8" s="20"/>
      <c r="O8" s="20"/>
      <c r="P8" s="52"/>
      <c r="Q8" s="22">
        <f t="shared" si="3"/>
        <v>37.995238095238101</v>
      </c>
      <c r="R8" s="26"/>
      <c r="S8" s="40"/>
      <c r="T8" s="28"/>
      <c r="U8" s="41"/>
      <c r="V8" s="42"/>
      <c r="W8" s="43"/>
      <c r="X8" s="44"/>
      <c r="Y8" s="45"/>
      <c r="Z8" s="112"/>
      <c r="AA8" s="46"/>
      <c r="AB8" s="47"/>
      <c r="AC8" s="113"/>
      <c r="AD8" s="48"/>
      <c r="AE8" s="49"/>
      <c r="AF8" s="50"/>
      <c r="AG8" s="51"/>
      <c r="AH8" s="68"/>
      <c r="AI8" s="99"/>
      <c r="AJ8" s="128"/>
    </row>
    <row r="9" spans="1:36" x14ac:dyDescent="0.3">
      <c r="A9" s="81">
        <v>5</v>
      </c>
      <c r="B9" s="91">
        <f t="shared" si="1"/>
        <v>7.5238095238095237</v>
      </c>
      <c r="C9" s="92">
        <f t="shared" si="4"/>
        <v>45.519047619047626</v>
      </c>
      <c r="D9" s="83"/>
      <c r="E9" s="84"/>
      <c r="F9" s="79"/>
      <c r="G9" s="79"/>
      <c r="H9" s="85"/>
      <c r="I9" s="86">
        <f t="shared" si="0"/>
        <v>45.519047619047626</v>
      </c>
      <c r="J9" s="23"/>
      <c r="K9" s="72"/>
      <c r="L9" s="24">
        <f t="shared" si="2"/>
        <v>45.519047619047626</v>
      </c>
      <c r="M9" s="53"/>
      <c r="N9" s="20"/>
      <c r="O9" s="20"/>
      <c r="P9" s="52"/>
      <c r="Q9" s="22">
        <f t="shared" si="3"/>
        <v>45.519047619047626</v>
      </c>
      <c r="R9" s="26"/>
      <c r="S9" s="40"/>
      <c r="T9" s="28"/>
      <c r="U9" s="41"/>
      <c r="V9" s="42"/>
      <c r="W9" s="43"/>
      <c r="X9" s="44"/>
      <c r="Y9" s="45"/>
      <c r="Z9" s="112"/>
      <c r="AA9" s="46"/>
      <c r="AB9" s="47"/>
      <c r="AC9" s="113"/>
      <c r="AD9" s="48"/>
      <c r="AE9" s="49"/>
      <c r="AF9" s="50"/>
      <c r="AG9" s="51"/>
      <c r="AH9" s="68"/>
      <c r="AI9" s="99"/>
      <c r="AJ9" s="128"/>
    </row>
    <row r="10" spans="1:36" x14ac:dyDescent="0.3">
      <c r="A10" s="81">
        <v>6</v>
      </c>
      <c r="B10" s="91">
        <f t="shared" si="1"/>
        <v>7.5238095238095237</v>
      </c>
      <c r="C10" s="92">
        <f t="shared" si="4"/>
        <v>53.042857142857152</v>
      </c>
      <c r="D10" s="83"/>
      <c r="E10" s="84"/>
      <c r="F10" s="79"/>
      <c r="G10" s="79"/>
      <c r="H10" s="85"/>
      <c r="I10" s="86">
        <f t="shared" si="0"/>
        <v>53.042857142857152</v>
      </c>
      <c r="J10" s="23"/>
      <c r="K10" s="72"/>
      <c r="L10" s="24">
        <f t="shared" si="2"/>
        <v>53.042857142857152</v>
      </c>
      <c r="M10" s="53"/>
      <c r="N10" s="20"/>
      <c r="O10" s="20"/>
      <c r="P10" s="52"/>
      <c r="Q10" s="22">
        <f t="shared" si="3"/>
        <v>53.042857142857152</v>
      </c>
      <c r="R10" s="26"/>
      <c r="S10" s="40"/>
      <c r="T10" s="28"/>
      <c r="U10" s="41"/>
      <c r="V10" s="42"/>
      <c r="W10" s="43"/>
      <c r="X10" s="44"/>
      <c r="Y10" s="45"/>
      <c r="Z10" s="112"/>
      <c r="AA10" s="46"/>
      <c r="AB10" s="47"/>
      <c r="AC10" s="113"/>
      <c r="AD10" s="48"/>
      <c r="AE10" s="49"/>
      <c r="AF10" s="50"/>
      <c r="AG10" s="51"/>
      <c r="AH10" s="68"/>
      <c r="AI10" s="99"/>
      <c r="AJ10" s="128"/>
    </row>
    <row r="11" spans="1:36" x14ac:dyDescent="0.3">
      <c r="A11" s="81">
        <v>7</v>
      </c>
      <c r="B11" s="91">
        <f t="shared" si="1"/>
        <v>7.5238095238095237</v>
      </c>
      <c r="C11" s="92">
        <f t="shared" si="4"/>
        <v>60.566666666666677</v>
      </c>
      <c r="D11" s="83"/>
      <c r="E11" s="84"/>
      <c r="F11" s="79"/>
      <c r="G11" s="79"/>
      <c r="H11" s="85"/>
      <c r="I11" s="86">
        <f t="shared" si="0"/>
        <v>60.566666666666677</v>
      </c>
      <c r="J11" s="23"/>
      <c r="K11" s="72"/>
      <c r="L11" s="24">
        <f t="shared" si="2"/>
        <v>60.566666666666677</v>
      </c>
      <c r="M11" s="53"/>
      <c r="N11" s="20"/>
      <c r="O11" s="20"/>
      <c r="P11" s="52"/>
      <c r="Q11" s="22">
        <f t="shared" si="3"/>
        <v>60.566666666666677</v>
      </c>
      <c r="R11" s="26"/>
      <c r="S11" s="40"/>
      <c r="T11" s="28"/>
      <c r="U11" s="41"/>
      <c r="V11" s="42"/>
      <c r="W11" s="43"/>
      <c r="X11" s="44"/>
      <c r="Y11" s="45"/>
      <c r="Z11" s="112"/>
      <c r="AA11" s="46"/>
      <c r="AB11" s="47"/>
      <c r="AC11" s="113"/>
      <c r="AD11" s="48"/>
      <c r="AE11" s="49"/>
      <c r="AF11" s="50"/>
      <c r="AG11" s="51"/>
      <c r="AH11" s="68"/>
      <c r="AI11" s="99"/>
      <c r="AJ11" s="128"/>
    </row>
    <row r="12" spans="1:36" x14ac:dyDescent="0.3">
      <c r="A12" s="81">
        <v>8</v>
      </c>
      <c r="B12" s="91">
        <f t="shared" si="1"/>
        <v>7.5238095238095237</v>
      </c>
      <c r="C12" s="92">
        <f t="shared" si="4"/>
        <v>68.090476190476195</v>
      </c>
      <c r="D12" s="83"/>
      <c r="E12" s="84"/>
      <c r="F12" s="79"/>
      <c r="G12" s="79"/>
      <c r="H12" s="85"/>
      <c r="I12" s="86">
        <f t="shared" si="0"/>
        <v>68.090476190476195</v>
      </c>
      <c r="J12" s="23"/>
      <c r="K12" s="72"/>
      <c r="L12" s="24">
        <f t="shared" si="2"/>
        <v>68.090476190476195</v>
      </c>
      <c r="M12" s="53"/>
      <c r="N12" s="20"/>
      <c r="O12" s="20"/>
      <c r="P12" s="52"/>
      <c r="Q12" s="22">
        <f t="shared" si="3"/>
        <v>68.090476190476195</v>
      </c>
      <c r="R12" s="26"/>
      <c r="S12" s="40"/>
      <c r="T12" s="28"/>
      <c r="U12" s="41"/>
      <c r="V12" s="42"/>
      <c r="W12" s="43"/>
      <c r="X12" s="44"/>
      <c r="Y12" s="45"/>
      <c r="Z12" s="112"/>
      <c r="AA12" s="46"/>
      <c r="AB12" s="47"/>
      <c r="AC12" s="113"/>
      <c r="AD12" s="48"/>
      <c r="AE12" s="49"/>
      <c r="AF12" s="50"/>
      <c r="AG12" s="51"/>
      <c r="AH12" s="68"/>
      <c r="AI12" s="99"/>
      <c r="AJ12" s="128"/>
    </row>
    <row r="13" spans="1:36" x14ac:dyDescent="0.3">
      <c r="A13" s="81">
        <v>9</v>
      </c>
      <c r="B13" s="91">
        <f t="shared" si="1"/>
        <v>7.5238095238095237</v>
      </c>
      <c r="C13" s="92">
        <f t="shared" si="4"/>
        <v>75.614285714285714</v>
      </c>
      <c r="D13" s="83"/>
      <c r="E13" s="84"/>
      <c r="F13" s="79"/>
      <c r="G13" s="79"/>
      <c r="H13" s="85"/>
      <c r="I13" s="86">
        <f t="shared" si="0"/>
        <v>75.614285714285714</v>
      </c>
      <c r="J13" s="23"/>
      <c r="K13" s="72"/>
      <c r="L13" s="24">
        <f t="shared" si="2"/>
        <v>75.614285714285714</v>
      </c>
      <c r="M13" s="53"/>
      <c r="N13" s="20"/>
      <c r="O13" s="20"/>
      <c r="P13" s="52"/>
      <c r="Q13" s="22">
        <f t="shared" si="3"/>
        <v>75.614285714285714</v>
      </c>
      <c r="R13" s="26"/>
      <c r="S13" s="40"/>
      <c r="T13" s="28"/>
      <c r="U13" s="41"/>
      <c r="V13" s="42"/>
      <c r="W13" s="43"/>
      <c r="X13" s="44"/>
      <c r="Y13" s="45"/>
      <c r="Z13" s="112"/>
      <c r="AA13" s="46"/>
      <c r="AB13" s="47"/>
      <c r="AC13" s="113"/>
      <c r="AD13" s="48"/>
      <c r="AE13" s="49"/>
      <c r="AF13" s="50"/>
      <c r="AG13" s="51"/>
      <c r="AH13" s="68"/>
      <c r="AI13" s="99"/>
      <c r="AJ13" s="128"/>
    </row>
    <row r="14" spans="1:36" x14ac:dyDescent="0.3">
      <c r="A14" s="81">
        <v>10</v>
      </c>
      <c r="B14" s="91">
        <f t="shared" si="1"/>
        <v>7.5238095238095237</v>
      </c>
      <c r="C14" s="92">
        <f t="shared" si="4"/>
        <v>83.138095238095232</v>
      </c>
      <c r="D14" s="83"/>
      <c r="E14" s="84"/>
      <c r="F14" s="79"/>
      <c r="G14" s="79"/>
      <c r="H14" s="85"/>
      <c r="I14" s="86">
        <f t="shared" si="0"/>
        <v>83.138095238095232</v>
      </c>
      <c r="J14" s="23"/>
      <c r="K14" s="72"/>
      <c r="L14" s="24">
        <f t="shared" si="2"/>
        <v>83.138095238095232</v>
      </c>
      <c r="M14" s="53"/>
      <c r="N14" s="20"/>
      <c r="O14" s="20"/>
      <c r="P14" s="52"/>
      <c r="Q14" s="22">
        <f t="shared" si="3"/>
        <v>83.138095238095232</v>
      </c>
      <c r="R14" s="26"/>
      <c r="S14" s="40"/>
      <c r="T14" s="28"/>
      <c r="U14" s="41"/>
      <c r="V14" s="42"/>
      <c r="W14" s="43"/>
      <c r="X14" s="44"/>
      <c r="Y14" s="45"/>
      <c r="Z14" s="112"/>
      <c r="AA14" s="46"/>
      <c r="AB14" s="47"/>
      <c r="AC14" s="113"/>
      <c r="AD14" s="48"/>
      <c r="AE14" s="49"/>
      <c r="AF14" s="50"/>
      <c r="AG14" s="51"/>
      <c r="AH14" s="68"/>
      <c r="AI14" s="99"/>
      <c r="AJ14" s="128"/>
    </row>
    <row r="15" spans="1:36" x14ac:dyDescent="0.3">
      <c r="A15" s="81">
        <v>11</v>
      </c>
      <c r="B15" s="91">
        <f t="shared" si="1"/>
        <v>7.5238095238095237</v>
      </c>
      <c r="C15" s="92">
        <f t="shared" si="4"/>
        <v>90.661904761904751</v>
      </c>
      <c r="D15" s="83"/>
      <c r="E15" s="84"/>
      <c r="F15" s="79"/>
      <c r="G15" s="79"/>
      <c r="H15" s="85"/>
      <c r="I15" s="86">
        <f t="shared" si="0"/>
        <v>90.661904761904751</v>
      </c>
      <c r="J15" s="23"/>
      <c r="K15" s="72"/>
      <c r="L15" s="24">
        <f t="shared" si="2"/>
        <v>90.661904761904751</v>
      </c>
      <c r="M15" s="53"/>
      <c r="N15" s="20"/>
      <c r="O15" s="20"/>
      <c r="P15" s="52"/>
      <c r="Q15" s="22">
        <f t="shared" si="3"/>
        <v>90.661904761904751</v>
      </c>
      <c r="R15" s="26"/>
      <c r="S15" s="40"/>
      <c r="T15" s="28"/>
      <c r="U15" s="41"/>
      <c r="V15" s="42"/>
      <c r="W15" s="43"/>
      <c r="X15" s="44"/>
      <c r="Y15" s="45"/>
      <c r="Z15" s="112"/>
      <c r="AA15" s="46"/>
      <c r="AB15" s="47"/>
      <c r="AC15" s="113"/>
      <c r="AD15" s="48"/>
      <c r="AE15" s="49"/>
      <c r="AF15" s="50"/>
      <c r="AG15" s="51"/>
      <c r="AH15" s="68"/>
      <c r="AI15" s="99"/>
      <c r="AJ15" s="128"/>
    </row>
    <row r="16" spans="1:36" x14ac:dyDescent="0.3">
      <c r="A16" s="81">
        <v>12</v>
      </c>
      <c r="B16" s="91">
        <f t="shared" si="1"/>
        <v>7.5238095238095237</v>
      </c>
      <c r="C16" s="92">
        <f t="shared" si="4"/>
        <v>98.185714285714269</v>
      </c>
      <c r="D16" s="83"/>
      <c r="E16" s="84"/>
      <c r="F16" s="79"/>
      <c r="G16" s="79"/>
      <c r="H16" s="85"/>
      <c r="I16" s="86">
        <f t="shared" si="0"/>
        <v>98.185714285714269</v>
      </c>
      <c r="J16" s="23"/>
      <c r="K16" s="72"/>
      <c r="L16" s="24">
        <f t="shared" si="2"/>
        <v>98.185714285714269</v>
      </c>
      <c r="M16" s="53"/>
      <c r="N16" s="20"/>
      <c r="O16" s="20"/>
      <c r="P16" s="52"/>
      <c r="Q16" s="22">
        <f t="shared" si="3"/>
        <v>98.185714285714269</v>
      </c>
      <c r="R16" s="26"/>
      <c r="S16" s="40"/>
      <c r="T16" s="28"/>
      <c r="U16" s="41"/>
      <c r="V16" s="42"/>
      <c r="W16" s="43"/>
      <c r="X16" s="44"/>
      <c r="Y16" s="45"/>
      <c r="Z16" s="112"/>
      <c r="AA16" s="46"/>
      <c r="AB16" s="47"/>
      <c r="AC16" s="113"/>
      <c r="AD16" s="48"/>
      <c r="AE16" s="49"/>
      <c r="AF16" s="50"/>
      <c r="AG16" s="51"/>
      <c r="AH16" s="68"/>
      <c r="AI16" s="99"/>
      <c r="AJ16" s="128"/>
    </row>
    <row r="17" spans="1:36" x14ac:dyDescent="0.3">
      <c r="A17" s="81">
        <v>13</v>
      </c>
      <c r="B17" s="91">
        <f t="shared" si="1"/>
        <v>7.5238095238095237</v>
      </c>
      <c r="C17" s="92">
        <f t="shared" si="4"/>
        <v>105.70952380952379</v>
      </c>
      <c r="D17" s="83"/>
      <c r="E17" s="84"/>
      <c r="F17" s="79"/>
      <c r="G17" s="79"/>
      <c r="H17" s="85"/>
      <c r="I17" s="86">
        <f t="shared" si="0"/>
        <v>105.70952380952379</v>
      </c>
      <c r="J17" s="23"/>
      <c r="K17" s="72"/>
      <c r="L17" s="24">
        <f t="shared" si="2"/>
        <v>105.70952380952379</v>
      </c>
      <c r="M17" s="53"/>
      <c r="N17" s="20"/>
      <c r="O17" s="20"/>
      <c r="P17" s="52"/>
      <c r="Q17" s="22">
        <f t="shared" si="3"/>
        <v>105.70952380952379</v>
      </c>
      <c r="R17" s="26"/>
      <c r="S17" s="40"/>
      <c r="T17" s="28"/>
      <c r="U17" s="41"/>
      <c r="V17" s="42"/>
      <c r="W17" s="43"/>
      <c r="X17" s="44"/>
      <c r="Y17" s="45"/>
      <c r="Z17" s="112"/>
      <c r="AA17" s="46"/>
      <c r="AB17" s="47"/>
      <c r="AC17" s="113"/>
      <c r="AD17" s="48"/>
      <c r="AE17" s="49"/>
      <c r="AF17" s="50"/>
      <c r="AG17" s="51"/>
      <c r="AH17" s="68"/>
      <c r="AI17" s="99"/>
      <c r="AJ17" s="128"/>
    </row>
    <row r="18" spans="1:36" x14ac:dyDescent="0.3">
      <c r="A18" s="81">
        <v>14</v>
      </c>
      <c r="B18" s="91">
        <f t="shared" si="1"/>
        <v>7.5238095238095237</v>
      </c>
      <c r="C18" s="92">
        <f t="shared" si="4"/>
        <v>113.23333333333331</v>
      </c>
      <c r="D18" s="83"/>
      <c r="E18" s="84"/>
      <c r="F18" s="79"/>
      <c r="G18" s="79"/>
      <c r="H18" s="85"/>
      <c r="I18" s="86">
        <f t="shared" si="0"/>
        <v>113.23333333333331</v>
      </c>
      <c r="J18" s="23"/>
      <c r="K18" s="72"/>
      <c r="L18" s="24">
        <f t="shared" si="2"/>
        <v>113.23333333333331</v>
      </c>
      <c r="M18" s="53"/>
      <c r="N18" s="20"/>
      <c r="O18" s="20"/>
      <c r="P18" s="52"/>
      <c r="Q18" s="22">
        <f t="shared" si="3"/>
        <v>113.23333333333331</v>
      </c>
      <c r="R18" s="26"/>
      <c r="S18" s="40"/>
      <c r="T18" s="28"/>
      <c r="U18" s="41"/>
      <c r="V18" s="42"/>
      <c r="W18" s="43"/>
      <c r="X18" s="44"/>
      <c r="Y18" s="45"/>
      <c r="Z18" s="112"/>
      <c r="AA18" s="46"/>
      <c r="AB18" s="47"/>
      <c r="AC18" s="113"/>
      <c r="AD18" s="48"/>
      <c r="AE18" s="49"/>
      <c r="AF18" s="50"/>
      <c r="AG18" s="51"/>
      <c r="AH18" s="68"/>
      <c r="AI18" s="99"/>
      <c r="AJ18" s="128"/>
    </row>
    <row r="19" spans="1:36" x14ac:dyDescent="0.3">
      <c r="A19" s="81">
        <v>15</v>
      </c>
      <c r="B19" s="91">
        <f t="shared" si="1"/>
        <v>7.5238095238095237</v>
      </c>
      <c r="C19" s="92">
        <f t="shared" si="4"/>
        <v>120.75714285714282</v>
      </c>
      <c r="D19" s="83"/>
      <c r="E19" s="84"/>
      <c r="F19" s="79"/>
      <c r="G19" s="79"/>
      <c r="H19" s="85"/>
      <c r="I19" s="86">
        <f t="shared" si="0"/>
        <v>120.75714285714282</v>
      </c>
      <c r="J19" s="23"/>
      <c r="K19" s="72"/>
      <c r="L19" s="24">
        <f t="shared" si="2"/>
        <v>120.75714285714282</v>
      </c>
      <c r="M19" s="53"/>
      <c r="N19" s="20"/>
      <c r="O19" s="20"/>
      <c r="P19" s="52"/>
      <c r="Q19" s="22">
        <f t="shared" si="3"/>
        <v>120.75714285714282</v>
      </c>
      <c r="R19" s="26"/>
      <c r="S19" s="40"/>
      <c r="T19" s="28"/>
      <c r="U19" s="41"/>
      <c r="V19" s="42"/>
      <c r="W19" s="43"/>
      <c r="X19" s="44"/>
      <c r="Y19" s="45"/>
      <c r="Z19" s="112"/>
      <c r="AA19" s="46"/>
      <c r="AB19" s="47"/>
      <c r="AC19" s="113"/>
      <c r="AD19" s="48"/>
      <c r="AE19" s="49"/>
      <c r="AF19" s="50"/>
      <c r="AG19" s="51"/>
      <c r="AH19" s="68"/>
      <c r="AI19" s="99"/>
      <c r="AJ19" s="128"/>
    </row>
    <row r="20" spans="1:36" x14ac:dyDescent="0.3">
      <c r="A20" s="81">
        <v>16</v>
      </c>
      <c r="B20" s="91">
        <f t="shared" si="1"/>
        <v>7.5238095238095237</v>
      </c>
      <c r="C20" s="92">
        <f t="shared" si="4"/>
        <v>128.28095238095236</v>
      </c>
      <c r="D20" s="83"/>
      <c r="E20" s="84"/>
      <c r="F20" s="79"/>
      <c r="G20" s="79"/>
      <c r="H20" s="85"/>
      <c r="I20" s="86">
        <f t="shared" si="0"/>
        <v>128.28095238095236</v>
      </c>
      <c r="J20" s="23"/>
      <c r="K20" s="72"/>
      <c r="L20" s="24">
        <f t="shared" si="2"/>
        <v>128.28095238095236</v>
      </c>
      <c r="M20" s="53"/>
      <c r="N20" s="20"/>
      <c r="O20" s="20"/>
      <c r="P20" s="52"/>
      <c r="Q20" s="22">
        <f t="shared" si="3"/>
        <v>128.28095238095236</v>
      </c>
      <c r="R20" s="26"/>
      <c r="S20" s="40"/>
      <c r="T20" s="28"/>
      <c r="U20" s="41"/>
      <c r="V20" s="42"/>
      <c r="W20" s="43"/>
      <c r="X20" s="44"/>
      <c r="Y20" s="45"/>
      <c r="Z20" s="112"/>
      <c r="AA20" s="46"/>
      <c r="AB20" s="47"/>
      <c r="AC20" s="113"/>
      <c r="AD20" s="48"/>
      <c r="AE20" s="49"/>
      <c r="AF20" s="50"/>
      <c r="AG20" s="51"/>
      <c r="AH20" s="68"/>
      <c r="AI20" s="99"/>
      <c r="AJ20" s="128"/>
    </row>
    <row r="21" spans="1:36" x14ac:dyDescent="0.3">
      <c r="A21" s="81">
        <v>17</v>
      </c>
      <c r="B21" s="91">
        <f t="shared" si="1"/>
        <v>7.5238095238095237</v>
      </c>
      <c r="C21" s="92">
        <f t="shared" si="4"/>
        <v>135.80476190476188</v>
      </c>
      <c r="D21" s="83"/>
      <c r="E21" s="84"/>
      <c r="F21" s="79"/>
      <c r="G21" s="79"/>
      <c r="H21" s="85"/>
      <c r="I21" s="86">
        <f t="shared" si="0"/>
        <v>135.80476190476188</v>
      </c>
      <c r="J21" s="23"/>
      <c r="K21" s="72"/>
      <c r="L21" s="24">
        <f t="shared" si="2"/>
        <v>135.80476190476188</v>
      </c>
      <c r="M21" s="53"/>
      <c r="N21" s="20"/>
      <c r="O21" s="20"/>
      <c r="P21" s="52"/>
      <c r="Q21" s="22">
        <f t="shared" si="3"/>
        <v>135.80476190476188</v>
      </c>
      <c r="R21" s="26"/>
      <c r="S21" s="40"/>
      <c r="T21" s="28"/>
      <c r="U21" s="41"/>
      <c r="V21" s="42"/>
      <c r="W21" s="43"/>
      <c r="X21" s="44"/>
      <c r="Y21" s="45"/>
      <c r="Z21" s="112"/>
      <c r="AA21" s="46"/>
      <c r="AB21" s="47"/>
      <c r="AC21" s="113"/>
      <c r="AD21" s="48"/>
      <c r="AE21" s="49"/>
      <c r="AF21" s="50"/>
      <c r="AG21" s="51"/>
      <c r="AH21" s="68"/>
      <c r="AI21" s="99"/>
      <c r="AJ21" s="128"/>
    </row>
    <row r="22" spans="1:36" x14ac:dyDescent="0.3">
      <c r="A22" s="81">
        <v>18</v>
      </c>
      <c r="B22" s="91">
        <f t="shared" si="1"/>
        <v>7.5238095238095237</v>
      </c>
      <c r="C22" s="92">
        <f t="shared" si="4"/>
        <v>143.32857142857139</v>
      </c>
      <c r="D22" s="83"/>
      <c r="E22" s="84"/>
      <c r="F22" s="79"/>
      <c r="G22" s="79"/>
      <c r="H22" s="85"/>
      <c r="I22" s="86">
        <f t="shared" si="0"/>
        <v>143.32857142857139</v>
      </c>
      <c r="J22" s="23"/>
      <c r="K22" s="72"/>
      <c r="L22" s="24">
        <f t="shared" si="2"/>
        <v>143.32857142857139</v>
      </c>
      <c r="M22" s="53"/>
      <c r="N22" s="20"/>
      <c r="O22" s="20"/>
      <c r="P22" s="52"/>
      <c r="Q22" s="22">
        <f t="shared" si="3"/>
        <v>143.32857142857139</v>
      </c>
      <c r="R22" s="26"/>
      <c r="S22" s="40"/>
      <c r="T22" s="28"/>
      <c r="U22" s="41"/>
      <c r="V22" s="42"/>
      <c r="W22" s="43"/>
      <c r="X22" s="44"/>
      <c r="Y22" s="45"/>
      <c r="Z22" s="112"/>
      <c r="AA22" s="46"/>
      <c r="AB22" s="47"/>
      <c r="AC22" s="113"/>
      <c r="AD22" s="48"/>
      <c r="AE22" s="49"/>
      <c r="AF22" s="50"/>
      <c r="AG22" s="51"/>
      <c r="AH22" s="68"/>
      <c r="AI22" s="99"/>
      <c r="AJ22" s="128"/>
    </row>
    <row r="23" spans="1:36" x14ac:dyDescent="0.3">
      <c r="A23" s="81">
        <v>19</v>
      </c>
      <c r="B23" s="91">
        <f t="shared" si="1"/>
        <v>7.5238095238095237</v>
      </c>
      <c r="C23" s="92">
        <f t="shared" si="4"/>
        <v>150.85238095238091</v>
      </c>
      <c r="D23" s="83"/>
      <c r="E23" s="84"/>
      <c r="F23" s="79"/>
      <c r="G23" s="79"/>
      <c r="H23" s="85"/>
      <c r="I23" s="86">
        <f t="shared" si="0"/>
        <v>150.85238095238091</v>
      </c>
      <c r="J23" s="23"/>
      <c r="K23" s="72"/>
      <c r="L23" s="24">
        <f t="shared" si="2"/>
        <v>150.85238095238091</v>
      </c>
      <c r="M23" s="53"/>
      <c r="N23" s="20"/>
      <c r="O23" s="20"/>
      <c r="P23" s="52"/>
      <c r="Q23" s="22">
        <f t="shared" si="3"/>
        <v>150.85238095238091</v>
      </c>
      <c r="R23" s="26"/>
      <c r="S23" s="40"/>
      <c r="T23" s="28"/>
      <c r="U23" s="41"/>
      <c r="V23" s="42"/>
      <c r="W23" s="43"/>
      <c r="X23" s="44"/>
      <c r="Y23" s="45"/>
      <c r="Z23" s="112"/>
      <c r="AA23" s="46"/>
      <c r="AB23" s="47"/>
      <c r="AC23" s="113"/>
      <c r="AD23" s="48"/>
      <c r="AE23" s="49"/>
      <c r="AF23" s="50"/>
      <c r="AG23" s="51"/>
      <c r="AH23" s="68"/>
      <c r="AI23" s="99"/>
      <c r="AJ23" s="128"/>
    </row>
    <row r="24" spans="1:36" x14ac:dyDescent="0.3">
      <c r="A24" s="80">
        <v>20</v>
      </c>
      <c r="B24" s="95">
        <f t="shared" si="1"/>
        <v>7.5238095238095237</v>
      </c>
      <c r="C24" s="96">
        <v>158</v>
      </c>
      <c r="D24" s="83"/>
      <c r="E24" s="84"/>
      <c r="F24" s="79"/>
      <c r="G24" s="79"/>
      <c r="H24" s="85"/>
      <c r="I24" s="86">
        <f t="shared" si="0"/>
        <v>158</v>
      </c>
      <c r="J24" s="23"/>
      <c r="K24" s="72"/>
      <c r="L24" s="97">
        <f t="shared" si="2"/>
        <v>158</v>
      </c>
      <c r="M24" s="53"/>
      <c r="N24" s="20"/>
      <c r="O24" s="20"/>
      <c r="P24" s="52"/>
      <c r="Q24" s="22">
        <f t="shared" si="3"/>
        <v>158</v>
      </c>
      <c r="R24" s="26"/>
      <c r="S24" s="40"/>
      <c r="T24" s="28"/>
      <c r="U24" s="41"/>
      <c r="V24" s="42"/>
      <c r="W24" s="43"/>
      <c r="X24" s="44"/>
      <c r="Y24" s="45"/>
      <c r="Z24" s="112"/>
      <c r="AA24" s="46"/>
      <c r="AB24" s="47"/>
      <c r="AC24" s="113"/>
      <c r="AD24" s="48"/>
      <c r="AE24" s="49"/>
      <c r="AF24" s="50"/>
      <c r="AG24" s="51"/>
      <c r="AH24" s="68"/>
      <c r="AI24" s="99"/>
      <c r="AJ24" s="128"/>
    </row>
    <row r="25" spans="1:36" x14ac:dyDescent="0.3">
      <c r="A25" s="81">
        <v>21</v>
      </c>
      <c r="B25" s="94">
        <f>($C$34-$C$24)/10</f>
        <v>9.1999999999999993</v>
      </c>
      <c r="C25" s="93">
        <f>C24+B25</f>
        <v>167.2</v>
      </c>
      <c r="D25" s="83"/>
      <c r="E25" s="84"/>
      <c r="F25" s="79"/>
      <c r="G25" s="79"/>
      <c r="H25" s="85"/>
      <c r="I25" s="86">
        <f t="shared" si="0"/>
        <v>167.2</v>
      </c>
      <c r="J25" s="23"/>
      <c r="K25" s="72"/>
      <c r="L25" s="24">
        <f t="shared" si="2"/>
        <v>167.2</v>
      </c>
      <c r="M25" s="53"/>
      <c r="N25" s="20"/>
      <c r="O25" s="20"/>
      <c r="P25" s="52"/>
      <c r="Q25" s="22">
        <f t="shared" si="3"/>
        <v>167.2</v>
      </c>
      <c r="R25" s="26"/>
      <c r="S25" s="40"/>
      <c r="T25" s="28"/>
      <c r="U25" s="41"/>
      <c r="V25" s="42"/>
      <c r="W25" s="43"/>
      <c r="X25" s="44"/>
      <c r="Y25" s="45"/>
      <c r="Z25" s="112"/>
      <c r="AA25" s="46"/>
      <c r="AB25" s="47"/>
      <c r="AC25" s="113"/>
      <c r="AD25" s="48"/>
      <c r="AE25" s="49"/>
      <c r="AF25" s="50"/>
      <c r="AG25" s="51"/>
      <c r="AH25" s="68"/>
      <c r="AI25" s="99"/>
      <c r="AJ25" s="128"/>
    </row>
    <row r="26" spans="1:36" x14ac:dyDescent="0.3">
      <c r="A26" s="81">
        <v>22</v>
      </c>
      <c r="B26" s="94">
        <f t="shared" ref="B26:B34" si="5">($C$34-$C$24)/10</f>
        <v>9.1999999999999993</v>
      </c>
      <c r="C26" s="93">
        <f t="shared" ref="C26:C33" si="6">C25+B26</f>
        <v>176.39999999999998</v>
      </c>
      <c r="D26" s="83"/>
      <c r="E26" s="84"/>
      <c r="F26" s="79"/>
      <c r="G26" s="79"/>
      <c r="H26" s="85"/>
      <c r="I26" s="86">
        <f t="shared" si="0"/>
        <v>176.39999999999998</v>
      </c>
      <c r="J26" s="23"/>
      <c r="K26" s="72"/>
      <c r="L26" s="24">
        <f t="shared" si="2"/>
        <v>176.39999999999998</v>
      </c>
      <c r="M26" s="53"/>
      <c r="N26" s="20"/>
      <c r="O26" s="20"/>
      <c r="P26" s="52"/>
      <c r="Q26" s="22">
        <f t="shared" si="3"/>
        <v>176.39999999999998</v>
      </c>
      <c r="R26" s="26"/>
      <c r="S26" s="40"/>
      <c r="T26" s="28"/>
      <c r="U26" s="41"/>
      <c r="V26" s="42"/>
      <c r="W26" s="43"/>
      <c r="X26" s="44"/>
      <c r="Y26" s="45"/>
      <c r="Z26" s="112"/>
      <c r="AA26" s="46"/>
      <c r="AB26" s="47"/>
      <c r="AC26" s="113"/>
      <c r="AD26" s="48"/>
      <c r="AE26" s="49"/>
      <c r="AF26" s="50"/>
      <c r="AG26" s="51"/>
      <c r="AH26" s="68"/>
      <c r="AI26" s="99"/>
      <c r="AJ26" s="128"/>
    </row>
    <row r="27" spans="1:36" x14ac:dyDescent="0.3">
      <c r="A27" s="81">
        <v>23</v>
      </c>
      <c r="B27" s="94">
        <f t="shared" si="5"/>
        <v>9.1999999999999993</v>
      </c>
      <c r="C27" s="93">
        <f t="shared" si="6"/>
        <v>185.59999999999997</v>
      </c>
      <c r="D27" s="83"/>
      <c r="E27" s="84"/>
      <c r="F27" s="79"/>
      <c r="G27" s="79"/>
      <c r="H27" s="85"/>
      <c r="I27" s="86">
        <f t="shared" si="0"/>
        <v>185.59999999999997</v>
      </c>
      <c r="J27" s="23"/>
      <c r="K27" s="72"/>
      <c r="L27" s="24">
        <f t="shared" si="2"/>
        <v>185.59999999999997</v>
      </c>
      <c r="M27" s="53"/>
      <c r="N27" s="20"/>
      <c r="O27" s="20"/>
      <c r="P27" s="52"/>
      <c r="Q27" s="22">
        <f t="shared" si="3"/>
        <v>185.59999999999997</v>
      </c>
      <c r="R27" s="26"/>
      <c r="S27" s="40"/>
      <c r="T27" s="28"/>
      <c r="U27" s="41"/>
      <c r="V27" s="42"/>
      <c r="W27" s="43"/>
      <c r="X27" s="44"/>
      <c r="Y27" s="45"/>
      <c r="Z27" s="112"/>
      <c r="AA27" s="46"/>
      <c r="AB27" s="47"/>
      <c r="AC27" s="113"/>
      <c r="AD27" s="48"/>
      <c r="AE27" s="49"/>
      <c r="AF27" s="50"/>
      <c r="AG27" s="51"/>
      <c r="AH27" s="68"/>
      <c r="AI27" s="99"/>
      <c r="AJ27" s="128"/>
    </row>
    <row r="28" spans="1:36" x14ac:dyDescent="0.3">
      <c r="A28" s="81">
        <v>24</v>
      </c>
      <c r="B28" s="94">
        <f t="shared" si="5"/>
        <v>9.1999999999999993</v>
      </c>
      <c r="C28" s="93">
        <f t="shared" si="6"/>
        <v>194.79999999999995</v>
      </c>
      <c r="D28" s="83"/>
      <c r="E28" s="84"/>
      <c r="F28" s="79"/>
      <c r="G28" s="79"/>
      <c r="H28" s="85"/>
      <c r="I28" s="86">
        <f t="shared" si="0"/>
        <v>194.79999999999995</v>
      </c>
      <c r="J28" s="23"/>
      <c r="K28" s="72"/>
      <c r="L28" s="24">
        <f t="shared" si="2"/>
        <v>194.79999999999995</v>
      </c>
      <c r="M28" s="53"/>
      <c r="N28" s="20"/>
      <c r="O28" s="20"/>
      <c r="P28" s="52"/>
      <c r="Q28" s="22">
        <f t="shared" si="3"/>
        <v>194.79999999999995</v>
      </c>
      <c r="R28" s="26"/>
      <c r="S28" s="40"/>
      <c r="T28" s="28"/>
      <c r="U28" s="41"/>
      <c r="V28" s="42"/>
      <c r="W28" s="43"/>
      <c r="X28" s="44"/>
      <c r="Y28" s="45"/>
      <c r="Z28" s="112"/>
      <c r="AA28" s="46"/>
      <c r="AB28" s="47"/>
      <c r="AC28" s="113"/>
      <c r="AD28" s="48"/>
      <c r="AE28" s="49"/>
      <c r="AF28" s="50"/>
      <c r="AG28" s="51"/>
      <c r="AH28" s="68"/>
      <c r="AI28" s="99"/>
      <c r="AJ28" s="128"/>
    </row>
    <row r="29" spans="1:36" x14ac:dyDescent="0.3">
      <c r="A29" s="81">
        <v>25</v>
      </c>
      <c r="B29" s="94">
        <f t="shared" si="5"/>
        <v>9.1999999999999993</v>
      </c>
      <c r="C29" s="93">
        <f t="shared" si="6"/>
        <v>203.99999999999994</v>
      </c>
      <c r="D29" s="83"/>
      <c r="E29" s="87">
        <v>0.1</v>
      </c>
      <c r="F29" s="79">
        <f>E29*C29</f>
        <v>20.399999999999995</v>
      </c>
      <c r="G29" s="79">
        <f>C29</f>
        <v>203.99999999999994</v>
      </c>
      <c r="H29" s="85">
        <f>F29</f>
        <v>20.399999999999995</v>
      </c>
      <c r="I29" s="86">
        <f>C29-H29</f>
        <v>183.59999999999994</v>
      </c>
      <c r="J29" s="23"/>
      <c r="K29" s="72"/>
      <c r="L29" s="24">
        <f t="shared" si="2"/>
        <v>203.99999999999994</v>
      </c>
      <c r="M29" s="64">
        <v>0.1</v>
      </c>
      <c r="N29" s="20">
        <f>M29*L29</f>
        <v>20.399999999999995</v>
      </c>
      <c r="O29" s="20">
        <f>L29</f>
        <v>203.99999999999994</v>
      </c>
      <c r="P29" s="52">
        <f>N29</f>
        <v>20.399999999999995</v>
      </c>
      <c r="Q29" s="22">
        <f>L29-P29</f>
        <v>183.59999999999994</v>
      </c>
      <c r="R29" s="26"/>
      <c r="S29" s="54">
        <f>N29</f>
        <v>20.399999999999995</v>
      </c>
      <c r="T29" s="28">
        <f>S29*0.95</f>
        <v>19.379999999999995</v>
      </c>
      <c r="U29" s="55">
        <v>8</v>
      </c>
      <c r="V29" s="42">
        <f>T29*U29</f>
        <v>155.03999999999996</v>
      </c>
      <c r="W29" s="43">
        <v>0.4</v>
      </c>
      <c r="X29" s="44">
        <v>0.6</v>
      </c>
      <c r="Y29" s="45"/>
      <c r="Z29" s="112"/>
      <c r="AA29" s="46"/>
      <c r="AB29" s="47"/>
      <c r="AC29" s="113"/>
      <c r="AD29" s="48"/>
      <c r="AE29" s="49"/>
      <c r="AF29" s="50"/>
      <c r="AG29" s="51"/>
      <c r="AH29" s="68"/>
      <c r="AI29" s="99">
        <f>V29+AC29+AG29</f>
        <v>155.03999999999996</v>
      </c>
      <c r="AJ29" s="129">
        <f t="shared" ref="AJ29:AJ64" si="7">AI29/N29</f>
        <v>7.6</v>
      </c>
    </row>
    <row r="30" spans="1:36" x14ac:dyDescent="0.3">
      <c r="A30" s="81">
        <v>26</v>
      </c>
      <c r="B30" s="94">
        <f t="shared" si="5"/>
        <v>9.1999999999999993</v>
      </c>
      <c r="C30" s="93">
        <f t="shared" si="6"/>
        <v>213.19999999999993</v>
      </c>
      <c r="D30" s="83"/>
      <c r="E30" s="84"/>
      <c r="F30" s="79"/>
      <c r="G30" s="79"/>
      <c r="H30" s="85"/>
      <c r="I30" s="86">
        <f t="shared" ref="I30:I64" si="8">C30-H30</f>
        <v>213.19999999999993</v>
      </c>
      <c r="J30" s="23"/>
      <c r="K30" s="72"/>
      <c r="L30" s="24">
        <f t="shared" si="2"/>
        <v>213.19999999999993</v>
      </c>
      <c r="M30" s="64"/>
      <c r="N30" s="20"/>
      <c r="O30" s="20"/>
      <c r="P30" s="52"/>
      <c r="Q30" s="22">
        <f t="shared" ref="Q30:Q64" si="9">L30-P30</f>
        <v>213.19999999999993</v>
      </c>
      <c r="R30" s="26"/>
      <c r="S30" s="54"/>
      <c r="T30" s="28"/>
      <c r="U30" s="55"/>
      <c r="V30" s="42"/>
      <c r="W30" s="43"/>
      <c r="X30" s="44"/>
      <c r="Y30" s="45"/>
      <c r="Z30" s="112"/>
      <c r="AA30" s="46"/>
      <c r="AB30" s="47"/>
      <c r="AC30" s="113"/>
      <c r="AD30" s="48"/>
      <c r="AE30" s="49"/>
      <c r="AF30" s="50"/>
      <c r="AG30" s="51"/>
      <c r="AH30" s="68"/>
      <c r="AI30" s="99"/>
      <c r="AJ30" s="129"/>
    </row>
    <row r="31" spans="1:36" x14ac:dyDescent="0.3">
      <c r="A31" s="81">
        <v>27</v>
      </c>
      <c r="B31" s="94">
        <f t="shared" si="5"/>
        <v>9.1999999999999993</v>
      </c>
      <c r="C31" s="93">
        <f t="shared" si="6"/>
        <v>222.39999999999992</v>
      </c>
      <c r="D31" s="83"/>
      <c r="E31" s="84"/>
      <c r="F31" s="79"/>
      <c r="G31" s="79"/>
      <c r="H31" s="85"/>
      <c r="I31" s="86">
        <f t="shared" si="8"/>
        <v>222.39999999999992</v>
      </c>
      <c r="J31" s="23"/>
      <c r="K31" s="72"/>
      <c r="L31" s="24">
        <f t="shared" si="2"/>
        <v>222.39999999999992</v>
      </c>
      <c r="M31" s="64"/>
      <c r="N31" s="20"/>
      <c r="O31" s="20"/>
      <c r="P31" s="52"/>
      <c r="Q31" s="22">
        <f t="shared" si="9"/>
        <v>222.39999999999992</v>
      </c>
      <c r="R31" s="26"/>
      <c r="S31" s="54"/>
      <c r="T31" s="28"/>
      <c r="U31" s="55"/>
      <c r="V31" s="42"/>
      <c r="W31" s="43"/>
      <c r="X31" s="44"/>
      <c r="Y31" s="45"/>
      <c r="Z31" s="112"/>
      <c r="AA31" s="46"/>
      <c r="AB31" s="47"/>
      <c r="AC31" s="113"/>
      <c r="AD31" s="48"/>
      <c r="AE31" s="49"/>
      <c r="AF31" s="50"/>
      <c r="AG31" s="51"/>
      <c r="AH31" s="68"/>
      <c r="AI31" s="99"/>
      <c r="AJ31" s="129"/>
    </row>
    <row r="32" spans="1:36" x14ac:dyDescent="0.3">
      <c r="A32" s="81">
        <v>28</v>
      </c>
      <c r="B32" s="94">
        <f t="shared" si="5"/>
        <v>9.1999999999999993</v>
      </c>
      <c r="C32" s="93">
        <f t="shared" si="6"/>
        <v>231.59999999999991</v>
      </c>
      <c r="D32" s="83"/>
      <c r="E32" s="84"/>
      <c r="F32" s="79"/>
      <c r="G32" s="79"/>
      <c r="H32" s="85"/>
      <c r="I32" s="86">
        <f t="shared" si="8"/>
        <v>231.59999999999991</v>
      </c>
      <c r="J32" s="23"/>
      <c r="K32" s="72"/>
      <c r="L32" s="24">
        <f t="shared" si="2"/>
        <v>231.59999999999991</v>
      </c>
      <c r="M32" s="64"/>
      <c r="N32" s="20"/>
      <c r="O32" s="20"/>
      <c r="P32" s="52"/>
      <c r="Q32" s="22">
        <f t="shared" si="9"/>
        <v>231.59999999999991</v>
      </c>
      <c r="R32" s="26"/>
      <c r="S32" s="54"/>
      <c r="T32" s="28"/>
      <c r="U32" s="55"/>
      <c r="V32" s="42"/>
      <c r="W32" s="56"/>
      <c r="X32" s="57"/>
      <c r="Y32" s="58"/>
      <c r="Z32" s="114"/>
      <c r="AA32" s="46"/>
      <c r="AB32" s="59"/>
      <c r="AC32" s="113"/>
      <c r="AD32" s="48"/>
      <c r="AE32" s="60"/>
      <c r="AF32" s="61"/>
      <c r="AG32" s="62"/>
      <c r="AH32" s="69"/>
      <c r="AI32" s="99"/>
      <c r="AJ32" s="129"/>
    </row>
    <row r="33" spans="1:36" x14ac:dyDescent="0.3">
      <c r="A33" s="81">
        <v>29</v>
      </c>
      <c r="B33" s="94">
        <f t="shared" si="5"/>
        <v>9.1999999999999993</v>
      </c>
      <c r="C33" s="93">
        <f t="shared" si="6"/>
        <v>240.7999999999999</v>
      </c>
      <c r="D33" s="83"/>
      <c r="E33" s="84"/>
      <c r="F33" s="79"/>
      <c r="G33" s="79"/>
      <c r="H33" s="85"/>
      <c r="I33" s="86">
        <f t="shared" si="8"/>
        <v>240.7999999999999</v>
      </c>
      <c r="J33" s="23"/>
      <c r="K33" s="72"/>
      <c r="L33" s="24">
        <f t="shared" si="2"/>
        <v>240.7999999999999</v>
      </c>
      <c r="M33" s="64"/>
      <c r="N33" s="20"/>
      <c r="O33" s="20"/>
      <c r="P33" s="52"/>
      <c r="Q33" s="22">
        <f t="shared" si="9"/>
        <v>240.7999999999999</v>
      </c>
      <c r="R33" s="26"/>
      <c r="S33" s="54"/>
      <c r="T33" s="28"/>
      <c r="U33" s="55"/>
      <c r="V33" s="42"/>
      <c r="W33" s="56"/>
      <c r="X33" s="57"/>
      <c r="Y33" s="58"/>
      <c r="Z33" s="114"/>
      <c r="AA33" s="46"/>
      <c r="AB33" s="59"/>
      <c r="AC33" s="113"/>
      <c r="AD33" s="48"/>
      <c r="AE33" s="60"/>
      <c r="AF33" s="61"/>
      <c r="AG33" s="62"/>
      <c r="AH33" s="69"/>
      <c r="AI33" s="99"/>
      <c r="AJ33" s="129"/>
    </row>
    <row r="34" spans="1:36" x14ac:dyDescent="0.3">
      <c r="A34" s="80">
        <v>30</v>
      </c>
      <c r="B34" s="90">
        <f t="shared" si="5"/>
        <v>9.1999999999999993</v>
      </c>
      <c r="C34" s="89">
        <v>250</v>
      </c>
      <c r="D34" s="83"/>
      <c r="E34" s="84"/>
      <c r="F34" s="79"/>
      <c r="G34" s="79"/>
      <c r="H34" s="85"/>
      <c r="I34" s="86">
        <f t="shared" si="8"/>
        <v>250</v>
      </c>
      <c r="J34" s="63"/>
      <c r="K34" s="72"/>
      <c r="L34" s="97">
        <f t="shared" si="2"/>
        <v>250</v>
      </c>
      <c r="M34" s="64"/>
      <c r="N34" s="20"/>
      <c r="O34" s="20"/>
      <c r="P34" s="52"/>
      <c r="Q34" s="22">
        <f t="shared" si="9"/>
        <v>250</v>
      </c>
      <c r="R34" s="26"/>
      <c r="S34" s="54"/>
      <c r="T34" s="28"/>
      <c r="U34" s="55"/>
      <c r="V34" s="42"/>
      <c r="W34" s="56"/>
      <c r="X34" s="57"/>
      <c r="Y34" s="58"/>
      <c r="Z34" s="114"/>
      <c r="AA34" s="46"/>
      <c r="AB34" s="59"/>
      <c r="AC34" s="113"/>
      <c r="AD34" s="48"/>
      <c r="AE34" s="60"/>
      <c r="AF34" s="61"/>
      <c r="AG34" s="62"/>
      <c r="AH34" s="69"/>
      <c r="AI34" s="99"/>
      <c r="AJ34" s="129"/>
    </row>
    <row r="35" spans="1:36" x14ac:dyDescent="0.3">
      <c r="A35" s="81">
        <v>31</v>
      </c>
      <c r="B35" s="94">
        <f>($C$44-$C$34)/10</f>
        <v>10</v>
      </c>
      <c r="C35" s="93">
        <f>C34+B35</f>
        <v>260</v>
      </c>
      <c r="D35" s="83"/>
      <c r="E35" s="84"/>
      <c r="F35" s="79"/>
      <c r="G35" s="79"/>
      <c r="H35" s="85"/>
      <c r="I35" s="86">
        <f t="shared" si="8"/>
        <v>260</v>
      </c>
      <c r="J35" s="23"/>
      <c r="K35" s="72"/>
      <c r="L35" s="24">
        <f t="shared" si="2"/>
        <v>260</v>
      </c>
      <c r="M35" s="64"/>
      <c r="N35" s="20"/>
      <c r="O35" s="20"/>
      <c r="P35" s="52"/>
      <c r="Q35" s="22">
        <f t="shared" si="9"/>
        <v>260</v>
      </c>
      <c r="R35" s="26"/>
      <c r="S35" s="54"/>
      <c r="T35" s="28"/>
      <c r="U35" s="55"/>
      <c r="V35" s="42"/>
      <c r="W35" s="56"/>
      <c r="X35" s="57"/>
      <c r="Y35" s="58"/>
      <c r="Z35" s="114"/>
      <c r="AA35" s="46"/>
      <c r="AB35" s="59"/>
      <c r="AC35" s="113"/>
      <c r="AD35" s="48"/>
      <c r="AE35" s="60"/>
      <c r="AF35" s="61"/>
      <c r="AG35" s="62"/>
      <c r="AH35" s="69"/>
      <c r="AI35" s="99"/>
      <c r="AJ35" s="129"/>
    </row>
    <row r="36" spans="1:36" x14ac:dyDescent="0.3">
      <c r="A36" s="81">
        <v>32</v>
      </c>
      <c r="B36" s="94">
        <f t="shared" ref="B36:B44" si="10">($C$44-$C$34)/10</f>
        <v>10</v>
      </c>
      <c r="C36" s="93">
        <f t="shared" ref="C36:C43" si="11">C35+B36</f>
        <v>270</v>
      </c>
      <c r="D36" s="83"/>
      <c r="E36" s="84"/>
      <c r="F36" s="79"/>
      <c r="G36" s="79"/>
      <c r="H36" s="85"/>
      <c r="I36" s="86">
        <f t="shared" si="8"/>
        <v>270</v>
      </c>
      <c r="J36" s="23"/>
      <c r="K36" s="72"/>
      <c r="L36" s="24">
        <f t="shared" si="2"/>
        <v>270</v>
      </c>
      <c r="M36" s="64"/>
      <c r="N36" s="20"/>
      <c r="O36" s="20"/>
      <c r="P36" s="52"/>
      <c r="Q36" s="22">
        <f t="shared" si="9"/>
        <v>270</v>
      </c>
      <c r="R36" s="26"/>
      <c r="S36" s="54"/>
      <c r="T36" s="28"/>
      <c r="U36" s="55"/>
      <c r="V36" s="42"/>
      <c r="W36" s="56"/>
      <c r="X36" s="57"/>
      <c r="Y36" s="58"/>
      <c r="Z36" s="114"/>
      <c r="AA36" s="46"/>
      <c r="AB36" s="59"/>
      <c r="AC36" s="113"/>
      <c r="AD36" s="48"/>
      <c r="AE36" s="60"/>
      <c r="AF36" s="61"/>
      <c r="AG36" s="62"/>
      <c r="AH36" s="69"/>
      <c r="AI36" s="99"/>
      <c r="AJ36" s="129"/>
    </row>
    <row r="37" spans="1:36" x14ac:dyDescent="0.3">
      <c r="A37" s="81">
        <v>33</v>
      </c>
      <c r="B37" s="94">
        <f t="shared" si="10"/>
        <v>10</v>
      </c>
      <c r="C37" s="93">
        <f t="shared" si="11"/>
        <v>280</v>
      </c>
      <c r="D37" s="83"/>
      <c r="E37" s="87">
        <v>0.15</v>
      </c>
      <c r="F37" s="79">
        <f>E37*(C37-H29)</f>
        <v>38.940000000000005</v>
      </c>
      <c r="G37" s="79">
        <f>C37-H29</f>
        <v>259.60000000000002</v>
      </c>
      <c r="H37" s="85">
        <f>F37+H29</f>
        <v>59.34</v>
      </c>
      <c r="I37" s="86">
        <f t="shared" si="8"/>
        <v>220.66</v>
      </c>
      <c r="J37" s="23"/>
      <c r="K37" s="72"/>
      <c r="L37" s="24">
        <f t="shared" si="2"/>
        <v>280</v>
      </c>
      <c r="M37" s="64">
        <v>0.15</v>
      </c>
      <c r="N37" s="20">
        <f>M37*(L37-P29)</f>
        <v>38.940000000000005</v>
      </c>
      <c r="O37" s="79">
        <f>L37-P29</f>
        <v>259.60000000000002</v>
      </c>
      <c r="P37" s="52">
        <f>N37+P29</f>
        <v>59.34</v>
      </c>
      <c r="Q37" s="22">
        <f t="shared" si="9"/>
        <v>220.66</v>
      </c>
      <c r="R37" s="26"/>
      <c r="S37" s="54">
        <f t="shared" ref="S37" si="12">N37</f>
        <v>38.940000000000005</v>
      </c>
      <c r="T37" s="28">
        <f>S37*0.95</f>
        <v>36.993000000000002</v>
      </c>
      <c r="U37" s="55">
        <v>8</v>
      </c>
      <c r="V37" s="42">
        <f t="shared" ref="V37:V64" si="13">T37*U37</f>
        <v>295.94400000000002</v>
      </c>
      <c r="W37" s="56">
        <v>0.4</v>
      </c>
      <c r="X37" s="57">
        <v>0.6</v>
      </c>
      <c r="Y37" s="58"/>
      <c r="Z37" s="114"/>
      <c r="AA37" s="46"/>
      <c r="AB37" s="59"/>
      <c r="AC37" s="113"/>
      <c r="AD37" s="48"/>
      <c r="AE37" s="60"/>
      <c r="AF37" s="61"/>
      <c r="AG37" s="62"/>
      <c r="AH37" s="69"/>
      <c r="AI37" s="99">
        <f>V37+AC37+AG37</f>
        <v>295.94400000000002</v>
      </c>
      <c r="AJ37" s="129">
        <f t="shared" si="7"/>
        <v>7.6</v>
      </c>
    </row>
    <row r="38" spans="1:36" x14ac:dyDescent="0.3">
      <c r="A38" s="81">
        <v>34</v>
      </c>
      <c r="B38" s="94">
        <f t="shared" si="10"/>
        <v>10</v>
      </c>
      <c r="C38" s="93">
        <f t="shared" si="11"/>
        <v>290</v>
      </c>
      <c r="D38" s="83"/>
      <c r="E38" s="88"/>
      <c r="F38" s="79"/>
      <c r="G38" s="79"/>
      <c r="H38" s="85"/>
      <c r="I38" s="86">
        <f t="shared" si="8"/>
        <v>290</v>
      </c>
      <c r="J38" s="23"/>
      <c r="K38" s="72"/>
      <c r="L38" s="24">
        <f t="shared" si="2"/>
        <v>290</v>
      </c>
      <c r="M38" s="64"/>
      <c r="N38" s="20"/>
      <c r="O38" s="79"/>
      <c r="P38" s="52"/>
      <c r="Q38" s="22">
        <f t="shared" si="9"/>
        <v>290</v>
      </c>
      <c r="R38" s="26"/>
      <c r="S38" s="54"/>
      <c r="T38" s="28"/>
      <c r="U38" s="55"/>
      <c r="V38" s="42"/>
      <c r="W38" s="56"/>
      <c r="X38" s="57"/>
      <c r="Y38" s="58"/>
      <c r="Z38" s="114"/>
      <c r="AA38" s="46"/>
      <c r="AB38" s="59"/>
      <c r="AC38" s="113"/>
      <c r="AD38" s="48"/>
      <c r="AE38" s="60"/>
      <c r="AF38" s="61"/>
      <c r="AG38" s="62"/>
      <c r="AH38" s="69"/>
      <c r="AI38" s="99"/>
      <c r="AJ38" s="129"/>
    </row>
    <row r="39" spans="1:36" x14ac:dyDescent="0.3">
      <c r="A39" s="81">
        <v>35</v>
      </c>
      <c r="B39" s="94">
        <f t="shared" si="10"/>
        <v>10</v>
      </c>
      <c r="C39" s="93">
        <f t="shared" si="11"/>
        <v>300</v>
      </c>
      <c r="D39" s="83"/>
      <c r="E39" s="88"/>
      <c r="F39" s="79"/>
      <c r="G39" s="79"/>
      <c r="H39" s="85"/>
      <c r="I39" s="86">
        <f t="shared" si="8"/>
        <v>300</v>
      </c>
      <c r="J39" s="23"/>
      <c r="K39" s="72"/>
      <c r="L39" s="24">
        <f t="shared" si="2"/>
        <v>300</v>
      </c>
      <c r="M39" s="64"/>
      <c r="N39" s="20"/>
      <c r="O39" s="79"/>
      <c r="P39" s="52"/>
      <c r="Q39" s="22">
        <f t="shared" si="9"/>
        <v>300</v>
      </c>
      <c r="R39" s="26"/>
      <c r="S39" s="54"/>
      <c r="T39" s="28"/>
      <c r="U39" s="55"/>
      <c r="V39" s="42"/>
      <c r="W39" s="56"/>
      <c r="X39" s="57"/>
      <c r="Y39" s="58"/>
      <c r="Z39" s="114"/>
      <c r="AA39" s="46"/>
      <c r="AB39" s="59"/>
      <c r="AC39" s="113"/>
      <c r="AD39" s="48"/>
      <c r="AE39" s="60"/>
      <c r="AF39" s="61"/>
      <c r="AG39" s="62"/>
      <c r="AH39" s="69"/>
      <c r="AI39" s="99"/>
      <c r="AJ39" s="129"/>
    </row>
    <row r="40" spans="1:36" x14ac:dyDescent="0.3">
      <c r="A40" s="81">
        <v>36</v>
      </c>
      <c r="B40" s="94">
        <f t="shared" si="10"/>
        <v>10</v>
      </c>
      <c r="C40" s="93">
        <f t="shared" si="11"/>
        <v>310</v>
      </c>
      <c r="D40" s="83"/>
      <c r="E40" s="88"/>
      <c r="F40" s="79"/>
      <c r="G40" s="79"/>
      <c r="H40" s="85"/>
      <c r="I40" s="86">
        <f t="shared" si="8"/>
        <v>310</v>
      </c>
      <c r="J40" s="23"/>
      <c r="K40" s="72"/>
      <c r="L40" s="24">
        <f t="shared" si="2"/>
        <v>310</v>
      </c>
      <c r="M40" s="64"/>
      <c r="N40" s="20"/>
      <c r="O40" s="79"/>
      <c r="P40" s="52"/>
      <c r="Q40" s="22">
        <f t="shared" si="9"/>
        <v>310</v>
      </c>
      <c r="R40" s="26"/>
      <c r="S40" s="54"/>
      <c r="T40" s="28"/>
      <c r="U40" s="55"/>
      <c r="V40" s="42"/>
      <c r="W40" s="56"/>
      <c r="X40" s="57"/>
      <c r="Y40" s="58"/>
      <c r="Z40" s="114"/>
      <c r="AA40" s="46"/>
      <c r="AB40" s="59"/>
      <c r="AC40" s="113"/>
      <c r="AD40" s="48"/>
      <c r="AE40" s="60"/>
      <c r="AF40" s="61"/>
      <c r="AG40" s="62"/>
      <c r="AH40" s="69"/>
      <c r="AI40" s="99"/>
      <c r="AJ40" s="129"/>
    </row>
    <row r="41" spans="1:36" x14ac:dyDescent="0.3">
      <c r="A41" s="81">
        <v>37</v>
      </c>
      <c r="B41" s="94">
        <f t="shared" si="10"/>
        <v>10</v>
      </c>
      <c r="C41" s="93">
        <f t="shared" si="11"/>
        <v>320</v>
      </c>
      <c r="D41" s="83"/>
      <c r="E41" s="88"/>
      <c r="F41" s="79"/>
      <c r="G41" s="79"/>
      <c r="H41" s="85"/>
      <c r="I41" s="86">
        <f t="shared" si="8"/>
        <v>320</v>
      </c>
      <c r="J41" s="23"/>
      <c r="K41" s="72"/>
      <c r="L41" s="24">
        <f t="shared" si="2"/>
        <v>320</v>
      </c>
      <c r="M41" s="64"/>
      <c r="N41" s="20"/>
      <c r="O41" s="79"/>
      <c r="P41" s="52"/>
      <c r="Q41" s="22">
        <f t="shared" si="9"/>
        <v>320</v>
      </c>
      <c r="R41" s="26"/>
      <c r="S41" s="54"/>
      <c r="T41" s="28"/>
      <c r="U41" s="55"/>
      <c r="V41" s="42"/>
      <c r="W41" s="56"/>
      <c r="X41" s="57"/>
      <c r="Y41" s="58"/>
      <c r="Z41" s="114"/>
      <c r="AA41" s="46"/>
      <c r="AB41" s="59"/>
      <c r="AC41" s="113"/>
      <c r="AD41" s="48"/>
      <c r="AE41" s="60"/>
      <c r="AF41" s="61"/>
      <c r="AG41" s="62"/>
      <c r="AH41" s="69"/>
      <c r="AI41" s="99"/>
      <c r="AJ41" s="129"/>
    </row>
    <row r="42" spans="1:36" x14ac:dyDescent="0.3">
      <c r="A42" s="81">
        <v>38</v>
      </c>
      <c r="B42" s="94">
        <f t="shared" si="10"/>
        <v>10</v>
      </c>
      <c r="C42" s="93">
        <f t="shared" si="11"/>
        <v>330</v>
      </c>
      <c r="D42" s="83"/>
      <c r="E42" s="88"/>
      <c r="F42" s="79"/>
      <c r="G42" s="79"/>
      <c r="H42" s="85"/>
      <c r="I42" s="86">
        <f t="shared" si="8"/>
        <v>330</v>
      </c>
      <c r="J42" s="23"/>
      <c r="K42" s="72"/>
      <c r="L42" s="24">
        <f t="shared" si="2"/>
        <v>330</v>
      </c>
      <c r="M42" s="64"/>
      <c r="N42" s="20"/>
      <c r="O42" s="79"/>
      <c r="P42" s="52"/>
      <c r="Q42" s="22">
        <f t="shared" si="9"/>
        <v>330</v>
      </c>
      <c r="R42" s="26"/>
      <c r="S42" s="54"/>
      <c r="T42" s="28"/>
      <c r="U42" s="55"/>
      <c r="V42" s="42"/>
      <c r="W42" s="56"/>
      <c r="X42" s="57"/>
      <c r="Y42" s="58"/>
      <c r="Z42" s="114"/>
      <c r="AA42" s="46"/>
      <c r="AB42" s="59"/>
      <c r="AC42" s="113"/>
      <c r="AD42" s="48"/>
      <c r="AE42" s="60"/>
      <c r="AF42" s="61"/>
      <c r="AG42" s="62"/>
      <c r="AH42" s="69"/>
      <c r="AI42" s="99"/>
      <c r="AJ42" s="129"/>
    </row>
    <row r="43" spans="1:36" x14ac:dyDescent="0.3">
      <c r="A43" s="81">
        <v>39</v>
      </c>
      <c r="B43" s="94">
        <f t="shared" si="10"/>
        <v>10</v>
      </c>
      <c r="C43" s="93">
        <f t="shared" si="11"/>
        <v>340</v>
      </c>
      <c r="D43" s="83"/>
      <c r="E43" s="88"/>
      <c r="F43" s="79"/>
      <c r="G43" s="79"/>
      <c r="H43" s="85"/>
      <c r="I43" s="86">
        <f t="shared" si="8"/>
        <v>340</v>
      </c>
      <c r="J43" s="23"/>
      <c r="K43" s="72"/>
      <c r="L43" s="24">
        <f t="shared" si="2"/>
        <v>340</v>
      </c>
      <c r="M43" s="64"/>
      <c r="N43" s="20"/>
      <c r="O43" s="79"/>
      <c r="P43" s="52"/>
      <c r="Q43" s="22">
        <f t="shared" si="9"/>
        <v>340</v>
      </c>
      <c r="R43" s="26"/>
      <c r="S43" s="54"/>
      <c r="T43" s="28"/>
      <c r="U43" s="55"/>
      <c r="V43" s="42"/>
      <c r="W43" s="56"/>
      <c r="X43" s="57"/>
      <c r="Y43" s="58"/>
      <c r="Z43" s="114"/>
      <c r="AA43" s="46"/>
      <c r="AB43" s="59"/>
      <c r="AC43" s="113"/>
      <c r="AD43" s="48"/>
      <c r="AE43" s="60"/>
      <c r="AF43" s="61"/>
      <c r="AG43" s="62"/>
      <c r="AH43" s="69"/>
      <c r="AI43" s="99"/>
      <c r="AJ43" s="129"/>
    </row>
    <row r="44" spans="1:36" x14ac:dyDescent="0.3">
      <c r="A44" s="80">
        <v>40</v>
      </c>
      <c r="B44" s="90">
        <f t="shared" si="10"/>
        <v>10</v>
      </c>
      <c r="C44" s="89">
        <v>350</v>
      </c>
      <c r="D44" s="83"/>
      <c r="E44" s="88"/>
      <c r="F44" s="79"/>
      <c r="G44" s="79"/>
      <c r="H44" s="85"/>
      <c r="I44" s="86">
        <f t="shared" si="8"/>
        <v>350</v>
      </c>
      <c r="J44" s="23"/>
      <c r="K44" s="72"/>
      <c r="L44" s="97">
        <f t="shared" si="2"/>
        <v>350</v>
      </c>
      <c r="M44" s="64"/>
      <c r="N44" s="20"/>
      <c r="O44" s="79"/>
      <c r="P44" s="52"/>
      <c r="Q44" s="22">
        <f t="shared" si="9"/>
        <v>350</v>
      </c>
      <c r="R44" s="26"/>
      <c r="S44" s="54"/>
      <c r="T44" s="28"/>
      <c r="U44" s="55"/>
      <c r="V44" s="42"/>
      <c r="W44" s="56"/>
      <c r="X44" s="57"/>
      <c r="Y44" s="58"/>
      <c r="Z44" s="114"/>
      <c r="AA44" s="46"/>
      <c r="AB44" s="59"/>
      <c r="AC44" s="113"/>
      <c r="AD44" s="48"/>
      <c r="AE44" s="60"/>
      <c r="AF44" s="61"/>
      <c r="AG44" s="62"/>
      <c r="AH44" s="69"/>
      <c r="AI44" s="99"/>
      <c r="AJ44" s="129"/>
    </row>
    <row r="45" spans="1:36" x14ac:dyDescent="0.3">
      <c r="A45" s="81">
        <v>41</v>
      </c>
      <c r="B45" s="94">
        <f>($C$54-$C$44)/10</f>
        <v>11.5</v>
      </c>
      <c r="C45" s="93">
        <f>C44+B45</f>
        <v>361.5</v>
      </c>
      <c r="D45" s="83"/>
      <c r="E45" s="87">
        <v>0.2</v>
      </c>
      <c r="F45" s="79">
        <f>E45*(C45-H37)</f>
        <v>60.431999999999995</v>
      </c>
      <c r="G45" s="79">
        <f>C45-H37</f>
        <v>302.15999999999997</v>
      </c>
      <c r="H45" s="85">
        <f>F45+H37</f>
        <v>119.77199999999999</v>
      </c>
      <c r="I45" s="86">
        <f t="shared" si="8"/>
        <v>241.72800000000001</v>
      </c>
      <c r="J45" s="23"/>
      <c r="K45" s="72"/>
      <c r="L45" s="24">
        <f t="shared" si="2"/>
        <v>361.5</v>
      </c>
      <c r="M45" s="64">
        <v>0.2</v>
      </c>
      <c r="N45" s="20">
        <f>M45*(L45-P37)</f>
        <v>60.431999999999995</v>
      </c>
      <c r="O45" s="79">
        <f>L45-P37</f>
        <v>302.15999999999997</v>
      </c>
      <c r="P45" s="52">
        <f>N45+P37</f>
        <v>119.77199999999999</v>
      </c>
      <c r="Q45" s="22">
        <f t="shared" si="9"/>
        <v>241.72800000000001</v>
      </c>
      <c r="R45" s="26"/>
      <c r="S45" s="54">
        <f>N45*50%</f>
        <v>30.215999999999998</v>
      </c>
      <c r="T45" s="28">
        <f t="shared" ref="T45:T64" si="14">S45*0.95</f>
        <v>28.705199999999998</v>
      </c>
      <c r="U45" s="55">
        <v>8</v>
      </c>
      <c r="V45" s="42">
        <f t="shared" si="13"/>
        <v>229.64159999999998</v>
      </c>
      <c r="W45" s="56">
        <v>0.4</v>
      </c>
      <c r="X45" s="57">
        <v>0.6</v>
      </c>
      <c r="Y45" s="58"/>
      <c r="Z45" s="114"/>
      <c r="AA45" s="46"/>
      <c r="AB45" s="59"/>
      <c r="AC45" s="113"/>
      <c r="AD45" s="48"/>
      <c r="AE45" s="60">
        <f>N45*50%</f>
        <v>30.215999999999998</v>
      </c>
      <c r="AF45" s="61">
        <v>25</v>
      </c>
      <c r="AG45" s="62">
        <f>AE45*AF45</f>
        <v>755.4</v>
      </c>
      <c r="AH45" s="69"/>
      <c r="AI45" s="99">
        <f>V45+AC45+AG45</f>
        <v>985.04160000000002</v>
      </c>
      <c r="AJ45" s="129">
        <f t="shared" si="7"/>
        <v>16.3</v>
      </c>
    </row>
    <row r="46" spans="1:36" x14ac:dyDescent="0.3">
      <c r="A46" s="81">
        <v>42</v>
      </c>
      <c r="B46" s="94">
        <f t="shared" ref="B46:B54" si="15">($C$54-$C$44)/10</f>
        <v>11.5</v>
      </c>
      <c r="C46" s="93">
        <f t="shared" ref="C46:C53" si="16">C45+B46</f>
        <v>373</v>
      </c>
      <c r="D46" s="83"/>
      <c r="E46" s="88"/>
      <c r="F46" s="79"/>
      <c r="G46" s="79"/>
      <c r="H46" s="85"/>
      <c r="I46" s="86">
        <f t="shared" si="8"/>
        <v>373</v>
      </c>
      <c r="J46" s="23"/>
      <c r="K46" s="72"/>
      <c r="L46" s="24">
        <f t="shared" si="2"/>
        <v>373</v>
      </c>
      <c r="M46" s="64"/>
      <c r="N46" s="20"/>
      <c r="O46" s="79"/>
      <c r="P46" s="52"/>
      <c r="Q46" s="22">
        <f t="shared" si="9"/>
        <v>373</v>
      </c>
      <c r="R46" s="26"/>
      <c r="S46" s="54"/>
      <c r="T46" s="28"/>
      <c r="U46" s="55"/>
      <c r="V46" s="42"/>
      <c r="W46" s="56"/>
      <c r="X46" s="57"/>
      <c r="Y46" s="58"/>
      <c r="Z46" s="114"/>
      <c r="AA46" s="46"/>
      <c r="AB46" s="59"/>
      <c r="AC46" s="113"/>
      <c r="AD46" s="48"/>
      <c r="AE46" s="60"/>
      <c r="AF46" s="61"/>
      <c r="AG46" s="62"/>
      <c r="AH46" s="69"/>
      <c r="AI46" s="99"/>
      <c r="AJ46" s="129"/>
    </row>
    <row r="47" spans="1:36" x14ac:dyDescent="0.3">
      <c r="A47" s="81">
        <v>43</v>
      </c>
      <c r="B47" s="94">
        <f t="shared" si="15"/>
        <v>11.5</v>
      </c>
      <c r="C47" s="93">
        <f t="shared" si="16"/>
        <v>384.5</v>
      </c>
      <c r="D47" s="83"/>
      <c r="E47" s="88"/>
      <c r="F47" s="79"/>
      <c r="G47" s="79"/>
      <c r="H47" s="85"/>
      <c r="I47" s="86">
        <f t="shared" si="8"/>
        <v>384.5</v>
      </c>
      <c r="J47" s="23"/>
      <c r="K47" s="72"/>
      <c r="L47" s="24">
        <f t="shared" si="2"/>
        <v>384.5</v>
      </c>
      <c r="M47" s="64"/>
      <c r="N47" s="20"/>
      <c r="O47" s="79"/>
      <c r="P47" s="52"/>
      <c r="Q47" s="22">
        <f t="shared" si="9"/>
        <v>384.5</v>
      </c>
      <c r="R47" s="26"/>
      <c r="S47" s="54"/>
      <c r="T47" s="28"/>
      <c r="U47" s="55"/>
      <c r="V47" s="42"/>
      <c r="W47" s="56"/>
      <c r="X47" s="57"/>
      <c r="Y47" s="58"/>
      <c r="Z47" s="114"/>
      <c r="AA47" s="46"/>
      <c r="AB47" s="59"/>
      <c r="AC47" s="113"/>
      <c r="AD47" s="48"/>
      <c r="AE47" s="60"/>
      <c r="AF47" s="61"/>
      <c r="AG47" s="62"/>
      <c r="AH47" s="69"/>
      <c r="AI47" s="99"/>
      <c r="AJ47" s="129"/>
    </row>
    <row r="48" spans="1:36" x14ac:dyDescent="0.3">
      <c r="A48" s="81">
        <v>44</v>
      </c>
      <c r="B48" s="94">
        <f t="shared" si="15"/>
        <v>11.5</v>
      </c>
      <c r="C48" s="93">
        <f t="shared" si="16"/>
        <v>396</v>
      </c>
      <c r="D48" s="83"/>
      <c r="E48" s="88"/>
      <c r="F48" s="79"/>
      <c r="G48" s="79"/>
      <c r="H48" s="85"/>
      <c r="I48" s="86">
        <f t="shared" si="8"/>
        <v>396</v>
      </c>
      <c r="J48" s="23"/>
      <c r="K48" s="72"/>
      <c r="L48" s="24">
        <f t="shared" si="2"/>
        <v>396</v>
      </c>
      <c r="M48" s="1"/>
      <c r="N48" s="20"/>
      <c r="O48" s="79"/>
      <c r="P48" s="79"/>
      <c r="Q48" s="22">
        <f t="shared" si="9"/>
        <v>396</v>
      </c>
      <c r="R48" s="26"/>
      <c r="S48" s="54"/>
      <c r="T48" s="28"/>
      <c r="U48" s="55"/>
      <c r="V48" s="42"/>
      <c r="W48" s="56"/>
      <c r="X48" s="57"/>
      <c r="Y48" s="58"/>
      <c r="Z48" s="114"/>
      <c r="AA48" s="46"/>
      <c r="AB48" s="59"/>
      <c r="AC48" s="113"/>
      <c r="AD48" s="48"/>
      <c r="AE48" s="60"/>
      <c r="AF48" s="61"/>
      <c r="AG48" s="62"/>
      <c r="AH48" s="69"/>
      <c r="AI48" s="99"/>
      <c r="AJ48" s="129"/>
    </row>
    <row r="49" spans="1:36" x14ac:dyDescent="0.3">
      <c r="A49" s="81">
        <v>45</v>
      </c>
      <c r="B49" s="94">
        <f t="shared" si="15"/>
        <v>11.5</v>
      </c>
      <c r="C49" s="93">
        <f t="shared" si="16"/>
        <v>407.5</v>
      </c>
      <c r="D49" s="83"/>
      <c r="E49" s="88"/>
      <c r="F49" s="79"/>
      <c r="G49" s="79"/>
      <c r="H49" s="85"/>
      <c r="I49" s="86">
        <f t="shared" si="8"/>
        <v>407.5</v>
      </c>
      <c r="J49" s="23"/>
      <c r="K49" s="72"/>
      <c r="L49" s="24">
        <f t="shared" si="2"/>
        <v>407.5</v>
      </c>
      <c r="M49" s="64"/>
      <c r="N49" s="20"/>
      <c r="O49" s="79"/>
      <c r="P49" s="52"/>
      <c r="Q49" s="22">
        <f t="shared" si="9"/>
        <v>407.5</v>
      </c>
      <c r="R49" s="26"/>
      <c r="S49" s="54"/>
      <c r="T49" s="28"/>
      <c r="U49" s="55"/>
      <c r="V49" s="42"/>
      <c r="W49" s="56"/>
      <c r="X49" s="57"/>
      <c r="Y49" s="58"/>
      <c r="Z49" s="114"/>
      <c r="AA49" s="46"/>
      <c r="AB49" s="59"/>
      <c r="AC49" s="113"/>
      <c r="AD49" s="48"/>
      <c r="AE49" s="60"/>
      <c r="AF49" s="61"/>
      <c r="AG49" s="62"/>
      <c r="AH49" s="69"/>
      <c r="AI49" s="99"/>
      <c r="AJ49" s="129"/>
    </row>
    <row r="50" spans="1:36" x14ac:dyDescent="0.3">
      <c r="A50" s="81">
        <v>46</v>
      </c>
      <c r="B50" s="94">
        <f t="shared" si="15"/>
        <v>11.5</v>
      </c>
      <c r="C50" s="93">
        <f t="shared" si="16"/>
        <v>419</v>
      </c>
      <c r="D50" s="83"/>
      <c r="E50" s="88"/>
      <c r="F50" s="79"/>
      <c r="G50" s="79"/>
      <c r="H50" s="85"/>
      <c r="I50" s="86">
        <f t="shared" si="8"/>
        <v>419</v>
      </c>
      <c r="J50" s="23"/>
      <c r="K50" s="72"/>
      <c r="L50" s="24">
        <f t="shared" si="2"/>
        <v>419</v>
      </c>
      <c r="M50" s="64"/>
      <c r="N50" s="20"/>
      <c r="O50" s="79"/>
      <c r="P50" s="52"/>
      <c r="Q50" s="22">
        <f t="shared" si="9"/>
        <v>419</v>
      </c>
      <c r="R50" s="26"/>
      <c r="S50" s="54"/>
      <c r="T50" s="28"/>
      <c r="U50" s="55"/>
      <c r="V50" s="42"/>
      <c r="W50" s="56"/>
      <c r="X50" s="57"/>
      <c r="Y50" s="58"/>
      <c r="Z50" s="114"/>
      <c r="AA50" s="46"/>
      <c r="AB50" s="59"/>
      <c r="AC50" s="113"/>
      <c r="AD50" s="48"/>
      <c r="AE50" s="60"/>
      <c r="AF50" s="61"/>
      <c r="AG50" s="62"/>
      <c r="AH50" s="69"/>
      <c r="AI50" s="99"/>
      <c r="AJ50" s="129"/>
    </row>
    <row r="51" spans="1:36" x14ac:dyDescent="0.3">
      <c r="A51" s="81">
        <v>47</v>
      </c>
      <c r="B51" s="94">
        <f t="shared" si="15"/>
        <v>11.5</v>
      </c>
      <c r="C51" s="93">
        <f t="shared" si="16"/>
        <v>430.5</v>
      </c>
      <c r="D51" s="83"/>
      <c r="E51" s="88"/>
      <c r="F51" s="79"/>
      <c r="G51" s="79"/>
      <c r="H51" s="85"/>
      <c r="I51" s="86">
        <f t="shared" si="8"/>
        <v>430.5</v>
      </c>
      <c r="J51" s="23"/>
      <c r="K51" s="72"/>
      <c r="L51" s="24">
        <f t="shared" si="2"/>
        <v>430.5</v>
      </c>
      <c r="M51" s="64"/>
      <c r="N51" s="20"/>
      <c r="O51" s="79"/>
      <c r="P51" s="52"/>
      <c r="Q51" s="22">
        <f t="shared" si="9"/>
        <v>430.5</v>
      </c>
      <c r="R51" s="26"/>
      <c r="S51" s="54"/>
      <c r="T51" s="28"/>
      <c r="U51" s="55"/>
      <c r="V51" s="42"/>
      <c r="W51" s="56"/>
      <c r="X51" s="57"/>
      <c r="Y51" s="58"/>
      <c r="Z51" s="114"/>
      <c r="AA51" s="46"/>
      <c r="AB51" s="59"/>
      <c r="AC51" s="113"/>
      <c r="AD51" s="48"/>
      <c r="AE51" s="60"/>
      <c r="AF51" s="61"/>
      <c r="AG51" s="62"/>
      <c r="AH51" s="69"/>
      <c r="AI51" s="99"/>
      <c r="AJ51" s="129"/>
    </row>
    <row r="52" spans="1:36" x14ac:dyDescent="0.3">
      <c r="A52" s="81">
        <v>48</v>
      </c>
      <c r="B52" s="94">
        <f t="shared" si="15"/>
        <v>11.5</v>
      </c>
      <c r="C52" s="93">
        <f t="shared" si="16"/>
        <v>442</v>
      </c>
      <c r="D52" s="83"/>
      <c r="E52" s="88"/>
      <c r="F52" s="79"/>
      <c r="G52" s="79"/>
      <c r="H52" s="85"/>
      <c r="I52" s="86">
        <f t="shared" si="8"/>
        <v>442</v>
      </c>
      <c r="J52" s="23"/>
      <c r="K52" s="72"/>
      <c r="L52" s="24">
        <f t="shared" si="2"/>
        <v>442</v>
      </c>
      <c r="M52" s="64"/>
      <c r="N52" s="20"/>
      <c r="O52" s="79"/>
      <c r="P52" s="52"/>
      <c r="Q52" s="22">
        <f t="shared" si="9"/>
        <v>442</v>
      </c>
      <c r="R52" s="26"/>
      <c r="S52" s="54"/>
      <c r="T52" s="28"/>
      <c r="U52" s="55"/>
      <c r="V52" s="42"/>
      <c r="W52" s="56"/>
      <c r="X52" s="57"/>
      <c r="Y52" s="58"/>
      <c r="Z52" s="114"/>
      <c r="AA52" s="46"/>
      <c r="AB52" s="59"/>
      <c r="AC52" s="113"/>
      <c r="AD52" s="48"/>
      <c r="AE52" s="60"/>
      <c r="AF52" s="61"/>
      <c r="AG52" s="62"/>
      <c r="AH52" s="69"/>
      <c r="AI52" s="99"/>
      <c r="AJ52" s="129"/>
    </row>
    <row r="53" spans="1:36" x14ac:dyDescent="0.3">
      <c r="A53" s="81">
        <v>49</v>
      </c>
      <c r="B53" s="94">
        <f t="shared" si="15"/>
        <v>11.5</v>
      </c>
      <c r="C53" s="93">
        <f t="shared" si="16"/>
        <v>453.5</v>
      </c>
      <c r="D53" s="83"/>
      <c r="E53" s="88"/>
      <c r="F53" s="79"/>
      <c r="G53" s="79"/>
      <c r="H53" s="85"/>
      <c r="I53" s="86">
        <f t="shared" si="8"/>
        <v>453.5</v>
      </c>
      <c r="J53" s="23"/>
      <c r="K53" s="72"/>
      <c r="L53" s="24">
        <f t="shared" si="2"/>
        <v>453.5</v>
      </c>
      <c r="M53" s="64"/>
      <c r="N53" s="20"/>
      <c r="O53" s="79"/>
      <c r="P53" s="52"/>
      <c r="Q53" s="22">
        <f t="shared" si="9"/>
        <v>453.5</v>
      </c>
      <c r="R53" s="26"/>
      <c r="S53" s="54"/>
      <c r="T53" s="28"/>
      <c r="U53" s="55"/>
      <c r="V53" s="42"/>
      <c r="W53" s="56"/>
      <c r="X53" s="57"/>
      <c r="Y53" s="58"/>
      <c r="Z53" s="114"/>
      <c r="AA53" s="46"/>
      <c r="AB53" s="59"/>
      <c r="AC53" s="113"/>
      <c r="AD53" s="48"/>
      <c r="AE53" s="60"/>
      <c r="AF53" s="61"/>
      <c r="AG53" s="62"/>
      <c r="AH53" s="69"/>
      <c r="AI53" s="99"/>
      <c r="AJ53" s="129"/>
    </row>
    <row r="54" spans="1:36" x14ac:dyDescent="0.3">
      <c r="A54" s="80">
        <v>50</v>
      </c>
      <c r="B54" s="90">
        <f t="shared" si="15"/>
        <v>11.5</v>
      </c>
      <c r="C54" s="89">
        <v>465</v>
      </c>
      <c r="D54" s="83"/>
      <c r="E54" s="88"/>
      <c r="F54" s="79"/>
      <c r="G54" s="79"/>
      <c r="H54" s="85"/>
      <c r="I54" s="86">
        <f t="shared" si="8"/>
        <v>465</v>
      </c>
      <c r="J54" s="23"/>
      <c r="K54" s="72"/>
      <c r="L54" s="97">
        <f t="shared" si="2"/>
        <v>465</v>
      </c>
      <c r="M54" s="64"/>
      <c r="N54" s="20"/>
      <c r="O54" s="79"/>
      <c r="P54" s="52"/>
      <c r="Q54" s="22">
        <f t="shared" si="9"/>
        <v>465</v>
      </c>
      <c r="R54" s="26"/>
      <c r="S54" s="54"/>
      <c r="T54" s="28"/>
      <c r="U54" s="55"/>
      <c r="V54" s="42"/>
      <c r="W54" s="56"/>
      <c r="X54" s="57"/>
      <c r="Y54" s="58"/>
      <c r="Z54" s="114"/>
      <c r="AA54" s="46"/>
      <c r="AB54" s="59"/>
      <c r="AC54" s="113"/>
      <c r="AD54" s="48"/>
      <c r="AE54" s="60"/>
      <c r="AF54" s="61"/>
      <c r="AG54" s="62"/>
      <c r="AH54" s="69"/>
      <c r="AI54" s="99"/>
      <c r="AJ54" s="129"/>
    </row>
    <row r="55" spans="1:36" x14ac:dyDescent="0.3">
      <c r="A55" s="81">
        <v>51</v>
      </c>
      <c r="B55" s="94">
        <f>($C$64-$C$54)/10</f>
        <v>13.5</v>
      </c>
      <c r="C55" s="93">
        <f>C54+B55</f>
        <v>478.5</v>
      </c>
      <c r="D55" s="83"/>
      <c r="E55" s="88"/>
      <c r="F55" s="79"/>
      <c r="G55" s="79"/>
      <c r="H55" s="85"/>
      <c r="I55" s="86">
        <f t="shared" si="8"/>
        <v>478.5</v>
      </c>
      <c r="J55" s="23"/>
      <c r="K55" s="72"/>
      <c r="L55" s="24">
        <f t="shared" si="2"/>
        <v>478.5</v>
      </c>
      <c r="M55" s="64"/>
      <c r="N55" s="20"/>
      <c r="O55" s="79"/>
      <c r="P55" s="52"/>
      <c r="Q55" s="22">
        <f t="shared" si="9"/>
        <v>478.5</v>
      </c>
      <c r="R55" s="26"/>
      <c r="S55" s="54"/>
      <c r="T55" s="28"/>
      <c r="U55" s="55"/>
      <c r="V55" s="42"/>
      <c r="W55" s="56"/>
      <c r="X55" s="57"/>
      <c r="Y55" s="58"/>
      <c r="Z55" s="114"/>
      <c r="AA55" s="46"/>
      <c r="AB55" s="59"/>
      <c r="AC55" s="113"/>
      <c r="AD55" s="48"/>
      <c r="AE55" s="60"/>
      <c r="AF55" s="61"/>
      <c r="AG55" s="62"/>
      <c r="AH55" s="69"/>
      <c r="AI55" s="99"/>
      <c r="AJ55" s="129"/>
    </row>
    <row r="56" spans="1:36" x14ac:dyDescent="0.3">
      <c r="A56" s="81">
        <v>52</v>
      </c>
      <c r="B56" s="94">
        <f t="shared" ref="B56:B64" si="17">($C$64-$C$54)/10</f>
        <v>13.5</v>
      </c>
      <c r="C56" s="93">
        <f t="shared" ref="C56:C63" si="18">C55+B56</f>
        <v>492</v>
      </c>
      <c r="D56" s="83"/>
      <c r="E56" s="87">
        <v>0.2</v>
      </c>
      <c r="F56" s="79">
        <f>E56*(C56-H45)</f>
        <v>74.445599999999999</v>
      </c>
      <c r="G56" s="79">
        <f>C56-H45</f>
        <v>372.22800000000001</v>
      </c>
      <c r="H56" s="85">
        <f>F56+H45</f>
        <v>194.2176</v>
      </c>
      <c r="I56" s="86">
        <f t="shared" si="8"/>
        <v>297.7824</v>
      </c>
      <c r="J56" s="23"/>
      <c r="K56" s="72"/>
      <c r="L56" s="24">
        <f t="shared" si="2"/>
        <v>492</v>
      </c>
      <c r="M56" s="64">
        <v>0.2</v>
      </c>
      <c r="N56" s="20">
        <f>M56*(L56-P45)</f>
        <v>74.445599999999999</v>
      </c>
      <c r="O56" s="79">
        <f>L56-P45</f>
        <v>372.22800000000001</v>
      </c>
      <c r="P56" s="52">
        <f>N56+P45</f>
        <v>194.2176</v>
      </c>
      <c r="Q56" s="22">
        <f t="shared" si="9"/>
        <v>297.7824</v>
      </c>
      <c r="R56" s="26"/>
      <c r="S56" s="54">
        <f>N56*50%</f>
        <v>37.222799999999999</v>
      </c>
      <c r="T56" s="28">
        <f t="shared" si="14"/>
        <v>35.361660000000001</v>
      </c>
      <c r="U56" s="55">
        <v>8</v>
      </c>
      <c r="V56" s="42">
        <f t="shared" si="13"/>
        <v>282.89328</v>
      </c>
      <c r="W56" s="56">
        <v>0.4</v>
      </c>
      <c r="X56" s="57">
        <v>0.6</v>
      </c>
      <c r="Y56" s="58"/>
      <c r="Z56" s="114"/>
      <c r="AA56" s="46"/>
      <c r="AB56" s="59"/>
      <c r="AC56" s="113"/>
      <c r="AD56" s="48"/>
      <c r="AE56" s="60">
        <f t="shared" ref="AE56:AE64" si="19">N56*50%</f>
        <v>37.222799999999999</v>
      </c>
      <c r="AF56" s="61">
        <v>30</v>
      </c>
      <c r="AG56" s="62">
        <f t="shared" ref="AG56:AG64" si="20">AE56*AF56</f>
        <v>1116.684</v>
      </c>
      <c r="AH56" s="69"/>
      <c r="AI56" s="99">
        <f>V56+AC56+AG56</f>
        <v>1399.57728</v>
      </c>
      <c r="AJ56" s="129">
        <f t="shared" si="7"/>
        <v>18.8</v>
      </c>
    </row>
    <row r="57" spans="1:36" x14ac:dyDescent="0.3">
      <c r="A57" s="81">
        <v>53</v>
      </c>
      <c r="B57" s="94">
        <f t="shared" si="17"/>
        <v>13.5</v>
      </c>
      <c r="C57" s="93">
        <f t="shared" si="18"/>
        <v>505.5</v>
      </c>
      <c r="D57" s="83"/>
      <c r="E57" s="88"/>
      <c r="F57" s="79"/>
      <c r="G57" s="79"/>
      <c r="H57" s="85"/>
      <c r="I57" s="86">
        <f t="shared" si="8"/>
        <v>505.5</v>
      </c>
      <c r="J57" s="23"/>
      <c r="K57" s="72"/>
      <c r="L57" s="24">
        <f t="shared" si="2"/>
        <v>505.5</v>
      </c>
      <c r="M57" s="64"/>
      <c r="N57" s="20"/>
      <c r="O57" s="79"/>
      <c r="P57" s="52"/>
      <c r="Q57" s="22">
        <f t="shared" si="9"/>
        <v>505.5</v>
      </c>
      <c r="R57" s="26"/>
      <c r="S57" s="54"/>
      <c r="T57" s="28"/>
      <c r="U57" s="55"/>
      <c r="V57" s="42"/>
      <c r="W57" s="56"/>
      <c r="X57" s="57"/>
      <c r="Y57" s="58"/>
      <c r="Z57" s="114"/>
      <c r="AA57" s="46"/>
      <c r="AB57" s="59"/>
      <c r="AC57" s="113"/>
      <c r="AD57" s="48"/>
      <c r="AE57" s="60"/>
      <c r="AF57" s="61"/>
      <c r="AG57" s="62"/>
      <c r="AH57" s="69"/>
      <c r="AI57" s="99"/>
      <c r="AJ57" s="129"/>
    </row>
    <row r="58" spans="1:36" x14ac:dyDescent="0.3">
      <c r="A58" s="81">
        <v>54</v>
      </c>
      <c r="B58" s="94">
        <f t="shared" si="17"/>
        <v>13.5</v>
      </c>
      <c r="C58" s="93">
        <f t="shared" si="18"/>
        <v>519</v>
      </c>
      <c r="D58" s="83"/>
      <c r="E58" s="88"/>
      <c r="F58" s="79"/>
      <c r="G58" s="79"/>
      <c r="H58" s="85"/>
      <c r="I58" s="86">
        <f t="shared" si="8"/>
        <v>519</v>
      </c>
      <c r="J58" s="23"/>
      <c r="K58" s="72"/>
      <c r="L58" s="24">
        <f t="shared" si="2"/>
        <v>519</v>
      </c>
      <c r="M58" s="64"/>
      <c r="N58" s="20"/>
      <c r="O58" s="79"/>
      <c r="P58" s="52"/>
      <c r="Q58" s="22">
        <f t="shared" si="9"/>
        <v>519</v>
      </c>
      <c r="R58" s="26"/>
      <c r="S58" s="54"/>
      <c r="T58" s="28"/>
      <c r="U58" s="55"/>
      <c r="V58" s="42"/>
      <c r="W58" s="56"/>
      <c r="X58" s="57"/>
      <c r="Y58" s="58"/>
      <c r="Z58" s="114"/>
      <c r="AA58" s="46"/>
      <c r="AB58" s="59"/>
      <c r="AC58" s="113"/>
      <c r="AD58" s="48"/>
      <c r="AE58" s="60"/>
      <c r="AF58" s="61"/>
      <c r="AG58" s="62"/>
      <c r="AH58" s="69"/>
      <c r="AI58" s="99"/>
      <c r="AJ58" s="129"/>
    </row>
    <row r="59" spans="1:36" x14ac:dyDescent="0.3">
      <c r="A59" s="81">
        <v>55</v>
      </c>
      <c r="B59" s="94">
        <f t="shared" si="17"/>
        <v>13.5</v>
      </c>
      <c r="C59" s="93">
        <f t="shared" si="18"/>
        <v>532.5</v>
      </c>
      <c r="D59" s="83"/>
      <c r="E59" s="87"/>
      <c r="F59" s="79"/>
      <c r="G59" s="79"/>
      <c r="H59" s="85"/>
      <c r="I59" s="86">
        <f t="shared" si="8"/>
        <v>532.5</v>
      </c>
      <c r="J59" s="23"/>
      <c r="K59" s="72"/>
      <c r="L59" s="24">
        <f t="shared" si="2"/>
        <v>532.5</v>
      </c>
      <c r="M59" s="64"/>
      <c r="N59" s="20"/>
      <c r="O59" s="79"/>
      <c r="P59" s="52"/>
      <c r="Q59" s="22">
        <f t="shared" si="9"/>
        <v>532.5</v>
      </c>
      <c r="R59" s="26"/>
      <c r="S59" s="54"/>
      <c r="T59" s="28"/>
      <c r="U59" s="55"/>
      <c r="V59" s="42"/>
      <c r="W59" s="56"/>
      <c r="X59" s="57"/>
      <c r="Y59" s="58"/>
      <c r="Z59" s="114"/>
      <c r="AA59" s="46"/>
      <c r="AB59" s="59"/>
      <c r="AC59" s="113"/>
      <c r="AD59" s="48"/>
      <c r="AE59" s="60"/>
      <c r="AF59" s="61"/>
      <c r="AG59" s="62"/>
      <c r="AH59" s="69"/>
      <c r="AI59" s="99"/>
      <c r="AJ59" s="129"/>
    </row>
    <row r="60" spans="1:36" x14ac:dyDescent="0.3">
      <c r="A60" s="81">
        <v>56</v>
      </c>
      <c r="B60" s="94">
        <f t="shared" si="17"/>
        <v>13.5</v>
      </c>
      <c r="C60" s="93">
        <f t="shared" si="18"/>
        <v>546</v>
      </c>
      <c r="D60" s="83"/>
      <c r="E60" s="88"/>
      <c r="F60" s="79"/>
      <c r="G60" s="79"/>
      <c r="H60" s="85"/>
      <c r="I60" s="86">
        <f t="shared" si="8"/>
        <v>546</v>
      </c>
      <c r="J60" s="23"/>
      <c r="K60" s="72"/>
      <c r="L60" s="24">
        <f t="shared" si="2"/>
        <v>546</v>
      </c>
      <c r="M60" s="64"/>
      <c r="N60" s="20"/>
      <c r="O60" s="79"/>
      <c r="P60" s="52"/>
      <c r="Q60" s="22">
        <f t="shared" si="9"/>
        <v>546</v>
      </c>
      <c r="R60" s="26"/>
      <c r="S60" s="54"/>
      <c r="T60" s="28"/>
      <c r="U60" s="55"/>
      <c r="V60" s="42"/>
      <c r="W60" s="56"/>
      <c r="X60" s="57"/>
      <c r="Y60" s="58"/>
      <c r="Z60" s="114"/>
      <c r="AA60" s="46"/>
      <c r="AB60" s="59"/>
      <c r="AC60" s="113"/>
      <c r="AD60" s="48"/>
      <c r="AE60" s="60"/>
      <c r="AF60" s="61"/>
      <c r="AG60" s="62"/>
      <c r="AH60" s="69"/>
      <c r="AI60" s="99"/>
      <c r="AJ60" s="129"/>
    </row>
    <row r="61" spans="1:36" x14ac:dyDescent="0.3">
      <c r="A61" s="81">
        <v>57</v>
      </c>
      <c r="B61" s="94">
        <f t="shared" si="17"/>
        <v>13.5</v>
      </c>
      <c r="C61" s="93">
        <f t="shared" si="18"/>
        <v>559.5</v>
      </c>
      <c r="D61" s="83"/>
      <c r="E61" s="88"/>
      <c r="F61" s="79"/>
      <c r="G61" s="79"/>
      <c r="H61" s="85"/>
      <c r="I61" s="86">
        <f t="shared" si="8"/>
        <v>559.5</v>
      </c>
      <c r="J61" s="23"/>
      <c r="K61" s="72"/>
      <c r="L61" s="24">
        <f t="shared" si="2"/>
        <v>559.5</v>
      </c>
      <c r="M61" s="64"/>
      <c r="N61" s="20"/>
      <c r="O61" s="79"/>
      <c r="P61" s="52"/>
      <c r="Q61" s="22">
        <f t="shared" si="9"/>
        <v>559.5</v>
      </c>
      <c r="R61" s="26"/>
      <c r="S61" s="54"/>
      <c r="T61" s="28"/>
      <c r="U61" s="55"/>
      <c r="V61" s="42"/>
      <c r="W61" s="56"/>
      <c r="X61" s="57"/>
      <c r="Y61" s="58"/>
      <c r="Z61" s="114"/>
      <c r="AA61" s="46"/>
      <c r="AB61" s="59"/>
      <c r="AC61" s="113"/>
      <c r="AD61" s="48"/>
      <c r="AE61" s="60"/>
      <c r="AF61" s="61"/>
      <c r="AG61" s="62"/>
      <c r="AH61" s="69"/>
      <c r="AI61" s="99"/>
      <c r="AJ61" s="129"/>
    </row>
    <row r="62" spans="1:36" x14ac:dyDescent="0.3">
      <c r="A62" s="81">
        <v>58</v>
      </c>
      <c r="B62" s="94">
        <f t="shared" si="17"/>
        <v>13.5</v>
      </c>
      <c r="C62" s="93">
        <f t="shared" si="18"/>
        <v>573</v>
      </c>
      <c r="D62" s="83"/>
      <c r="E62" s="88"/>
      <c r="F62" s="79"/>
      <c r="G62" s="79"/>
      <c r="H62" s="85"/>
      <c r="I62" s="86">
        <f t="shared" si="8"/>
        <v>573</v>
      </c>
      <c r="J62" s="23"/>
      <c r="K62" s="72"/>
      <c r="L62" s="24">
        <f t="shared" si="2"/>
        <v>573</v>
      </c>
      <c r="M62" s="64"/>
      <c r="N62" s="20"/>
      <c r="O62" s="79"/>
      <c r="P62" s="52"/>
      <c r="Q62" s="22">
        <f t="shared" si="9"/>
        <v>573</v>
      </c>
      <c r="R62" s="26"/>
      <c r="S62" s="54"/>
      <c r="T62" s="28"/>
      <c r="U62" s="55"/>
      <c r="V62" s="42"/>
      <c r="W62" s="56"/>
      <c r="X62" s="57"/>
      <c r="Y62" s="58"/>
      <c r="Z62" s="114"/>
      <c r="AA62" s="46"/>
      <c r="AB62" s="59"/>
      <c r="AC62" s="113"/>
      <c r="AD62" s="48"/>
      <c r="AE62" s="60"/>
      <c r="AF62" s="61"/>
      <c r="AG62" s="62"/>
      <c r="AH62" s="69"/>
      <c r="AI62" s="99"/>
      <c r="AJ62" s="129"/>
    </row>
    <row r="63" spans="1:36" x14ac:dyDescent="0.3">
      <c r="A63" s="81">
        <v>59</v>
      </c>
      <c r="B63" s="94">
        <f t="shared" si="17"/>
        <v>13.5</v>
      </c>
      <c r="C63" s="93">
        <f t="shared" si="18"/>
        <v>586.5</v>
      </c>
      <c r="D63" s="83"/>
      <c r="E63" s="88"/>
      <c r="F63" s="79"/>
      <c r="G63" s="79"/>
      <c r="H63" s="85"/>
      <c r="I63" s="86">
        <f t="shared" si="8"/>
        <v>586.5</v>
      </c>
      <c r="J63" s="23"/>
      <c r="K63" s="72"/>
      <c r="L63" s="24">
        <f t="shared" si="2"/>
        <v>586.5</v>
      </c>
      <c r="M63" s="64"/>
      <c r="N63" s="20"/>
      <c r="O63" s="79"/>
      <c r="P63" s="52"/>
      <c r="Q63" s="22">
        <f t="shared" si="9"/>
        <v>586.5</v>
      </c>
      <c r="R63" s="26"/>
      <c r="S63" s="54"/>
      <c r="T63" s="28"/>
      <c r="U63" s="55"/>
      <c r="V63" s="42"/>
      <c r="W63" s="56"/>
      <c r="X63" s="57"/>
      <c r="Y63" s="58"/>
      <c r="Z63" s="114"/>
      <c r="AA63" s="46"/>
      <c r="AB63" s="59"/>
      <c r="AC63" s="113"/>
      <c r="AD63" s="48"/>
      <c r="AE63" s="60"/>
      <c r="AF63" s="61"/>
      <c r="AG63" s="62"/>
      <c r="AH63" s="69"/>
      <c r="AI63" s="99"/>
      <c r="AJ63" s="129"/>
    </row>
    <row r="64" spans="1:36" ht="15" thickBot="1" x14ac:dyDescent="0.35">
      <c r="A64" s="100">
        <v>60</v>
      </c>
      <c r="B64" s="119">
        <f t="shared" si="17"/>
        <v>13.5</v>
      </c>
      <c r="C64" s="120">
        <v>600</v>
      </c>
      <c r="D64" s="83"/>
      <c r="E64" s="87">
        <v>1</v>
      </c>
      <c r="F64" s="79">
        <f>E64*(C64-H56)</f>
        <v>405.7824</v>
      </c>
      <c r="G64" s="79">
        <f>C64-H56</f>
        <v>405.7824</v>
      </c>
      <c r="H64" s="85">
        <f>F64+H56</f>
        <v>600</v>
      </c>
      <c r="I64" s="86">
        <f t="shared" si="8"/>
        <v>0</v>
      </c>
      <c r="J64" s="23"/>
      <c r="K64" s="72"/>
      <c r="L64" s="121">
        <f t="shared" si="2"/>
        <v>600</v>
      </c>
      <c r="M64" s="104">
        <v>1</v>
      </c>
      <c r="N64" s="122">
        <f>M64*(L64-P56)</f>
        <v>405.7824</v>
      </c>
      <c r="O64" s="101">
        <f>L64-P56</f>
        <v>405.7824</v>
      </c>
      <c r="P64" s="102">
        <f>N64+P56</f>
        <v>600</v>
      </c>
      <c r="Q64" s="103">
        <f t="shared" si="9"/>
        <v>0</v>
      </c>
      <c r="R64" s="26"/>
      <c r="S64" s="105">
        <f>N64*50%</f>
        <v>202.8912</v>
      </c>
      <c r="T64" s="106">
        <f t="shared" si="14"/>
        <v>192.74663999999999</v>
      </c>
      <c r="U64" s="107">
        <v>8</v>
      </c>
      <c r="V64" s="123">
        <f t="shared" si="13"/>
        <v>1541.9731199999999</v>
      </c>
      <c r="W64" s="108">
        <v>0.4</v>
      </c>
      <c r="X64" s="109">
        <v>0.6</v>
      </c>
      <c r="Y64" s="58"/>
      <c r="Z64" s="115"/>
      <c r="AA64" s="116"/>
      <c r="AB64" s="117"/>
      <c r="AC64" s="118"/>
      <c r="AD64" s="48"/>
      <c r="AE64" s="124">
        <f t="shared" si="19"/>
        <v>202.8912</v>
      </c>
      <c r="AF64" s="125">
        <v>50</v>
      </c>
      <c r="AG64" s="126">
        <f t="shared" si="20"/>
        <v>10144.56</v>
      </c>
      <c r="AH64" s="69"/>
      <c r="AI64" s="130">
        <f>V64+AC64+AG64</f>
        <v>11686.53312</v>
      </c>
      <c r="AJ64" s="131">
        <f t="shared" si="7"/>
        <v>28.8</v>
      </c>
    </row>
    <row r="65" spans="15:15" x14ac:dyDescent="0.3">
      <c r="O65" s="82"/>
    </row>
    <row r="66" spans="15:15" x14ac:dyDescent="0.3">
      <c r="O66" s="82"/>
    </row>
    <row r="67" spans="15:15" x14ac:dyDescent="0.3">
      <c r="O67" s="82"/>
    </row>
    <row r="68" spans="15:15" x14ac:dyDescent="0.3">
      <c r="O68" s="82"/>
    </row>
    <row r="69" spans="15:15" x14ac:dyDescent="0.3">
      <c r="O69" s="82"/>
    </row>
    <row r="70" spans="15:15" x14ac:dyDescent="0.3">
      <c r="O70" s="82"/>
    </row>
    <row r="71" spans="15:15" x14ac:dyDescent="0.3">
      <c r="O71" s="82"/>
    </row>
    <row r="72" spans="15:15" x14ac:dyDescent="0.3">
      <c r="O72" s="82"/>
    </row>
    <row r="73" spans="15:15" x14ac:dyDescent="0.3">
      <c r="O73" s="82"/>
    </row>
    <row r="74" spans="15:15" x14ac:dyDescent="0.3">
      <c r="O74" s="82"/>
    </row>
    <row r="75" spans="15:15" x14ac:dyDescent="0.3">
      <c r="O75" s="82"/>
    </row>
    <row r="76" spans="15:15" x14ac:dyDescent="0.3">
      <c r="O76" s="82"/>
    </row>
    <row r="77" spans="15:15" x14ac:dyDescent="0.3">
      <c r="O77" s="82"/>
    </row>
    <row r="78" spans="15:15" x14ac:dyDescent="0.3">
      <c r="O78" s="82"/>
    </row>
    <row r="79" spans="15:15" x14ac:dyDescent="0.3">
      <c r="O79" s="82"/>
    </row>
    <row r="80" spans="15:15" x14ac:dyDescent="0.3">
      <c r="O80" s="82"/>
    </row>
    <row r="81" spans="15:15" x14ac:dyDescent="0.3">
      <c r="O81" s="82"/>
    </row>
    <row r="82" spans="15:15" x14ac:dyDescent="0.3">
      <c r="O82" s="82"/>
    </row>
    <row r="83" spans="15:15" x14ac:dyDescent="0.3">
      <c r="O83" s="82"/>
    </row>
    <row r="84" spans="15:15" x14ac:dyDescent="0.3">
      <c r="O84" s="82"/>
    </row>
    <row r="85" spans="15:15" x14ac:dyDescent="0.3">
      <c r="O85" s="82"/>
    </row>
    <row r="86" spans="15:15" x14ac:dyDescent="0.3">
      <c r="O86" s="82"/>
    </row>
    <row r="87" spans="15:15" x14ac:dyDescent="0.3">
      <c r="O87" s="82"/>
    </row>
    <row r="88" spans="15:15" x14ac:dyDescent="0.3">
      <c r="O88" s="82"/>
    </row>
    <row r="89" spans="15:15" x14ac:dyDescent="0.3">
      <c r="O89" s="82"/>
    </row>
    <row r="90" spans="15:15" x14ac:dyDescent="0.3">
      <c r="O90" s="82"/>
    </row>
    <row r="91" spans="15:15" x14ac:dyDescent="0.3">
      <c r="O91" s="82"/>
    </row>
    <row r="92" spans="15:15" x14ac:dyDescent="0.3">
      <c r="O92" s="82"/>
    </row>
    <row r="93" spans="15:15" x14ac:dyDescent="0.3">
      <c r="O93" s="82"/>
    </row>
    <row r="94" spans="15:15" x14ac:dyDescent="0.3">
      <c r="O94" s="82"/>
    </row>
    <row r="95" spans="15:15" x14ac:dyDescent="0.3">
      <c r="O95" s="82"/>
    </row>
    <row r="96" spans="15:15" x14ac:dyDescent="0.3">
      <c r="O96" s="82"/>
    </row>
    <row r="97" spans="15:15" x14ac:dyDescent="0.3">
      <c r="O97" s="82"/>
    </row>
    <row r="98" spans="15:15" x14ac:dyDescent="0.3">
      <c r="O98" s="82"/>
    </row>
    <row r="99" spans="15:15" x14ac:dyDescent="0.3">
      <c r="O99" s="82"/>
    </row>
    <row r="100" spans="15:15" x14ac:dyDescent="0.3">
      <c r="O100" s="82"/>
    </row>
    <row r="101" spans="15:15" x14ac:dyDescent="0.3">
      <c r="O101" s="82"/>
    </row>
    <row r="102" spans="15:15" x14ac:dyDescent="0.3">
      <c r="O102" s="82"/>
    </row>
    <row r="103" spans="15:15" x14ac:dyDescent="0.3">
      <c r="O103" s="82"/>
    </row>
    <row r="104" spans="15:15" x14ac:dyDescent="0.3">
      <c r="O104" s="82"/>
    </row>
    <row r="105" spans="15:15" x14ac:dyDescent="0.3">
      <c r="O105" s="82"/>
    </row>
    <row r="106" spans="15:15" x14ac:dyDescent="0.3">
      <c r="O106" s="82"/>
    </row>
    <row r="107" spans="15:15" x14ac:dyDescent="0.3">
      <c r="O107" s="82"/>
    </row>
    <row r="108" spans="15:15" x14ac:dyDescent="0.3">
      <c r="O108" s="82"/>
    </row>
    <row r="109" spans="15:15" x14ac:dyDescent="0.3">
      <c r="O109" s="82"/>
    </row>
    <row r="110" spans="15:15" x14ac:dyDescent="0.3">
      <c r="O110" s="82"/>
    </row>
    <row r="111" spans="15:15" x14ac:dyDescent="0.3">
      <c r="O111" s="82"/>
    </row>
    <row r="112" spans="15:15" x14ac:dyDescent="0.3">
      <c r="O112" s="82"/>
    </row>
    <row r="113" spans="15:15" x14ac:dyDescent="0.3">
      <c r="O113" s="82"/>
    </row>
    <row r="114" spans="15:15" x14ac:dyDescent="0.3">
      <c r="O114" s="82"/>
    </row>
    <row r="115" spans="15:15" x14ac:dyDescent="0.3">
      <c r="O115" s="82"/>
    </row>
    <row r="116" spans="15:15" x14ac:dyDescent="0.3">
      <c r="O116" s="82"/>
    </row>
    <row r="117" spans="15:15" x14ac:dyDescent="0.3">
      <c r="O117" s="82"/>
    </row>
    <row r="118" spans="15:15" x14ac:dyDescent="0.3">
      <c r="O118" s="82"/>
    </row>
    <row r="119" spans="15:15" x14ac:dyDescent="0.3">
      <c r="O119" s="82"/>
    </row>
    <row r="120" spans="15:15" x14ac:dyDescent="0.3">
      <c r="O120" s="82"/>
    </row>
    <row r="121" spans="15:15" x14ac:dyDescent="0.3">
      <c r="O121" s="82"/>
    </row>
    <row r="122" spans="15:15" x14ac:dyDescent="0.3">
      <c r="O122" s="82"/>
    </row>
    <row r="123" spans="15:15" x14ac:dyDescent="0.3">
      <c r="O123" s="82"/>
    </row>
    <row r="124" spans="15:15" x14ac:dyDescent="0.3">
      <c r="O124" s="82"/>
    </row>
    <row r="125" spans="15:15" x14ac:dyDescent="0.3">
      <c r="O125" s="82"/>
    </row>
    <row r="126" spans="15:15" x14ac:dyDescent="0.3">
      <c r="O126" s="82"/>
    </row>
    <row r="127" spans="15:15" x14ac:dyDescent="0.3">
      <c r="O127" s="82"/>
    </row>
    <row r="128" spans="15:15" x14ac:dyDescent="0.3">
      <c r="O128" s="82"/>
    </row>
    <row r="129" spans="15:15" x14ac:dyDescent="0.3">
      <c r="O129" s="82"/>
    </row>
    <row r="130" spans="15:15" x14ac:dyDescent="0.3">
      <c r="O130" s="82"/>
    </row>
    <row r="131" spans="15:15" x14ac:dyDescent="0.3">
      <c r="O131" s="82"/>
    </row>
    <row r="132" spans="15:15" x14ac:dyDescent="0.3">
      <c r="O132" s="82"/>
    </row>
    <row r="133" spans="15:15" x14ac:dyDescent="0.3">
      <c r="O133" s="82"/>
    </row>
    <row r="134" spans="15:15" x14ac:dyDescent="0.3">
      <c r="O134" s="82"/>
    </row>
    <row r="135" spans="15:15" x14ac:dyDescent="0.3">
      <c r="O135" s="82"/>
    </row>
    <row r="136" spans="15:15" x14ac:dyDescent="0.3">
      <c r="O136" s="82"/>
    </row>
    <row r="137" spans="15:15" x14ac:dyDescent="0.3">
      <c r="O137" s="82"/>
    </row>
    <row r="138" spans="15:15" x14ac:dyDescent="0.3">
      <c r="O138" s="82"/>
    </row>
    <row r="139" spans="15:15" x14ac:dyDescent="0.3">
      <c r="O139" s="82"/>
    </row>
    <row r="140" spans="15:15" x14ac:dyDescent="0.3">
      <c r="O140" s="82"/>
    </row>
    <row r="141" spans="15:15" x14ac:dyDescent="0.3">
      <c r="O141" s="82"/>
    </row>
    <row r="142" spans="15:15" x14ac:dyDescent="0.3">
      <c r="O142" s="82"/>
    </row>
  </sheetData>
  <mergeCells count="1">
    <mergeCell ref="D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Cèdre Atlas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Parthuisot</dc:creator>
  <cp:lastModifiedBy>emilie Parthuisot</cp:lastModifiedBy>
  <dcterms:created xsi:type="dcterms:W3CDTF">2021-03-24T14:06:17Z</dcterms:created>
  <dcterms:modified xsi:type="dcterms:W3CDTF">2022-05-30T14:16:53Z</dcterms:modified>
</cp:coreProperties>
</file>