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de Bazas\Projet LeTuzan_082021\"/>
    </mc:Choice>
  </mc:AlternateContent>
  <bookViews>
    <workbookView xWindow="0" yWindow="0" windowWidth="19200" windowHeight="7308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 a="1"/>
  <c r="F14" i="1" s="1"/>
  <c r="AD3" i="2" l="1"/>
  <c r="C19" i="7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46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21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196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71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46" i="6"/>
  <c r="B122" i="6"/>
  <c r="B123" i="6"/>
  <c r="B124" i="6"/>
  <c r="B125" i="6"/>
  <c r="B126" i="6"/>
  <c r="B127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21" i="6"/>
  <c r="B97" i="6"/>
  <c r="B99" i="6"/>
  <c r="B101" i="6"/>
  <c r="B103" i="6"/>
  <c r="B105" i="6"/>
  <c r="B107" i="6"/>
  <c r="B108" i="6"/>
  <c r="B110" i="6"/>
  <c r="B111" i="6"/>
  <c r="B112" i="6"/>
  <c r="B113" i="6"/>
  <c r="B114" i="6"/>
  <c r="B115" i="6"/>
  <c r="B96" i="6"/>
  <c r="B72" i="6"/>
  <c r="B74" i="6"/>
  <c r="B76" i="6"/>
  <c r="B78" i="6"/>
  <c r="B80" i="6"/>
  <c r="B82" i="6"/>
  <c r="B83" i="6"/>
  <c r="B85" i="6"/>
  <c r="B86" i="6"/>
  <c r="B87" i="6"/>
  <c r="B88" i="6"/>
  <c r="B89" i="6"/>
  <c r="B90" i="6"/>
  <c r="B71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46" i="6"/>
  <c r="B22" i="6"/>
  <c r="B23" i="6"/>
  <c r="B24" i="6"/>
  <c r="B25" i="6"/>
  <c r="B26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I147" i="1"/>
  <c r="B128" i="6"/>
  <c r="B109" i="6" l="1"/>
  <c r="B106" i="6"/>
  <c r="B104" i="6"/>
  <c r="B102" i="6"/>
  <c r="B100" i="6"/>
  <c r="B98" i="6"/>
  <c r="B84" i="6"/>
  <c r="B81" i="6"/>
  <c r="B79" i="6"/>
  <c r="B77" i="6"/>
  <c r="B75" i="6"/>
  <c r="B73" i="6"/>
  <c r="B27" i="6" l="1"/>
  <c r="K205" i="2"/>
  <c r="B21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8" i="6" l="1"/>
  <c r="CQ205" i="2"/>
  <c r="BV205" i="2"/>
  <c r="BA205" i="2"/>
  <c r="AF205" i="2"/>
  <c r="A6" i="4" l="1"/>
  <c r="A7" i="4"/>
  <c r="L3" i="2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R29" i="6"/>
  <c r="D247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46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21" i="6"/>
  <c r="D197" i="6"/>
  <c r="D198" i="6"/>
  <c r="D199" i="6"/>
  <c r="D200" i="6"/>
  <c r="D201" i="6"/>
  <c r="D202" i="6"/>
  <c r="D203" i="6"/>
  <c r="D204" i="6"/>
  <c r="D205" i="6"/>
  <c r="D207" i="6"/>
  <c r="D208" i="6"/>
  <c r="D209" i="6"/>
  <c r="D210" i="6"/>
  <c r="D211" i="6"/>
  <c r="D212" i="6"/>
  <c r="D213" i="6"/>
  <c r="D214" i="6"/>
  <c r="D215" i="6"/>
  <c r="D196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71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46" i="6"/>
  <c r="D122" i="6"/>
  <c r="D123" i="6"/>
  <c r="D124" i="6"/>
  <c r="D125" i="6"/>
  <c r="D126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21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96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71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46" i="6"/>
  <c r="B43" i="6"/>
  <c r="B18" i="6"/>
  <c r="A8" i="4"/>
  <c r="A9" i="4"/>
  <c r="A10" i="4"/>
  <c r="A11" i="4"/>
  <c r="A12" i="4"/>
  <c r="B168" i="6"/>
  <c r="A13" i="4"/>
  <c r="B193" i="6"/>
  <c r="A14" i="4"/>
  <c r="B218" i="6"/>
  <c r="B243" i="6"/>
  <c r="A15" i="4"/>
  <c r="B143" i="6"/>
  <c r="B118" i="6"/>
  <c r="B93" i="6"/>
  <c r="B68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21" i="6"/>
  <c r="D248" i="6"/>
  <c r="D206" i="6"/>
  <c r="D127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46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21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196" i="6"/>
  <c r="A183" i="6"/>
  <c r="A184" i="6"/>
  <c r="A185" i="6"/>
  <c r="A186" i="6"/>
  <c r="A187" i="6"/>
  <c r="A188" i="6"/>
  <c r="A189" i="6"/>
  <c r="A190" i="6"/>
  <c r="A172" i="6"/>
  <c r="A173" i="6"/>
  <c r="A174" i="6"/>
  <c r="A175" i="6"/>
  <c r="A176" i="6"/>
  <c r="A177" i="6"/>
  <c r="A178" i="6"/>
  <c r="A179" i="6"/>
  <c r="A180" i="6"/>
  <c r="A181" i="6"/>
  <c r="A182" i="6"/>
  <c r="A171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46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21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96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71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46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21" i="6"/>
  <c r="S29" i="6" l="1"/>
  <c r="R30" i="6"/>
  <c r="R31" i="6" s="1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J25" i="6"/>
  <c r="I26" i="6"/>
  <c r="J26" i="6"/>
  <c r="I28" i="6"/>
  <c r="J28" i="6"/>
  <c r="J22" i="6"/>
  <c r="I27" i="6"/>
  <c r="J27" i="6"/>
  <c r="I24" i="6"/>
  <c r="J24" i="6"/>
  <c r="I29" i="6"/>
  <c r="J29" i="6"/>
  <c r="I23" i="6"/>
  <c r="J23" i="6"/>
  <c r="J20" i="6"/>
  <c r="J21" i="6"/>
  <c r="I21" i="6"/>
  <c r="I22" i="6"/>
  <c r="I20" i="6"/>
  <c r="R58" i="6" l="1"/>
  <c r="S57" i="6"/>
  <c r="H14" i="2"/>
  <c r="D15" i="2"/>
  <c r="G15" i="2" s="1"/>
  <c r="S30" i="6"/>
  <c r="I141" i="1"/>
  <c r="I167" i="1"/>
  <c r="R59" i="6" l="1"/>
  <c r="S58" i="6"/>
  <c r="H15" i="2"/>
  <c r="D16" i="2"/>
  <c r="G16" i="2" s="1"/>
  <c r="S31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R60" i="6" l="1"/>
  <c r="S59" i="6"/>
  <c r="H16" i="2"/>
  <c r="D17" i="2"/>
  <c r="G17" i="2" s="1"/>
  <c r="S32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O3" i="2"/>
  <c r="Q3" i="2" s="1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E4" i="2" l="1"/>
  <c r="GE12" i="2"/>
  <c r="GE20" i="2"/>
  <c r="GE28" i="2"/>
  <c r="GE36" i="2"/>
  <c r="GE44" i="2"/>
  <c r="GE52" i="2"/>
  <c r="GE60" i="2"/>
  <c r="GE68" i="2"/>
  <c r="GE76" i="2"/>
  <c r="GE84" i="2"/>
  <c r="GE92" i="2"/>
  <c r="GE100" i="2"/>
  <c r="GE108" i="2"/>
  <c r="GE116" i="2"/>
  <c r="GE124" i="2"/>
  <c r="GE132" i="2"/>
  <c r="GE140" i="2"/>
  <c r="GE148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9" i="2"/>
  <c r="GE17" i="2"/>
  <c r="GE25" i="2"/>
  <c r="GE33" i="2"/>
  <c r="GE41" i="2"/>
  <c r="GE49" i="2"/>
  <c r="GE57" i="2"/>
  <c r="GE65" i="2"/>
  <c r="GE73" i="2"/>
  <c r="GE81" i="2"/>
  <c r="GE89" i="2"/>
  <c r="GE97" i="2"/>
  <c r="GE105" i="2"/>
  <c r="GE113" i="2"/>
  <c r="GE121" i="2"/>
  <c r="GE129" i="2"/>
  <c r="GE137" i="2"/>
  <c r="GE145" i="2"/>
  <c r="GE153" i="2"/>
  <c r="GE10" i="2"/>
  <c r="GE18" i="2"/>
  <c r="GE26" i="2"/>
  <c r="GE34" i="2"/>
  <c r="GE42" i="2"/>
  <c r="GE50" i="2"/>
  <c r="GE58" i="2"/>
  <c r="GE66" i="2"/>
  <c r="GE74" i="2"/>
  <c r="GE82" i="2"/>
  <c r="GE90" i="2"/>
  <c r="GE98" i="2"/>
  <c r="GE106" i="2"/>
  <c r="GE114" i="2"/>
  <c r="GE122" i="2"/>
  <c r="GE130" i="2"/>
  <c r="GE138" i="2"/>
  <c r="GE146" i="2"/>
  <c r="GE154" i="2"/>
  <c r="GE162" i="2"/>
  <c r="GE67" i="2"/>
  <c r="GE131" i="2"/>
  <c r="GE160" i="2"/>
  <c r="GE169" i="2"/>
  <c r="GE177" i="2"/>
  <c r="GE185" i="2"/>
  <c r="GE193" i="2"/>
  <c r="GE201" i="2"/>
  <c r="GE11" i="2"/>
  <c r="GE75" i="2"/>
  <c r="GE139" i="2"/>
  <c r="GE161" i="2"/>
  <c r="GE170" i="2"/>
  <c r="GE178" i="2"/>
  <c r="GE186" i="2"/>
  <c r="GE194" i="2"/>
  <c r="GE202" i="2"/>
  <c r="GE19" i="2"/>
  <c r="GE83" i="2"/>
  <c r="GE147" i="2"/>
  <c r="GE163" i="2"/>
  <c r="GE171" i="2"/>
  <c r="GE179" i="2"/>
  <c r="GE187" i="2"/>
  <c r="GE195" i="2"/>
  <c r="GE203" i="2"/>
  <c r="GE27" i="2"/>
  <c r="GE91" i="2"/>
  <c r="GE155" i="2"/>
  <c r="GE164" i="2"/>
  <c r="GE172" i="2"/>
  <c r="GE180" i="2"/>
  <c r="GE188" i="2"/>
  <c r="GE196" i="2"/>
  <c r="GE35" i="2"/>
  <c r="GE99" i="2"/>
  <c r="GE156" i="2"/>
  <c r="GE165" i="2"/>
  <c r="GE173" i="2"/>
  <c r="GE181" i="2"/>
  <c r="GE189" i="2"/>
  <c r="GE197" i="2"/>
  <c r="GE43" i="2"/>
  <c r="GE107" i="2"/>
  <c r="GE157" i="2"/>
  <c r="GE166" i="2"/>
  <c r="GE174" i="2"/>
  <c r="GE182" i="2"/>
  <c r="GE190" i="2"/>
  <c r="GE198" i="2"/>
  <c r="GE51" i="2"/>
  <c r="GE115" i="2"/>
  <c r="GE158" i="2"/>
  <c r="GE167" i="2"/>
  <c r="GE175" i="2"/>
  <c r="GE183" i="2"/>
  <c r="GE191" i="2"/>
  <c r="GE199" i="2"/>
  <c r="GE59" i="2"/>
  <c r="GE123" i="2"/>
  <c r="GE159" i="2"/>
  <c r="GE168" i="2"/>
  <c r="GE176" i="2"/>
  <c r="GE184" i="2"/>
  <c r="GE192" i="2"/>
  <c r="GE200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8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11" i="2"/>
  <c r="GZ19" i="2"/>
  <c r="GZ27" i="2"/>
  <c r="GZ35" i="2"/>
  <c r="GZ43" i="2"/>
  <c r="GZ51" i="2"/>
  <c r="GZ59" i="2"/>
  <c r="GZ67" i="2"/>
  <c r="GZ75" i="2"/>
  <c r="GZ83" i="2"/>
  <c r="GZ91" i="2"/>
  <c r="GZ99" i="2"/>
  <c r="GZ107" i="2"/>
  <c r="GZ115" i="2"/>
  <c r="GZ123" i="2"/>
  <c r="GZ131" i="2"/>
  <c r="GZ139" i="2"/>
  <c r="GZ147" i="2"/>
  <c r="GZ155" i="2"/>
  <c r="GZ163" i="2"/>
  <c r="GZ171" i="2"/>
  <c r="GZ179" i="2"/>
  <c r="GZ187" i="2"/>
  <c r="GZ195" i="2"/>
  <c r="GZ203" i="2"/>
  <c r="R61" i="6"/>
  <c r="S60" i="6"/>
  <c r="H17" i="2"/>
  <c r="D18" i="2"/>
  <c r="G18" i="2" s="1"/>
  <c r="S33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R62" i="6" l="1"/>
  <c r="S61" i="6"/>
  <c r="H18" i="2"/>
  <c r="D19" i="2"/>
  <c r="G19" i="2" s="1"/>
  <c r="S34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R63" i="6" l="1"/>
  <c r="S62" i="6"/>
  <c r="H19" i="2"/>
  <c r="D20" i="2"/>
  <c r="G20" i="2" s="1"/>
  <c r="J32" i="6"/>
  <c r="S35" i="6"/>
  <c r="R64" i="6" l="1"/>
  <c r="S63" i="6"/>
  <c r="H20" i="2"/>
  <c r="D21" i="2"/>
  <c r="G21" i="2" s="1"/>
  <c r="S36" i="6"/>
  <c r="R65" i="6" l="1"/>
  <c r="S64" i="6"/>
  <c r="H21" i="2"/>
  <c r="D22" i="2"/>
  <c r="G22" i="2" s="1"/>
  <c r="S37" i="6"/>
  <c r="R66" i="6" l="1"/>
  <c r="S65" i="6"/>
  <c r="H22" i="2"/>
  <c r="D23" i="2"/>
  <c r="G23" i="2" s="1"/>
  <c r="S38" i="6"/>
  <c r="R67" i="6" l="1"/>
  <c r="S66" i="6"/>
  <c r="H23" i="2"/>
  <c r="D24" i="2"/>
  <c r="G24" i="2" s="1"/>
  <c r="S39" i="6"/>
  <c r="R68" i="6" l="1"/>
  <c r="S67" i="6"/>
  <c r="H24" i="2"/>
  <c r="D25" i="2"/>
  <c r="G25" i="2" s="1"/>
  <c r="S40" i="6"/>
  <c r="R69" i="6" l="1"/>
  <c r="S68" i="6"/>
  <c r="H25" i="2"/>
  <c r="D26" i="2"/>
  <c r="G26" i="2" s="1"/>
  <c r="S41" i="6"/>
  <c r="R70" i="6" l="1"/>
  <c r="S69" i="6"/>
  <c r="H26" i="2"/>
  <c r="D27" i="2"/>
  <c r="G27" i="2" s="1"/>
  <c r="S42" i="6"/>
  <c r="R71" i="6" l="1"/>
  <c r="S70" i="6"/>
  <c r="H27" i="2"/>
  <c r="D28" i="2"/>
  <c r="G28" i="2" s="1"/>
  <c r="S43" i="6"/>
  <c r="R72" i="6" l="1"/>
  <c r="S71" i="6"/>
  <c r="H28" i="2"/>
  <c r="D29" i="2"/>
  <c r="G29" i="2" s="1"/>
  <c r="S44" i="6"/>
  <c r="R73" i="6" l="1"/>
  <c r="S72" i="6"/>
  <c r="H29" i="2"/>
  <c r="D30" i="2"/>
  <c r="G30" i="2" s="1"/>
  <c r="S45" i="6"/>
  <c r="R74" i="6" l="1"/>
  <c r="S73" i="6"/>
  <c r="H30" i="2"/>
  <c r="D31" i="2"/>
  <c r="G31" i="2" s="1"/>
  <c r="S46" i="6"/>
  <c r="R75" i="6" l="1"/>
  <c r="S74" i="6"/>
  <c r="H31" i="2"/>
  <c r="D32" i="2"/>
  <c r="G32" i="2" s="1"/>
  <c r="S47" i="6"/>
  <c r="R76" i="6" l="1"/>
  <c r="S75" i="6"/>
  <c r="H32" i="2"/>
  <c r="D33" i="2"/>
  <c r="G33" i="2" s="1"/>
  <c r="S48" i="6"/>
  <c r="R77" i="6" l="1"/>
  <c r="S76" i="6"/>
  <c r="H33" i="2"/>
  <c r="D34" i="2"/>
  <c r="G34" i="2" s="1"/>
  <c r="S49" i="6"/>
  <c r="R78" i="6" l="1"/>
  <c r="S77" i="6"/>
  <c r="H34" i="2"/>
  <c r="D35" i="2"/>
  <c r="G35" i="2" s="1"/>
  <c r="S50" i="6"/>
  <c r="R79" i="6" l="1"/>
  <c r="S78" i="6"/>
  <c r="H35" i="2"/>
  <c r="D36" i="2"/>
  <c r="G36" i="2" s="1"/>
  <c r="S51" i="6"/>
  <c r="R80" i="6" l="1"/>
  <c r="S79" i="6"/>
  <c r="H36" i="2"/>
  <c r="D37" i="2"/>
  <c r="G37" i="2" s="1"/>
  <c r="S52" i="6"/>
  <c r="Y3" i="2"/>
  <c r="AC3" i="2"/>
  <c r="R81" i="6" l="1"/>
  <c r="S80" i="6"/>
  <c r="H37" i="2"/>
  <c r="D38" i="2"/>
  <c r="G38" i="2" s="1"/>
  <c r="S53" i="6"/>
  <c r="V3" i="2"/>
  <c r="U3" i="2"/>
  <c r="R82" i="6" l="1"/>
  <c r="S81" i="6"/>
  <c r="H38" i="2"/>
  <c r="D39" i="2"/>
  <c r="G39" i="2" s="1"/>
  <c r="S54" i="6"/>
  <c r="I39" i="1"/>
  <c r="I38" i="1"/>
  <c r="R83" i="6" l="1"/>
  <c r="S83" i="6" s="1"/>
  <c r="S82" i="6"/>
  <c r="H39" i="2"/>
  <c r="D40" i="2"/>
  <c r="G40" i="2" s="1"/>
  <c r="S56" i="6"/>
  <c r="S55" i="6"/>
  <c r="H40" i="2" l="1"/>
  <c r="D41" i="2"/>
  <c r="G41" i="2" s="1"/>
  <c r="P27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BU4" i="2"/>
  <c r="BT4" i="2"/>
  <c r="AZ4" i="2"/>
  <c r="AY4" i="2"/>
  <c r="AE4" i="2"/>
  <c r="AD4" i="2"/>
  <c r="J4" i="2"/>
  <c r="I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Q5" i="2" l="1"/>
  <c r="GP5" i="2"/>
  <c r="FU5" i="2"/>
  <c r="FV5" i="2"/>
  <c r="FA5" i="2"/>
  <c r="EZ5" i="2"/>
  <c r="EF5" i="2"/>
  <c r="EE5" i="2"/>
  <c r="DK5" i="2"/>
  <c r="DJ5" i="2"/>
  <c r="CP5" i="2"/>
  <c r="CO5" i="2"/>
  <c r="BU5" i="2"/>
  <c r="BT5" i="2"/>
  <c r="AZ5" i="2"/>
  <c r="AY5" i="2"/>
  <c r="AE5" i="2"/>
  <c r="AD5" i="2"/>
  <c r="K5" i="2"/>
  <c r="J5" i="2"/>
  <c r="I5" i="2"/>
  <c r="H42" i="2"/>
  <c r="D43" i="2"/>
  <c r="G43" i="2" s="1"/>
  <c r="Y5" i="2"/>
  <c r="L5" i="2"/>
  <c r="CK4" i="2"/>
  <c r="CL4" i="2"/>
  <c r="CM4" i="2"/>
  <c r="GM4" i="2"/>
  <c r="GN4" i="2"/>
  <c r="GL4" i="2"/>
  <c r="DG4" i="2"/>
  <c r="DH4" i="2"/>
  <c r="DF4" i="2"/>
  <c r="FR4" i="2"/>
  <c r="FS4" i="2"/>
  <c r="FQ4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BP4" i="2"/>
  <c r="BQ4" i="2"/>
  <c r="BR4" i="2"/>
  <c r="EA4" i="2"/>
  <c r="EB4" i="2"/>
  <c r="EC4" i="2"/>
  <c r="V5" i="2"/>
  <c r="U5" i="2"/>
  <c r="EW4" i="2"/>
  <c r="EV4" i="2"/>
  <c r="EX4" i="2"/>
  <c r="HG4" i="2"/>
  <c r="HI4" i="2"/>
  <c r="HH4" i="2"/>
  <c r="AU4" i="2"/>
  <c r="A6" i="2"/>
  <c r="AQ5" i="2"/>
  <c r="AG5" i="2"/>
  <c r="AP5" i="2"/>
  <c r="AF5" i="2"/>
  <c r="AB4" i="2"/>
  <c r="Z4" i="2"/>
  <c r="AA4" i="2"/>
  <c r="GQ6" i="2" l="1"/>
  <c r="GP6" i="2"/>
  <c r="FU6" i="2"/>
  <c r="FV6" i="2"/>
  <c r="FA6" i="2"/>
  <c r="EZ6" i="2"/>
  <c r="EF6" i="2"/>
  <c r="EE6" i="2"/>
  <c r="DK6" i="2"/>
  <c r="DJ6" i="2"/>
  <c r="CP6" i="2"/>
  <c r="CO6" i="2"/>
  <c r="BU6" i="2"/>
  <c r="BT6" i="2"/>
  <c r="AZ6" i="2"/>
  <c r="AY6" i="2"/>
  <c r="AE6" i="2"/>
  <c r="AD6" i="2"/>
  <c r="K6" i="2"/>
  <c r="J6" i="2"/>
  <c r="I6" i="2"/>
  <c r="H43" i="2"/>
  <c r="L6" i="2"/>
  <c r="D44" i="2"/>
  <c r="G44" i="2" s="1"/>
  <c r="HH5" i="2"/>
  <c r="DF5" i="2"/>
  <c r="DI4" i="2"/>
  <c r="GO4" i="2"/>
  <c r="GL5" i="2"/>
  <c r="AB5" i="2"/>
  <c r="HI5" i="2"/>
  <c r="EW5" i="2"/>
  <c r="BR5" i="2"/>
  <c r="FQ5" i="2"/>
  <c r="FT4" i="2"/>
  <c r="DH5" i="2"/>
  <c r="GN5" i="2"/>
  <c r="CM5" i="2"/>
  <c r="EY4" i="2"/>
  <c r="EV5" i="2"/>
  <c r="EA5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G5" i="2"/>
  <c r="HJ4" i="2"/>
  <c r="EC5" i="2"/>
  <c r="BQ5" i="2"/>
  <c r="FS5" i="2"/>
  <c r="DG5" i="2"/>
  <c r="GM5" i="2"/>
  <c r="CL5" i="2"/>
  <c r="AA5" i="2"/>
  <c r="EX5" i="2"/>
  <c r="EB5" i="2"/>
  <c r="BP5" i="2"/>
  <c r="BS4" i="2"/>
  <c r="FR5" i="2"/>
  <c r="CK5" i="2"/>
  <c r="CN4" i="2"/>
  <c r="AP6" i="2"/>
  <c r="AF6" i="2"/>
  <c r="AQ6" i="2"/>
  <c r="AG6" i="2"/>
  <c r="Y6" i="2"/>
  <c r="U6" i="2"/>
  <c r="V6" i="2"/>
  <c r="A7" i="2"/>
  <c r="Z5" i="2"/>
  <c r="AC4" i="2"/>
  <c r="GQ7" i="2" l="1"/>
  <c r="GP7" i="2"/>
  <c r="FU7" i="2"/>
  <c r="FV7" i="2"/>
  <c r="FA7" i="2"/>
  <c r="EZ7" i="2"/>
  <c r="EF7" i="2"/>
  <c r="EE7" i="2"/>
  <c r="DK7" i="2"/>
  <c r="DJ7" i="2"/>
  <c r="BT7" i="2"/>
  <c r="AZ7" i="2"/>
  <c r="AY7" i="2"/>
  <c r="CO7" i="2"/>
  <c r="CP7" i="2"/>
  <c r="BU7" i="2"/>
  <c r="AE7" i="2"/>
  <c r="AD7" i="2"/>
  <c r="J7" i="2"/>
  <c r="I7" i="2"/>
  <c r="K7" i="2"/>
  <c r="H44" i="2"/>
  <c r="L7" i="2"/>
  <c r="D45" i="2"/>
  <c r="G45" i="2" s="1"/>
  <c r="EB6" i="2"/>
  <c r="GM6" i="2"/>
  <c r="FR6" i="2"/>
  <c r="BQ6" i="2"/>
  <c r="EC6" i="2"/>
  <c r="CL6" i="2"/>
  <c r="HH6" i="2"/>
  <c r="HI6" i="2"/>
  <c r="EX6" i="2"/>
  <c r="CM6" i="2"/>
  <c r="HG6" i="2"/>
  <c r="HJ5" i="2"/>
  <c r="ED5" i="2"/>
  <c r="EA6" i="2"/>
  <c r="FT5" i="2"/>
  <c r="FQ6" i="2"/>
  <c r="EY5" i="2"/>
  <c r="EV6" i="2"/>
  <c r="GN6" i="2"/>
  <c r="DI5" i="2"/>
  <c r="DF6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BP6" i="2"/>
  <c r="DG6" i="2"/>
  <c r="DH6" i="2"/>
  <c r="BR6" i="2"/>
  <c r="GL6" i="2"/>
  <c r="GO5" i="2"/>
  <c r="CN5" i="2"/>
  <c r="CK6" i="2"/>
  <c r="FS6" i="2"/>
  <c r="EW6" i="2"/>
  <c r="AB6" i="2"/>
  <c r="AQ7" i="2"/>
  <c r="AP7" i="2"/>
  <c r="AF7" i="2"/>
  <c r="AG7" i="2"/>
  <c r="Y7" i="2"/>
  <c r="U7" i="2"/>
  <c r="V7" i="2"/>
  <c r="A8" i="2"/>
  <c r="AA6" i="2"/>
  <c r="AV4" i="2"/>
  <c r="AU5" i="2"/>
  <c r="AW4" i="2"/>
  <c r="AW5" i="2" s="1"/>
  <c r="Z6" i="2"/>
  <c r="AC5" i="2"/>
  <c r="GQ8" i="2" l="1"/>
  <c r="GP8" i="2"/>
  <c r="FU8" i="2"/>
  <c r="FV8" i="2"/>
  <c r="FA8" i="2"/>
  <c r="EZ8" i="2"/>
  <c r="EF8" i="2"/>
  <c r="EE8" i="2"/>
  <c r="DK8" i="2"/>
  <c r="DJ8" i="2"/>
  <c r="CP8" i="2"/>
  <c r="CO8" i="2"/>
  <c r="BU8" i="2"/>
  <c r="BT8" i="2"/>
  <c r="AZ8" i="2"/>
  <c r="AY8" i="2"/>
  <c r="AE8" i="2"/>
  <c r="AD8" i="2"/>
  <c r="J8" i="2"/>
  <c r="I8" i="2"/>
  <c r="K8" i="2"/>
  <c r="H45" i="2"/>
  <c r="L8" i="2"/>
  <c r="D46" i="2"/>
  <c r="G46" i="2" s="1"/>
  <c r="HH7" i="2"/>
  <c r="BQ7" i="2"/>
  <c r="CL7" i="2"/>
  <c r="EX7" i="2"/>
  <c r="CM7" i="2"/>
  <c r="FR7" i="2"/>
  <c r="EB7" i="2"/>
  <c r="DG7" i="2"/>
  <c r="EC7" i="2"/>
  <c r="EW7" i="2"/>
  <c r="GM7" i="2"/>
  <c r="GO6" i="2"/>
  <c r="GL7" i="2"/>
  <c r="CN6" i="2"/>
  <c r="CK7" i="2"/>
  <c r="BR7" i="2"/>
  <c r="BP7" i="2"/>
  <c r="BS6" i="2"/>
  <c r="HI7" i="2"/>
  <c r="GN7" i="2"/>
  <c r="EA7" i="2"/>
  <c r="ED6" i="2"/>
  <c r="HG7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DH7" i="2"/>
  <c r="EY6" i="2"/>
  <c r="EV7" i="2"/>
  <c r="FS7" i="2"/>
  <c r="DF7" i="2"/>
  <c r="DI6" i="2"/>
  <c r="FT6" i="2"/>
  <c r="FQ7" i="2"/>
  <c r="AB7" i="2"/>
  <c r="AA7" i="2"/>
  <c r="AP8" i="2"/>
  <c r="AQ8" i="2"/>
  <c r="AG8" i="2"/>
  <c r="AF8" i="2"/>
  <c r="Y8" i="2"/>
  <c r="U8" i="2"/>
  <c r="V8" i="2"/>
  <c r="A9" i="2"/>
  <c r="AX4" i="2"/>
  <c r="AV5" i="2"/>
  <c r="AX5" i="2" s="1"/>
  <c r="Z7" i="2"/>
  <c r="AC6" i="2"/>
  <c r="GQ9" i="2" l="1"/>
  <c r="GP9" i="2"/>
  <c r="FU9" i="2"/>
  <c r="FV9" i="2"/>
  <c r="FA9" i="2"/>
  <c r="EZ9" i="2"/>
  <c r="EF9" i="2"/>
  <c r="EE9" i="2"/>
  <c r="DK9" i="2"/>
  <c r="DJ9" i="2"/>
  <c r="CP9" i="2"/>
  <c r="CO9" i="2"/>
  <c r="BU9" i="2"/>
  <c r="BT9" i="2"/>
  <c r="AZ9" i="2"/>
  <c r="AY9" i="2"/>
  <c r="AE9" i="2"/>
  <c r="AD9" i="2"/>
  <c r="K9" i="2"/>
  <c r="J9" i="2"/>
  <c r="I9" i="2"/>
  <c r="H46" i="2"/>
  <c r="L9" i="2"/>
  <c r="EW8" i="2"/>
  <c r="D47" i="2"/>
  <c r="G47" i="2" s="1"/>
  <c r="FS8" i="2"/>
  <c r="EX8" i="2"/>
  <c r="EB8" i="2"/>
  <c r="DH8" i="2"/>
  <c r="DG8" i="2"/>
  <c r="FR8" i="2"/>
  <c r="HH8" i="2"/>
  <c r="EC8" i="2"/>
  <c r="GM8" i="2"/>
  <c r="CL8" i="2"/>
  <c r="CM8" i="2"/>
  <c r="BQ8" i="2"/>
  <c r="BS7" i="2"/>
  <c r="BP8" i="2"/>
  <c r="GO7" i="2"/>
  <c r="GL8" i="2"/>
  <c r="EY7" i="2"/>
  <c r="EV8" i="2"/>
  <c r="EA8" i="2"/>
  <c r="ED7" i="2"/>
  <c r="BR8" i="2"/>
  <c r="DI7" i="2"/>
  <c r="DF8" i="2"/>
  <c r="FT7" i="2"/>
  <c r="FQ8" i="2"/>
  <c r="HG8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GN8" i="2"/>
  <c r="CN7" i="2"/>
  <c r="CK8" i="2"/>
  <c r="HI8" i="2"/>
  <c r="AB8" i="2"/>
  <c r="AA8" i="2"/>
  <c r="AP9" i="2"/>
  <c r="AF9" i="2"/>
  <c r="AQ9" i="2"/>
  <c r="AG9" i="2"/>
  <c r="A10" i="2"/>
  <c r="Y9" i="2"/>
  <c r="U9" i="2"/>
  <c r="V9" i="2"/>
  <c r="AW6" i="2"/>
  <c r="AU6" i="2"/>
  <c r="AV6" i="2"/>
  <c r="Z8" i="2"/>
  <c r="AC7" i="2"/>
  <c r="GQ10" i="2" l="1"/>
  <c r="GP10" i="2"/>
  <c r="FU10" i="2"/>
  <c r="FV10" i="2"/>
  <c r="FA10" i="2"/>
  <c r="EZ10" i="2"/>
  <c r="EE10" i="2"/>
  <c r="EF10" i="2"/>
  <c r="DK10" i="2"/>
  <c r="DJ10" i="2"/>
  <c r="CP10" i="2"/>
  <c r="CO10" i="2"/>
  <c r="BU10" i="2"/>
  <c r="BT10" i="2"/>
  <c r="AZ10" i="2"/>
  <c r="AY10" i="2"/>
  <c r="AE10" i="2"/>
  <c r="AD10" i="2"/>
  <c r="K10" i="2"/>
  <c r="J10" i="2"/>
  <c r="I10" i="2"/>
  <c r="H47" i="2"/>
  <c r="L10" i="2"/>
  <c r="D48" i="2"/>
  <c r="G48" i="2" s="1"/>
  <c r="FR9" i="2"/>
  <c r="EB9" i="2"/>
  <c r="GM9" i="2"/>
  <c r="HI9" i="2"/>
  <c r="DG9" i="2"/>
  <c r="EW9" i="2"/>
  <c r="EC9" i="2"/>
  <c r="FS9" i="2"/>
  <c r="CM9" i="2"/>
  <c r="HH9" i="2"/>
  <c r="DH9" i="2"/>
  <c r="BR9" i="2"/>
  <c r="BQ9" i="2"/>
  <c r="CN8" i="2"/>
  <c r="CK9" i="2"/>
  <c r="DI8" i="2"/>
  <c r="DF9" i="2"/>
  <c r="BS8" i="2"/>
  <c r="BP9" i="2"/>
  <c r="HG9" i="2"/>
  <c r="HJ8" i="2"/>
  <c r="GO8" i="2"/>
  <c r="GL9" i="2"/>
  <c r="EX9" i="2"/>
  <c r="CL9" i="2"/>
  <c r="EY8" i="2"/>
  <c r="EV9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GN9" i="2"/>
  <c r="FT8" i="2"/>
  <c r="FQ9" i="2"/>
  <c r="ED8" i="2"/>
  <c r="EA9" i="2"/>
  <c r="AB9" i="2"/>
  <c r="AV7" i="2"/>
  <c r="AG10" i="2"/>
  <c r="AP10" i="2"/>
  <c r="AF10" i="2"/>
  <c r="AQ10" i="2"/>
  <c r="Y10" i="2"/>
  <c r="V10" i="2"/>
  <c r="A11" i="2"/>
  <c r="AA9" i="2"/>
  <c r="AW7" i="2"/>
  <c r="AX6" i="2"/>
  <c r="AU7" i="2"/>
  <c r="Z9" i="2"/>
  <c r="AC8" i="2"/>
  <c r="GQ11" i="2" l="1"/>
  <c r="FU11" i="2"/>
  <c r="FV11" i="2"/>
  <c r="GP11" i="2"/>
  <c r="FA11" i="2"/>
  <c r="EZ11" i="2"/>
  <c r="EF11" i="2"/>
  <c r="EE11" i="2"/>
  <c r="CP11" i="2"/>
  <c r="CO11" i="2"/>
  <c r="BU11" i="2"/>
  <c r="BT11" i="2"/>
  <c r="DK11" i="2"/>
  <c r="AZ11" i="2"/>
  <c r="AY11" i="2"/>
  <c r="DJ11" i="2"/>
  <c r="AE11" i="2"/>
  <c r="AD11" i="2"/>
  <c r="K11" i="2"/>
  <c r="J11" i="2"/>
  <c r="I11" i="2"/>
  <c r="H48" i="2"/>
  <c r="FR10" i="2"/>
  <c r="L11" i="2"/>
  <c r="D49" i="2"/>
  <c r="G49" i="2" s="1"/>
  <c r="EW10" i="2"/>
  <c r="HI10" i="2"/>
  <c r="EC10" i="2"/>
  <c r="CM10" i="2"/>
  <c r="BR10" i="2"/>
  <c r="FS10" i="2"/>
  <c r="GM10" i="2"/>
  <c r="DG10" i="2"/>
  <c r="HH10" i="2"/>
  <c r="DH10" i="2"/>
  <c r="EB10" i="2"/>
  <c r="BQ10" i="2"/>
  <c r="GO9" i="2"/>
  <c r="GL10" i="2"/>
  <c r="HG10" i="2"/>
  <c r="HJ9" i="2"/>
  <c r="GN10" i="2"/>
  <c r="CL10" i="2"/>
  <c r="BS9" i="2"/>
  <c r="BP10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A10" i="2"/>
  <c r="ED9" i="2"/>
  <c r="FT9" i="2"/>
  <c r="FQ10" i="2"/>
  <c r="EY9" i="2"/>
  <c r="EV10" i="2"/>
  <c r="EX10" i="2"/>
  <c r="DI9" i="2"/>
  <c r="DF10" i="2"/>
  <c r="CN9" i="2"/>
  <c r="CK10" i="2"/>
  <c r="AA10" i="2"/>
  <c r="AB10" i="2"/>
  <c r="AQ11" i="2"/>
  <c r="AP11" i="2"/>
  <c r="AG11" i="2"/>
  <c r="AF11" i="2"/>
  <c r="U11" i="2"/>
  <c r="A12" i="2"/>
  <c r="V11" i="2"/>
  <c r="Y11" i="2"/>
  <c r="AW8" i="2"/>
  <c r="AU8" i="2"/>
  <c r="AX7" i="2"/>
  <c r="AV8" i="2"/>
  <c r="Z10" i="2"/>
  <c r="AC9" i="2"/>
  <c r="GQ12" i="2" l="1"/>
  <c r="GP12" i="2"/>
  <c r="FU12" i="2"/>
  <c r="FV12" i="2"/>
  <c r="FA12" i="2"/>
  <c r="EZ12" i="2"/>
  <c r="EF12" i="2"/>
  <c r="EE12" i="2"/>
  <c r="DK12" i="2"/>
  <c r="DJ12" i="2"/>
  <c r="CP12" i="2"/>
  <c r="CO12" i="2"/>
  <c r="BU12" i="2"/>
  <c r="BT12" i="2"/>
  <c r="AZ12" i="2"/>
  <c r="AY12" i="2"/>
  <c r="AE12" i="2"/>
  <c r="AD12" i="2"/>
  <c r="K12" i="2"/>
  <c r="J12" i="2"/>
  <c r="I12" i="2"/>
  <c r="H49" i="2"/>
  <c r="L12" i="2"/>
  <c r="D50" i="2"/>
  <c r="G50" i="2" s="1"/>
  <c r="FS11" i="2"/>
  <c r="EX11" i="2"/>
  <c r="EB11" i="2"/>
  <c r="FR11" i="2"/>
  <c r="CM11" i="2"/>
  <c r="EW11" i="2"/>
  <c r="HH11" i="2"/>
  <c r="DG11" i="2"/>
  <c r="GM11" i="2"/>
  <c r="GN11" i="2"/>
  <c r="DH11" i="2"/>
  <c r="BQ11" i="2"/>
  <c r="BS10" i="2"/>
  <c r="BP11" i="2"/>
  <c r="CL11" i="2"/>
  <c r="GL11" i="2"/>
  <c r="GO10" i="2"/>
  <c r="HI11" i="2"/>
  <c r="BR11" i="2"/>
  <c r="FT10" i="2"/>
  <c r="FQ11" i="2"/>
  <c r="EA11" i="2"/>
  <c r="ED10" i="2"/>
  <c r="HG11" i="2"/>
  <c r="HJ10" i="2"/>
  <c r="DI10" i="2"/>
  <c r="DF11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K11" i="2"/>
  <c r="CN10" i="2"/>
  <c r="EV11" i="2"/>
  <c r="EY10" i="2"/>
  <c r="EC11" i="2"/>
  <c r="AA11" i="2"/>
  <c r="AB11" i="2"/>
  <c r="AQ12" i="2"/>
  <c r="AG12" i="2"/>
  <c r="AP12" i="2"/>
  <c r="AF12" i="2"/>
  <c r="Y12" i="2"/>
  <c r="U12" i="2"/>
  <c r="V12" i="2"/>
  <c r="A13" i="2"/>
  <c r="AW9" i="2"/>
  <c r="AV9" i="2"/>
  <c r="AU9" i="2"/>
  <c r="AX8" i="2"/>
  <c r="Z11" i="2"/>
  <c r="AC10" i="2"/>
  <c r="GQ13" i="2" l="1"/>
  <c r="GP13" i="2"/>
  <c r="FU13" i="2"/>
  <c r="FV13" i="2"/>
  <c r="FA13" i="2"/>
  <c r="EZ13" i="2"/>
  <c r="EF13" i="2"/>
  <c r="EE13" i="2"/>
  <c r="DK13" i="2"/>
  <c r="DJ13" i="2"/>
  <c r="CP13" i="2"/>
  <c r="CO13" i="2"/>
  <c r="BU13" i="2"/>
  <c r="BT13" i="2"/>
  <c r="AZ13" i="2"/>
  <c r="AY13" i="2"/>
  <c r="AE13" i="2"/>
  <c r="AD13" i="2"/>
  <c r="K13" i="2"/>
  <c r="J13" i="2"/>
  <c r="I13" i="2"/>
  <c r="H50" i="2"/>
  <c r="L13" i="2"/>
  <c r="D51" i="2"/>
  <c r="G51" i="2" s="1"/>
  <c r="EB12" i="2"/>
  <c r="HH12" i="2"/>
  <c r="GM12" i="2"/>
  <c r="DG12" i="2"/>
  <c r="CM12" i="2"/>
  <c r="FS12" i="2"/>
  <c r="EX12" i="2"/>
  <c r="EC12" i="2"/>
  <c r="BQ12" i="2"/>
  <c r="DH12" i="2"/>
  <c r="GN12" i="2"/>
  <c r="DI11" i="2"/>
  <c r="DF12" i="2"/>
  <c r="HG12" i="2"/>
  <c r="HJ11" i="2"/>
  <c r="FR12" i="2"/>
  <c r="EW12" i="2"/>
  <c r="EV12" i="2"/>
  <c r="EY11" i="2"/>
  <c r="CL12" i="2"/>
  <c r="FT11" i="2"/>
  <c r="FQ12" i="2"/>
  <c r="CN11" i="2"/>
  <c r="CK12" i="2"/>
  <c r="GO11" i="2"/>
  <c r="GL12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A12" i="2"/>
  <c r="ED11" i="2"/>
  <c r="BR12" i="2"/>
  <c r="HI12" i="2"/>
  <c r="BS11" i="2"/>
  <c r="BP12" i="2"/>
  <c r="AA12" i="2"/>
  <c r="AB12" i="2"/>
  <c r="AQ13" i="2"/>
  <c r="AG13" i="2"/>
  <c r="AP13" i="2"/>
  <c r="AF13" i="2"/>
  <c r="V13" i="2"/>
  <c r="A14" i="2"/>
  <c r="Y13" i="2"/>
  <c r="U13" i="2"/>
  <c r="AW10" i="2"/>
  <c r="AX9" i="2"/>
  <c r="AU10" i="2"/>
  <c r="AV10" i="2"/>
  <c r="Z12" i="2"/>
  <c r="AC11" i="2"/>
  <c r="GQ14" i="2" l="1"/>
  <c r="GP14" i="2"/>
  <c r="FU14" i="2"/>
  <c r="FV14" i="2"/>
  <c r="FA14" i="2"/>
  <c r="EZ14" i="2"/>
  <c r="EF14" i="2"/>
  <c r="EE14" i="2"/>
  <c r="DK14" i="2"/>
  <c r="DJ14" i="2"/>
  <c r="CP14" i="2"/>
  <c r="CO14" i="2"/>
  <c r="BU14" i="2"/>
  <c r="BT14" i="2"/>
  <c r="AZ14" i="2"/>
  <c r="AY14" i="2"/>
  <c r="AE14" i="2"/>
  <c r="AD14" i="2"/>
  <c r="K14" i="2"/>
  <c r="J14" i="2"/>
  <c r="I14" i="2"/>
  <c r="H51" i="2"/>
  <c r="L14" i="2"/>
  <c r="D52" i="2"/>
  <c r="G52" i="2" s="1"/>
  <c r="EC13" i="2"/>
  <c r="CM13" i="2"/>
  <c r="EB13" i="2"/>
  <c r="EX13" i="2"/>
  <c r="HI13" i="2"/>
  <c r="GN13" i="2"/>
  <c r="HH13" i="2"/>
  <c r="FS13" i="2"/>
  <c r="BQ13" i="2"/>
  <c r="DG13" i="2"/>
  <c r="FR13" i="2"/>
  <c r="FT12" i="2"/>
  <c r="FQ13" i="2"/>
  <c r="CN12" i="2"/>
  <c r="CK13" i="2"/>
  <c r="BP13" i="2"/>
  <c r="BS12" i="2"/>
  <c r="BR13" i="2"/>
  <c r="GO12" i="2"/>
  <c r="GL13" i="2"/>
  <c r="EY12" i="2"/>
  <c r="EV13" i="2"/>
  <c r="HG13" i="2"/>
  <c r="HJ12" i="2"/>
  <c r="DH13" i="2"/>
  <c r="EA13" i="2"/>
  <c r="ED12" i="2"/>
  <c r="GM13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CL13" i="2"/>
  <c r="EW13" i="2"/>
  <c r="DF13" i="2"/>
  <c r="DI12" i="2"/>
  <c r="AA13" i="2"/>
  <c r="AP14" i="2"/>
  <c r="AF14" i="2"/>
  <c r="AQ14" i="2"/>
  <c r="AG14" i="2"/>
  <c r="Y14" i="2"/>
  <c r="U14" i="2"/>
  <c r="V14" i="2"/>
  <c r="A15" i="2"/>
  <c r="AB13" i="2"/>
  <c r="AW11" i="2"/>
  <c r="AX10" i="2"/>
  <c r="AU11" i="2"/>
  <c r="AV11" i="2"/>
  <c r="Z13" i="2"/>
  <c r="AC12" i="2"/>
  <c r="GQ15" i="2" l="1"/>
  <c r="GP15" i="2"/>
  <c r="FU15" i="2"/>
  <c r="FV15" i="2"/>
  <c r="FA15" i="2"/>
  <c r="EZ15" i="2"/>
  <c r="EF15" i="2"/>
  <c r="EE15" i="2"/>
  <c r="DK15" i="2"/>
  <c r="DJ15" i="2"/>
  <c r="CP15" i="2"/>
  <c r="BU15" i="2"/>
  <c r="AZ15" i="2"/>
  <c r="AY15" i="2"/>
  <c r="BT15" i="2"/>
  <c r="CO15" i="2"/>
  <c r="AE15" i="2"/>
  <c r="AD15" i="2"/>
  <c r="J15" i="2"/>
  <c r="I15" i="2"/>
  <c r="K15" i="2"/>
  <c r="H52" i="2"/>
  <c r="L15" i="2"/>
  <c r="D53" i="2"/>
  <c r="G53" i="2" s="1"/>
  <c r="EC14" i="2"/>
  <c r="CM14" i="2"/>
  <c r="DG14" i="2"/>
  <c r="EX14" i="2"/>
  <c r="GN14" i="2"/>
  <c r="HI14" i="2"/>
  <c r="BQ14" i="2"/>
  <c r="CL14" i="2"/>
  <c r="FR14" i="2"/>
  <c r="EV14" i="2"/>
  <c r="EY13" i="2"/>
  <c r="BP14" i="2"/>
  <c r="BS13" i="2"/>
  <c r="FT13" i="2"/>
  <c r="FQ14" i="2"/>
  <c r="FS14" i="2"/>
  <c r="DI13" i="2"/>
  <c r="DF14" i="2"/>
  <c r="CN13" i="2"/>
  <c r="CK14" i="2"/>
  <c r="EB14" i="2"/>
  <c r="GM14" i="2"/>
  <c r="ED13" i="2"/>
  <c r="EA14" i="2"/>
  <c r="HG14" i="2"/>
  <c r="HJ13" i="2"/>
  <c r="BR14" i="2"/>
  <c r="HH14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EW14" i="2"/>
  <c r="DH14" i="2"/>
  <c r="GO13" i="2"/>
  <c r="GL14" i="2"/>
  <c r="AA14" i="2"/>
  <c r="AB14" i="2"/>
  <c r="AQ15" i="2"/>
  <c r="AG15" i="2"/>
  <c r="AP15" i="2"/>
  <c r="AF15" i="2"/>
  <c r="A16" i="2"/>
  <c r="Y15" i="2"/>
  <c r="V15" i="2"/>
  <c r="U15" i="2"/>
  <c r="AW12" i="2"/>
  <c r="AU12" i="2"/>
  <c r="AX11" i="2"/>
  <c r="AV12" i="2"/>
  <c r="Z14" i="2"/>
  <c r="AC13" i="2"/>
  <c r="GQ16" i="2" l="1"/>
  <c r="GP16" i="2"/>
  <c r="FU16" i="2"/>
  <c r="FV16" i="2"/>
  <c r="FA16" i="2"/>
  <c r="EZ16" i="2"/>
  <c r="EF16" i="2"/>
  <c r="EE16" i="2"/>
  <c r="DK16" i="2"/>
  <c r="DJ16" i="2"/>
  <c r="CP16" i="2"/>
  <c r="CO16" i="2"/>
  <c r="BU16" i="2"/>
  <c r="BT16" i="2"/>
  <c r="AZ16" i="2"/>
  <c r="AY16" i="2"/>
  <c r="AE16" i="2"/>
  <c r="AD16" i="2"/>
  <c r="J16" i="2"/>
  <c r="I16" i="2"/>
  <c r="K16" i="2"/>
  <c r="H53" i="2"/>
  <c r="L16" i="2"/>
  <c r="D54" i="2"/>
  <c r="G54" i="2" s="1"/>
  <c r="EW15" i="2"/>
  <c r="CM15" i="2"/>
  <c r="EX15" i="2"/>
  <c r="EC15" i="2"/>
  <c r="GN15" i="2"/>
  <c r="BQ15" i="2"/>
  <c r="FR15" i="2"/>
  <c r="DH15" i="2"/>
  <c r="DG15" i="2"/>
  <c r="HI15" i="2"/>
  <c r="GL15" i="2"/>
  <c r="GO14" i="2"/>
  <c r="BR15" i="2"/>
  <c r="HG15" i="2"/>
  <c r="HJ14" i="2"/>
  <c r="FS15" i="2"/>
  <c r="CL15" i="2"/>
  <c r="ED14" i="2"/>
  <c r="EA15" i="2"/>
  <c r="GM15" i="2"/>
  <c r="CN14" i="2"/>
  <c r="CK15" i="2"/>
  <c r="FT14" i="2"/>
  <c r="FQ15" i="2"/>
  <c r="BS14" i="2"/>
  <c r="BP15" i="2"/>
  <c r="EV15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HH15" i="2"/>
  <c r="EB15" i="2"/>
  <c r="DI14" i="2"/>
  <c r="DF15" i="2"/>
  <c r="AQ16" i="2"/>
  <c r="AG16" i="2"/>
  <c r="AP16" i="2"/>
  <c r="AF16" i="2"/>
  <c r="A17" i="2"/>
  <c r="Y16" i="2"/>
  <c r="U16" i="2"/>
  <c r="V16" i="2"/>
  <c r="AA15" i="2"/>
  <c r="AB15" i="2"/>
  <c r="AV13" i="2"/>
  <c r="AW13" i="2"/>
  <c r="AU13" i="2"/>
  <c r="AX12" i="2"/>
  <c r="Z15" i="2"/>
  <c r="AC14" i="2"/>
  <c r="GQ17" i="2" l="1"/>
  <c r="GP17" i="2"/>
  <c r="FU17" i="2"/>
  <c r="FV17" i="2"/>
  <c r="FA17" i="2"/>
  <c r="EZ17" i="2"/>
  <c r="EF17" i="2"/>
  <c r="EE17" i="2"/>
  <c r="DK17" i="2"/>
  <c r="DJ17" i="2"/>
  <c r="CP17" i="2"/>
  <c r="CO17" i="2"/>
  <c r="BU17" i="2"/>
  <c r="BT17" i="2"/>
  <c r="AZ17" i="2"/>
  <c r="AY17" i="2"/>
  <c r="AE17" i="2"/>
  <c r="AD17" i="2"/>
  <c r="K17" i="2"/>
  <c r="J17" i="2"/>
  <c r="I17" i="2"/>
  <c r="H54" i="2"/>
  <c r="L17" i="2"/>
  <c r="D55" i="2"/>
  <c r="G55" i="2" s="1"/>
  <c r="EW16" i="2"/>
  <c r="GN16" i="2"/>
  <c r="EB16" i="2"/>
  <c r="CM16" i="2"/>
  <c r="EC16" i="2"/>
  <c r="DH16" i="2"/>
  <c r="FS16" i="2"/>
  <c r="HI16" i="2"/>
  <c r="DG16" i="2"/>
  <c r="BQ16" i="2"/>
  <c r="FR16" i="2"/>
  <c r="ED15" i="2"/>
  <c r="EA16" i="2"/>
  <c r="EY15" i="2"/>
  <c r="EV16" i="2"/>
  <c r="FQ16" i="2"/>
  <c r="FT15" i="2"/>
  <c r="EX16" i="2"/>
  <c r="CN15" i="2"/>
  <c r="CK16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G16" i="2"/>
  <c r="HJ15" i="2"/>
  <c r="GO15" i="2"/>
  <c r="GL16" i="2"/>
  <c r="DI15" i="2"/>
  <c r="DF16" i="2"/>
  <c r="HH16" i="2"/>
  <c r="BS15" i="2"/>
  <c r="BP16" i="2"/>
  <c r="GM16" i="2"/>
  <c r="CL16" i="2"/>
  <c r="BR16" i="2"/>
  <c r="AP17" i="2"/>
  <c r="AF17" i="2"/>
  <c r="AQ17" i="2"/>
  <c r="AG17" i="2"/>
  <c r="Y17" i="2"/>
  <c r="U17" i="2"/>
  <c r="V17" i="2"/>
  <c r="A18" i="2"/>
  <c r="AA16" i="2"/>
  <c r="AB16" i="2"/>
  <c r="AW14" i="2"/>
  <c r="AV14" i="2"/>
  <c r="AX13" i="2"/>
  <c r="AU14" i="2"/>
  <c r="Z16" i="2"/>
  <c r="AC15" i="2"/>
  <c r="GQ18" i="2" l="1"/>
  <c r="GP18" i="2"/>
  <c r="FU18" i="2"/>
  <c r="FV18" i="2"/>
  <c r="FA18" i="2"/>
  <c r="EZ18" i="2"/>
  <c r="EF18" i="2"/>
  <c r="EE18" i="2"/>
  <c r="DK18" i="2"/>
  <c r="DJ18" i="2"/>
  <c r="CP18" i="2"/>
  <c r="CO18" i="2"/>
  <c r="BU18" i="2"/>
  <c r="BT18" i="2"/>
  <c r="AZ18" i="2"/>
  <c r="AY18" i="2"/>
  <c r="AE18" i="2"/>
  <c r="AD18" i="2"/>
  <c r="K18" i="2"/>
  <c r="J18" i="2"/>
  <c r="I18" i="2"/>
  <c r="H55" i="2"/>
  <c r="L18" i="2"/>
  <c r="D56" i="2"/>
  <c r="G56" i="2" s="1"/>
  <c r="EW17" i="2"/>
  <c r="BR17" i="2"/>
  <c r="HH17" i="2"/>
  <c r="DG17" i="2"/>
  <c r="CM17" i="2"/>
  <c r="GN17" i="2"/>
  <c r="CL17" i="2"/>
  <c r="FS17" i="2"/>
  <c r="EB17" i="2"/>
  <c r="GM17" i="2"/>
  <c r="DH17" i="2"/>
  <c r="HI17" i="2"/>
  <c r="EC17" i="2"/>
  <c r="BQ17" i="2"/>
  <c r="FT16" i="2"/>
  <c r="FQ17" i="2"/>
  <c r="FR17" i="2"/>
  <c r="BS16" i="2"/>
  <c r="BP17" i="2"/>
  <c r="DF17" i="2"/>
  <c r="DI16" i="2"/>
  <c r="EV17" i="2"/>
  <c r="EY16" i="2"/>
  <c r="HG17" i="2"/>
  <c r="HJ16" i="2"/>
  <c r="CK17" i="2"/>
  <c r="CN16" i="2"/>
  <c r="EX17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L17" i="2"/>
  <c r="GO16" i="2"/>
  <c r="EA17" i="2"/>
  <c r="ED16" i="2"/>
  <c r="AB17" i="2"/>
  <c r="AP18" i="2"/>
  <c r="AF18" i="2"/>
  <c r="AG18" i="2"/>
  <c r="AQ18" i="2"/>
  <c r="V18" i="2"/>
  <c r="A19" i="2"/>
  <c r="Y18" i="2"/>
  <c r="U18" i="2"/>
  <c r="AA17" i="2"/>
  <c r="AW15" i="2"/>
  <c r="AX14" i="2"/>
  <c r="AU15" i="2"/>
  <c r="AV15" i="2"/>
  <c r="Z17" i="2"/>
  <c r="AC16" i="2"/>
  <c r="GQ19" i="2" l="1"/>
  <c r="GP19" i="2"/>
  <c r="FU19" i="2"/>
  <c r="FV19" i="2"/>
  <c r="FA19" i="2"/>
  <c r="EZ19" i="2"/>
  <c r="EF19" i="2"/>
  <c r="EE19" i="2"/>
  <c r="CO19" i="2"/>
  <c r="BU19" i="2"/>
  <c r="DJ19" i="2"/>
  <c r="DK19" i="2"/>
  <c r="BT19" i="2"/>
  <c r="AZ19" i="2"/>
  <c r="AY19" i="2"/>
  <c r="CP19" i="2"/>
  <c r="AE19" i="2"/>
  <c r="AD19" i="2"/>
  <c r="K19" i="2"/>
  <c r="J19" i="2"/>
  <c r="I19" i="2"/>
  <c r="H56" i="2"/>
  <c r="L19" i="2"/>
  <c r="D57" i="2"/>
  <c r="G57" i="2" s="1"/>
  <c r="HH18" i="2"/>
  <c r="EW18" i="2"/>
  <c r="CL18" i="2"/>
  <c r="FR18" i="2"/>
  <c r="BQ18" i="2"/>
  <c r="GM18" i="2"/>
  <c r="EC18" i="2"/>
  <c r="BR18" i="2"/>
  <c r="EB18" i="2"/>
  <c r="DH18" i="2"/>
  <c r="FS18" i="2"/>
  <c r="GN18" i="2"/>
  <c r="CM18" i="2"/>
  <c r="HI18" i="2"/>
  <c r="DG18" i="2"/>
  <c r="FQ18" i="2"/>
  <c r="FT17" i="2"/>
  <c r="HG18" i="2"/>
  <c r="HJ17" i="2"/>
  <c r="EV18" i="2"/>
  <c r="EY17" i="2"/>
  <c r="DI17" i="2"/>
  <c r="DF18" i="2"/>
  <c r="EA18" i="2"/>
  <c r="ED17" i="2"/>
  <c r="CN17" i="2"/>
  <c r="CK18" i="2"/>
  <c r="BS17" i="2"/>
  <c r="BP18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L18" i="2"/>
  <c r="GO17" i="2"/>
  <c r="EX18" i="2"/>
  <c r="AB18" i="2"/>
  <c r="AA18" i="2"/>
  <c r="AQ19" i="2"/>
  <c r="AP19" i="2"/>
  <c r="AG19" i="2"/>
  <c r="AF19" i="2"/>
  <c r="A20" i="2"/>
  <c r="Y19" i="2"/>
  <c r="V19" i="2"/>
  <c r="U19" i="2"/>
  <c r="AW16" i="2"/>
  <c r="AV16" i="2"/>
  <c r="AU16" i="2"/>
  <c r="AX15" i="2"/>
  <c r="Z18" i="2"/>
  <c r="AC17" i="2"/>
  <c r="GQ20" i="2" l="1"/>
  <c r="GP20" i="2"/>
  <c r="FU20" i="2"/>
  <c r="FV20" i="2"/>
  <c r="FA20" i="2"/>
  <c r="EZ20" i="2"/>
  <c r="EF20" i="2"/>
  <c r="EE20" i="2"/>
  <c r="DK20" i="2"/>
  <c r="DJ20" i="2"/>
  <c r="CO20" i="2"/>
  <c r="BU20" i="2"/>
  <c r="CP20" i="2"/>
  <c r="BT20" i="2"/>
  <c r="AZ20" i="2"/>
  <c r="AY20" i="2"/>
  <c r="AE20" i="2"/>
  <c r="AD20" i="2"/>
  <c r="K20" i="2"/>
  <c r="J20" i="2"/>
  <c r="I20" i="2"/>
  <c r="H57" i="2"/>
  <c r="L20" i="2"/>
  <c r="D58" i="2"/>
  <c r="G58" i="2" s="1"/>
  <c r="FR19" i="2"/>
  <c r="EW19" i="2"/>
  <c r="EX19" i="2"/>
  <c r="CL19" i="2"/>
  <c r="EB19" i="2"/>
  <c r="BS18" i="2"/>
  <c r="DG19" i="2"/>
  <c r="FS19" i="2"/>
  <c r="HI19" i="2"/>
  <c r="DH19" i="2"/>
  <c r="GN19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A19" i="2"/>
  <c r="EY18" i="2"/>
  <c r="EV19" i="2"/>
  <c r="FQ19" i="2"/>
  <c r="FT18" i="2"/>
  <c r="DF19" i="2"/>
  <c r="DI18" i="2"/>
  <c r="GM19" i="2"/>
  <c r="HH19" i="2"/>
  <c r="GO18" i="2"/>
  <c r="GL19" i="2"/>
  <c r="CM19" i="2"/>
  <c r="EC19" i="2"/>
  <c r="CK19" i="2"/>
  <c r="CN18" i="2"/>
  <c r="HG19" i="2"/>
  <c r="HJ18" i="2"/>
  <c r="AA19" i="2"/>
  <c r="AF20" i="2"/>
  <c r="AQ20" i="2"/>
  <c r="AG20" i="2"/>
  <c r="AP20" i="2"/>
  <c r="U20" i="2"/>
  <c r="V20" i="2"/>
  <c r="A21" i="2"/>
  <c r="Y20" i="2"/>
  <c r="AB19" i="2"/>
  <c r="AW17" i="2"/>
  <c r="AU17" i="2"/>
  <c r="AX16" i="2"/>
  <c r="AV17" i="2"/>
  <c r="Z19" i="2"/>
  <c r="AC18" i="2"/>
  <c r="GQ21" i="2" l="1"/>
  <c r="GP21" i="2"/>
  <c r="FU21" i="2"/>
  <c r="FV21" i="2"/>
  <c r="FA21" i="2"/>
  <c r="EZ21" i="2"/>
  <c r="EF21" i="2"/>
  <c r="EE21" i="2"/>
  <c r="DK21" i="2"/>
  <c r="DJ21" i="2"/>
  <c r="CP21" i="2"/>
  <c r="CO21" i="2"/>
  <c r="BU21" i="2"/>
  <c r="BT21" i="2"/>
  <c r="AZ21" i="2"/>
  <c r="AY21" i="2"/>
  <c r="AE21" i="2"/>
  <c r="AD21" i="2"/>
  <c r="K21" i="2"/>
  <c r="J21" i="2"/>
  <c r="I21" i="2"/>
  <c r="H58" i="2"/>
  <c r="L21" i="2"/>
  <c r="D59" i="2"/>
  <c r="G59" i="2" s="1"/>
  <c r="DG20" i="2"/>
  <c r="CL20" i="2"/>
  <c r="EW20" i="2"/>
  <c r="EB20" i="2"/>
  <c r="EX20" i="2"/>
  <c r="FS20" i="2"/>
  <c r="EC20" i="2"/>
  <c r="HI20" i="2"/>
  <c r="FR20" i="2"/>
  <c r="HH20" i="2"/>
  <c r="GM20" i="2"/>
  <c r="CM20" i="2"/>
  <c r="GN20" i="2"/>
  <c r="DH20" i="2"/>
  <c r="EA20" i="2"/>
  <c r="ED19" i="2"/>
  <c r="CK20" i="2"/>
  <c r="CN19" i="2"/>
  <c r="GL20" i="2"/>
  <c r="GO19" i="2"/>
  <c r="DI19" i="2"/>
  <c r="DF20" i="2"/>
  <c r="HG20" i="2"/>
  <c r="HJ19" i="2"/>
  <c r="EY19" i="2"/>
  <c r="EV20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FQ20" i="2"/>
  <c r="AA20" i="2"/>
  <c r="AV18" i="2"/>
  <c r="AQ21" i="2"/>
  <c r="AG21" i="2"/>
  <c r="AF21" i="2"/>
  <c r="AP21" i="2"/>
  <c r="A22" i="2"/>
  <c r="Y21" i="2"/>
  <c r="V21" i="2"/>
  <c r="U21" i="2"/>
  <c r="AB20" i="2"/>
  <c r="AW18" i="2"/>
  <c r="AU18" i="2"/>
  <c r="AX17" i="2"/>
  <c r="Z20" i="2"/>
  <c r="AC19" i="2"/>
  <c r="GQ22" i="2" l="1"/>
  <c r="GP22" i="2"/>
  <c r="FU22" i="2"/>
  <c r="FV22" i="2"/>
  <c r="FA22" i="2"/>
  <c r="EZ22" i="2"/>
  <c r="EF22" i="2"/>
  <c r="EE22" i="2"/>
  <c r="DK22" i="2"/>
  <c r="DJ22" i="2"/>
  <c r="CP22" i="2"/>
  <c r="CO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HI21" i="2"/>
  <c r="EB21" i="2"/>
  <c r="CL21" i="2"/>
  <c r="EW21" i="2"/>
  <c r="FR21" i="2"/>
  <c r="GN21" i="2"/>
  <c r="EC21" i="2"/>
  <c r="DH21" i="2"/>
  <c r="GM21" i="2"/>
  <c r="EV21" i="2"/>
  <c r="EY20" i="2"/>
  <c r="CM21" i="2"/>
  <c r="HG21" i="2"/>
  <c r="HJ20" i="2"/>
  <c r="DG21" i="2"/>
  <c r="HH21" i="2"/>
  <c r="CN20" i="2"/>
  <c r="CK21" i="2"/>
  <c r="FS21" i="2"/>
  <c r="FT20" i="2"/>
  <c r="FQ21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EX21" i="2"/>
  <c r="DI20" i="2"/>
  <c r="DF21" i="2"/>
  <c r="GO20" i="2"/>
  <c r="GL21" i="2"/>
  <c r="EA21" i="2"/>
  <c r="ED20" i="2"/>
  <c r="AA21" i="2"/>
  <c r="AB21" i="2"/>
  <c r="AP22" i="2"/>
  <c r="AF22" i="2"/>
  <c r="AQ22" i="2"/>
  <c r="AG22" i="2"/>
  <c r="A23" i="2"/>
  <c r="Y22" i="2"/>
  <c r="U22" i="2"/>
  <c r="V22" i="2"/>
  <c r="AW19" i="2"/>
  <c r="AV19" i="2"/>
  <c r="AU19" i="2"/>
  <c r="AX18" i="2"/>
  <c r="Z21" i="2"/>
  <c r="AC20" i="2"/>
  <c r="GQ23" i="2" l="1"/>
  <c r="GP23" i="2"/>
  <c r="FU23" i="2"/>
  <c r="FV23" i="2"/>
  <c r="FA23" i="2"/>
  <c r="EZ23" i="2"/>
  <c r="EF23" i="2"/>
  <c r="EE23" i="2"/>
  <c r="DK23" i="2"/>
  <c r="DJ23" i="2"/>
  <c r="CP23" i="2"/>
  <c r="BU23" i="2"/>
  <c r="BT23" i="2"/>
  <c r="AZ23" i="2"/>
  <c r="AY23" i="2"/>
  <c r="CO23" i="2"/>
  <c r="AE23" i="2"/>
  <c r="AD23" i="2"/>
  <c r="J23" i="2"/>
  <c r="I23" i="2"/>
  <c r="K23" i="2"/>
  <c r="H60" i="2"/>
  <c r="L23" i="2"/>
  <c r="EX22" i="2"/>
  <c r="D61" i="2"/>
  <c r="G61" i="2" s="1"/>
  <c r="EB22" i="2"/>
  <c r="EW22" i="2"/>
  <c r="FR22" i="2"/>
  <c r="HI22" i="2"/>
  <c r="GN22" i="2"/>
  <c r="CL22" i="2"/>
  <c r="DH22" i="2"/>
  <c r="DI21" i="2"/>
  <c r="DF22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EA22" i="2"/>
  <c r="FT21" i="2"/>
  <c r="FQ22" i="2"/>
  <c r="HH22" i="2"/>
  <c r="EV22" i="2"/>
  <c r="EY21" i="2"/>
  <c r="FS22" i="2"/>
  <c r="DG22" i="2"/>
  <c r="EC22" i="2"/>
  <c r="GL22" i="2"/>
  <c r="GO21" i="2"/>
  <c r="CN21" i="2"/>
  <c r="CK22" i="2"/>
  <c r="CM22" i="2"/>
  <c r="HG22" i="2"/>
  <c r="HJ21" i="2"/>
  <c r="GM22" i="2"/>
  <c r="AA22" i="2"/>
  <c r="AB22" i="2"/>
  <c r="AQ23" i="2"/>
  <c r="AP23" i="2"/>
  <c r="AF23" i="2"/>
  <c r="AG23" i="2"/>
  <c r="A24" i="2"/>
  <c r="U23" i="2"/>
  <c r="V23" i="2"/>
  <c r="Y23" i="2"/>
  <c r="AW20" i="2"/>
  <c r="AV20" i="2"/>
  <c r="AU20" i="2"/>
  <c r="AX19" i="2"/>
  <c r="Z22" i="2"/>
  <c r="AC21" i="2"/>
  <c r="GQ24" i="2" l="1"/>
  <c r="GP24" i="2"/>
  <c r="FU24" i="2"/>
  <c r="FV24" i="2"/>
  <c r="FA24" i="2"/>
  <c r="EZ24" i="2"/>
  <c r="EF24" i="2"/>
  <c r="EE24" i="2"/>
  <c r="DK24" i="2"/>
  <c r="DJ24" i="2"/>
  <c r="CP24" i="2"/>
  <c r="CO24" i="2"/>
  <c r="BU24" i="2"/>
  <c r="BT24" i="2"/>
  <c r="AZ24" i="2"/>
  <c r="AY24" i="2"/>
  <c r="AE24" i="2"/>
  <c r="AD24" i="2"/>
  <c r="J24" i="2"/>
  <c r="I24" i="2"/>
  <c r="K24" i="2"/>
  <c r="H61" i="2"/>
  <c r="L24" i="2"/>
  <c r="FS23" i="2"/>
  <c r="D62" i="2"/>
  <c r="G62" i="2" s="1"/>
  <c r="DG23" i="2"/>
  <c r="GM23" i="2"/>
  <c r="EC23" i="2"/>
  <c r="EB23" i="2"/>
  <c r="CL23" i="2"/>
  <c r="EW23" i="2"/>
  <c r="GN23" i="2"/>
  <c r="DH23" i="2"/>
  <c r="HH23" i="2"/>
  <c r="HI23" i="2"/>
  <c r="FR23" i="2"/>
  <c r="CM23" i="2"/>
  <c r="CN22" i="2"/>
  <c r="CK23" i="2"/>
  <c r="FQ23" i="2"/>
  <c r="FT22" i="2"/>
  <c r="DI22" i="2"/>
  <c r="DF23" i="2"/>
  <c r="GO22" i="2"/>
  <c r="GL23" i="2"/>
  <c r="EY22" i="2"/>
  <c r="EV23" i="2"/>
  <c r="EA23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G23" i="2"/>
  <c r="HJ22" i="2"/>
  <c r="EX23" i="2"/>
  <c r="AB23" i="2"/>
  <c r="AA23" i="2"/>
  <c r="AQ24" i="2"/>
  <c r="AG24" i="2"/>
  <c r="AP24" i="2"/>
  <c r="AF24" i="2"/>
  <c r="A25" i="2"/>
  <c r="Y24" i="2"/>
  <c r="V24" i="2"/>
  <c r="U24" i="2"/>
  <c r="AW21" i="2"/>
  <c r="AV21" i="2"/>
  <c r="AV22" i="2" s="1"/>
  <c r="AU21" i="2"/>
  <c r="AX20" i="2"/>
  <c r="Z23" i="2"/>
  <c r="AC22" i="2"/>
  <c r="GQ25" i="2" l="1"/>
  <c r="GP25" i="2"/>
  <c r="FU25" i="2"/>
  <c r="FV25" i="2"/>
  <c r="FA25" i="2"/>
  <c r="EZ25" i="2"/>
  <c r="EF25" i="2"/>
  <c r="EE25" i="2"/>
  <c r="DK25" i="2"/>
  <c r="DJ25" i="2"/>
  <c r="CP25" i="2"/>
  <c r="CO25" i="2"/>
  <c r="BU25" i="2"/>
  <c r="BT25" i="2"/>
  <c r="AZ25" i="2"/>
  <c r="AY25" i="2"/>
  <c r="AE25" i="2"/>
  <c r="AD25" i="2"/>
  <c r="K25" i="2"/>
  <c r="J25" i="2"/>
  <c r="I25" i="2"/>
  <c r="H62" i="2"/>
  <c r="L25" i="2"/>
  <c r="D63" i="2"/>
  <c r="G63" i="2" s="1"/>
  <c r="EB24" i="2"/>
  <c r="CM24" i="2"/>
  <c r="EC24" i="2"/>
  <c r="EW24" i="2"/>
  <c r="DH24" i="2"/>
  <c r="EX24" i="2"/>
  <c r="HI24" i="2"/>
  <c r="FR24" i="2"/>
  <c r="HH24" i="2"/>
  <c r="CL24" i="2"/>
  <c r="GM24" i="2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FS24" i="2"/>
  <c r="DI23" i="2"/>
  <c r="DF24" i="2"/>
  <c r="DG24" i="2"/>
  <c r="EA24" i="2"/>
  <c r="ED23" i="2"/>
  <c r="GO23" i="2"/>
  <c r="GL24" i="2"/>
  <c r="CK24" i="2"/>
  <c r="CN23" i="2"/>
  <c r="GN24" i="2"/>
  <c r="EY23" i="2"/>
  <c r="EV24" i="2"/>
  <c r="HG24" i="2"/>
  <c r="HJ23" i="2"/>
  <c r="FQ24" i="2"/>
  <c r="FT23" i="2"/>
  <c r="AA24" i="2"/>
  <c r="AB24" i="2"/>
  <c r="AP25" i="2"/>
  <c r="AF25" i="2"/>
  <c r="AQ25" i="2"/>
  <c r="AG25" i="2"/>
  <c r="V25" i="2"/>
  <c r="U25" i="2"/>
  <c r="Y25" i="2"/>
  <c r="A26" i="2"/>
  <c r="AW22" i="2"/>
  <c r="AX21" i="2"/>
  <c r="AU22" i="2"/>
  <c r="Z24" i="2"/>
  <c r="AC23" i="2"/>
  <c r="GQ26" i="2" l="1"/>
  <c r="GP26" i="2"/>
  <c r="FU26" i="2"/>
  <c r="FV26" i="2"/>
  <c r="FA26" i="2"/>
  <c r="EZ26" i="2"/>
  <c r="EE26" i="2"/>
  <c r="EF26" i="2"/>
  <c r="DK26" i="2"/>
  <c r="DJ26" i="2"/>
  <c r="CP26" i="2"/>
  <c r="CO26" i="2"/>
  <c r="BU26" i="2"/>
  <c r="BT26" i="2"/>
  <c r="AZ26" i="2"/>
  <c r="AY26" i="2"/>
  <c r="AE26" i="2"/>
  <c r="AD26" i="2"/>
  <c r="K26" i="2"/>
  <c r="J26" i="2"/>
  <c r="I26" i="2"/>
  <c r="H63" i="2"/>
  <c r="L26" i="2"/>
  <c r="D64" i="2"/>
  <c r="G64" i="2" s="1"/>
  <c r="EB25" i="2"/>
  <c r="CM25" i="2"/>
  <c r="EW25" i="2"/>
  <c r="EX25" i="2"/>
  <c r="FR25" i="2"/>
  <c r="HH25" i="2"/>
  <c r="HI25" i="2"/>
  <c r="FS25" i="2"/>
  <c r="DH25" i="2"/>
  <c r="CL25" i="2"/>
  <c r="GN25" i="2"/>
  <c r="GM25" i="2"/>
  <c r="EC25" i="2"/>
  <c r="DG25" i="2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Q25" i="2"/>
  <c r="FT24" i="2"/>
  <c r="EY24" i="2"/>
  <c r="EV25" i="2"/>
  <c r="CK25" i="2"/>
  <c r="CN24" i="2"/>
  <c r="EA25" i="2"/>
  <c r="ED24" i="2"/>
  <c r="DF25" i="2"/>
  <c r="DI24" i="2"/>
  <c r="GO24" i="2"/>
  <c r="GL25" i="2"/>
  <c r="HG25" i="2"/>
  <c r="HJ24" i="2"/>
  <c r="AA25" i="2"/>
  <c r="AG26" i="2"/>
  <c r="AP26" i="2"/>
  <c r="AF26" i="2"/>
  <c r="AQ26" i="2"/>
  <c r="V26" i="2"/>
  <c r="A27" i="2"/>
  <c r="U26" i="2"/>
  <c r="Y26" i="2"/>
  <c r="AB25" i="2"/>
  <c r="AW23" i="2"/>
  <c r="AX22" i="2"/>
  <c r="AU23" i="2"/>
  <c r="AV23" i="2"/>
  <c r="Z25" i="2"/>
  <c r="AC24" i="2"/>
  <c r="GQ27" i="2" l="1"/>
  <c r="GP27" i="2"/>
  <c r="FU27" i="2"/>
  <c r="FV27" i="2"/>
  <c r="FA27" i="2"/>
  <c r="EZ27" i="2"/>
  <c r="EF27" i="2"/>
  <c r="EE27" i="2"/>
  <c r="DJ27" i="2"/>
  <c r="CO27" i="2"/>
  <c r="BU27" i="2"/>
  <c r="CP27" i="2"/>
  <c r="DK27" i="2"/>
  <c r="BT27" i="2"/>
  <c r="AZ27" i="2"/>
  <c r="AY27" i="2"/>
  <c r="AE27" i="2"/>
  <c r="AD27" i="2"/>
  <c r="K27" i="2"/>
  <c r="J27" i="2"/>
  <c r="I27" i="2"/>
  <c r="H64" i="2"/>
  <c r="L27" i="2"/>
  <c r="D65" i="2"/>
  <c r="G65" i="2" s="1"/>
  <c r="FR26" i="2"/>
  <c r="CM26" i="2"/>
  <c r="EC26" i="2"/>
  <c r="FS26" i="2"/>
  <c r="CL26" i="2"/>
  <c r="GM26" i="2"/>
  <c r="EX26" i="2"/>
  <c r="GN26" i="2"/>
  <c r="HH26" i="2"/>
  <c r="EW26" i="2"/>
  <c r="DH26" i="2"/>
  <c r="EB26" i="2"/>
  <c r="HI26" i="2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DF26" i="2"/>
  <c r="EY25" i="2"/>
  <c r="EV26" i="2"/>
  <c r="DG26" i="2"/>
  <c r="HG26" i="2"/>
  <c r="HJ25" i="2"/>
  <c r="EA26" i="2"/>
  <c r="ED25" i="2"/>
  <c r="GL26" i="2"/>
  <c r="GO25" i="2"/>
  <c r="CK26" i="2"/>
  <c r="CN25" i="2"/>
  <c r="FQ26" i="2"/>
  <c r="FT25" i="2"/>
  <c r="AB26" i="2"/>
  <c r="AA26" i="2"/>
  <c r="AQ27" i="2"/>
  <c r="AP27" i="2"/>
  <c r="AG27" i="2"/>
  <c r="AF27" i="2"/>
  <c r="V27" i="2"/>
  <c r="U27" i="2"/>
  <c r="A28" i="2"/>
  <c r="Y27" i="2"/>
  <c r="AW24" i="2"/>
  <c r="AV24" i="2"/>
  <c r="AX23" i="2"/>
  <c r="AU24" i="2"/>
  <c r="Z26" i="2"/>
  <c r="AC25" i="2"/>
  <c r="GQ28" i="2" l="1"/>
  <c r="GP28" i="2"/>
  <c r="FU28" i="2"/>
  <c r="FV28" i="2"/>
  <c r="FA28" i="2"/>
  <c r="EZ28" i="2"/>
  <c r="EF28" i="2"/>
  <c r="EE28" i="2"/>
  <c r="DK28" i="2"/>
  <c r="DJ28" i="2"/>
  <c r="CO28" i="2"/>
  <c r="BU28" i="2"/>
  <c r="CP28" i="2"/>
  <c r="BT28" i="2"/>
  <c r="AZ28" i="2"/>
  <c r="AY28" i="2"/>
  <c r="AE28" i="2"/>
  <c r="AD28" i="2"/>
  <c r="K28" i="2"/>
  <c r="J28" i="2"/>
  <c r="I28" i="2"/>
  <c r="H65" i="2"/>
  <c r="L28" i="2"/>
  <c r="D66" i="2"/>
  <c r="G66" i="2" s="1"/>
  <c r="GM27" i="2"/>
  <c r="DG27" i="2"/>
  <c r="EC27" i="2"/>
  <c r="EX27" i="2"/>
  <c r="CM27" i="2"/>
  <c r="EW27" i="2"/>
  <c r="FS27" i="2"/>
  <c r="CL27" i="2"/>
  <c r="FR27" i="2"/>
  <c r="HI27" i="2"/>
  <c r="EB27" i="2"/>
  <c r="DH27" i="2"/>
  <c r="HH27" i="2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DF27" i="2"/>
  <c r="GN27" i="2"/>
  <c r="CK27" i="2"/>
  <c r="CN26" i="2"/>
  <c r="FQ27" i="2"/>
  <c r="FT26" i="2"/>
  <c r="GO26" i="2"/>
  <c r="GL27" i="2"/>
  <c r="EA27" i="2"/>
  <c r="ED26" i="2"/>
  <c r="EV27" i="2"/>
  <c r="EY26" i="2"/>
  <c r="HG27" i="2"/>
  <c r="HJ26" i="2"/>
  <c r="AB27" i="2"/>
  <c r="AP28" i="2"/>
  <c r="AQ28" i="2"/>
  <c r="AG28" i="2"/>
  <c r="AF28" i="2"/>
  <c r="Y28" i="2"/>
  <c r="U28" i="2"/>
  <c r="V28" i="2"/>
  <c r="A29" i="2"/>
  <c r="AA27" i="2"/>
  <c r="AW25" i="2"/>
  <c r="AW26" i="2" s="1"/>
  <c r="AV25" i="2"/>
  <c r="AU25" i="2"/>
  <c r="AX24" i="2"/>
  <c r="Z27" i="2"/>
  <c r="AC26" i="2"/>
  <c r="GQ29" i="2" l="1"/>
  <c r="GP29" i="2"/>
  <c r="FU29" i="2"/>
  <c r="FV29" i="2"/>
  <c r="FA29" i="2"/>
  <c r="EZ29" i="2"/>
  <c r="EF29" i="2"/>
  <c r="EE29" i="2"/>
  <c r="DK29" i="2"/>
  <c r="DJ29" i="2"/>
  <c r="CO29" i="2"/>
  <c r="BU29" i="2"/>
  <c r="CP29" i="2"/>
  <c r="BT29" i="2"/>
  <c r="AZ29" i="2"/>
  <c r="AY29" i="2"/>
  <c r="AE29" i="2"/>
  <c r="AD29" i="2"/>
  <c r="K29" i="2"/>
  <c r="J29" i="2"/>
  <c r="I29" i="2"/>
  <c r="H66" i="2"/>
  <c r="L29" i="2"/>
  <c r="D67" i="2"/>
  <c r="G67" i="2" s="1"/>
  <c r="GM28" i="2"/>
  <c r="EX28" i="2"/>
  <c r="FR28" i="2"/>
  <c r="DG28" i="2"/>
  <c r="CL28" i="2"/>
  <c r="EB28" i="2"/>
  <c r="EC28" i="2"/>
  <c r="EW28" i="2"/>
  <c r="HH28" i="2"/>
  <c r="HI28" i="2"/>
  <c r="CM28" i="2"/>
  <c r="FS28" i="2"/>
  <c r="DH28" i="2"/>
  <c r="GO27" i="2"/>
  <c r="GL28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V28" i="2"/>
  <c r="EY27" i="2"/>
  <c r="CK28" i="2"/>
  <c r="CN27" i="2"/>
  <c r="GN28" i="2"/>
  <c r="HG28" i="2"/>
  <c r="HJ27" i="2"/>
  <c r="EA28" i="2"/>
  <c r="ED27" i="2"/>
  <c r="DI27" i="2"/>
  <c r="DF28" i="2"/>
  <c r="FT27" i="2"/>
  <c r="FQ28" i="2"/>
  <c r="AA28" i="2"/>
  <c r="AB28" i="2"/>
  <c r="AQ29" i="2"/>
  <c r="AG29" i="2"/>
  <c r="AP29" i="2"/>
  <c r="AF29" i="2"/>
  <c r="Y29" i="2"/>
  <c r="V29" i="2"/>
  <c r="A30" i="2"/>
  <c r="U29" i="2"/>
  <c r="AU26" i="2"/>
  <c r="AX25" i="2"/>
  <c r="AV26" i="2"/>
  <c r="Z28" i="2"/>
  <c r="AC27" i="2"/>
  <c r="GQ30" i="2" l="1"/>
  <c r="GP30" i="2"/>
  <c r="FU30" i="2"/>
  <c r="FV30" i="2"/>
  <c r="FA30" i="2"/>
  <c r="EZ30" i="2"/>
  <c r="EF30" i="2"/>
  <c r="EE30" i="2"/>
  <c r="DK30" i="2"/>
  <c r="DJ30" i="2"/>
  <c r="CO30" i="2"/>
  <c r="BU30" i="2"/>
  <c r="CP30" i="2"/>
  <c r="BT30" i="2"/>
  <c r="AZ30" i="2"/>
  <c r="AY30" i="2"/>
  <c r="AE30" i="2"/>
  <c r="AD30" i="2"/>
  <c r="K30" i="2"/>
  <c r="I30" i="2"/>
  <c r="J30" i="2"/>
  <c r="H67" i="2"/>
  <c r="L30" i="2"/>
  <c r="D68" i="2"/>
  <c r="G68" i="2" s="1"/>
  <c r="FR29" i="2"/>
  <c r="CM29" i="2"/>
  <c r="EW29" i="2"/>
  <c r="GN29" i="2"/>
  <c r="GM29" i="2"/>
  <c r="HH29" i="2"/>
  <c r="CL29" i="2"/>
  <c r="DH29" i="2"/>
  <c r="EX29" i="2"/>
  <c r="EB29" i="2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G29" i="2"/>
  <c r="HJ28" i="2"/>
  <c r="DG29" i="2"/>
  <c r="HI29" i="2"/>
  <c r="ED28" i="2"/>
  <c r="EA29" i="2"/>
  <c r="CK29" i="2"/>
  <c r="CN28" i="2"/>
  <c r="EC29" i="2"/>
  <c r="FT28" i="2"/>
  <c r="FQ29" i="2"/>
  <c r="DF29" i="2"/>
  <c r="DI28" i="2"/>
  <c r="GO28" i="2"/>
  <c r="GL29" i="2"/>
  <c r="FS29" i="2"/>
  <c r="EV29" i="2"/>
  <c r="EY28" i="2"/>
  <c r="AB29" i="2"/>
  <c r="AV27" i="2"/>
  <c r="AP30" i="2"/>
  <c r="AF30" i="2"/>
  <c r="AG30" i="2"/>
  <c r="AQ30" i="2"/>
  <c r="Y30" i="2"/>
  <c r="U30" i="2"/>
  <c r="V30" i="2"/>
  <c r="A31" i="2"/>
  <c r="AA29" i="2"/>
  <c r="AW27" i="2"/>
  <c r="AX26" i="2"/>
  <c r="AU27" i="2"/>
  <c r="Z29" i="2"/>
  <c r="AC28" i="2"/>
  <c r="GQ31" i="2" l="1"/>
  <c r="GP31" i="2"/>
  <c r="FU31" i="2"/>
  <c r="FV31" i="2"/>
  <c r="FA31" i="2"/>
  <c r="EZ31" i="2"/>
  <c r="EF31" i="2"/>
  <c r="EE31" i="2"/>
  <c r="DK31" i="2"/>
  <c r="DJ31" i="2"/>
  <c r="CP31" i="2"/>
  <c r="BT31" i="2"/>
  <c r="AZ31" i="2"/>
  <c r="AY31" i="2"/>
  <c r="BU31" i="2"/>
  <c r="CO31" i="2"/>
  <c r="AE31" i="2"/>
  <c r="AD31" i="2"/>
  <c r="J31" i="2"/>
  <c r="I31" i="2"/>
  <c r="K31" i="2"/>
  <c r="H68" i="2"/>
  <c r="L31" i="2"/>
  <c r="D69" i="2"/>
  <c r="G69" i="2" s="1"/>
  <c r="EC30" i="2"/>
  <c r="EW30" i="2"/>
  <c r="DH30" i="2"/>
  <c r="FS30" i="2"/>
  <c r="GN30" i="2"/>
  <c r="CL30" i="2"/>
  <c r="EX30" i="2"/>
  <c r="HI30" i="2"/>
  <c r="HH30" i="2"/>
  <c r="CM30" i="2"/>
  <c r="EB30" i="2"/>
  <c r="FR30" i="2"/>
  <c r="DG30" i="2"/>
  <c r="GM30" i="2"/>
  <c r="DI29" i="2"/>
  <c r="DF30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L30" i="2"/>
  <c r="GO29" i="2"/>
  <c r="FQ30" i="2"/>
  <c r="FT29" i="2"/>
  <c r="HG30" i="2"/>
  <c r="HJ29" i="2"/>
  <c r="EY29" i="2"/>
  <c r="EV30" i="2"/>
  <c r="CN29" i="2"/>
  <c r="CK30" i="2"/>
  <c r="ED29" i="2"/>
  <c r="EA30" i="2"/>
  <c r="AA30" i="2"/>
  <c r="AB30" i="2"/>
  <c r="AQ31" i="2"/>
  <c r="AF31" i="2"/>
  <c r="AG31" i="2"/>
  <c r="AP31" i="2"/>
  <c r="A32" i="2"/>
  <c r="Y31" i="2"/>
  <c r="U31" i="2"/>
  <c r="V31" i="2"/>
  <c r="AV28" i="2"/>
  <c r="AW28" i="2"/>
  <c r="AU28" i="2"/>
  <c r="AX27" i="2"/>
  <c r="Z30" i="2"/>
  <c r="AC29" i="2"/>
  <c r="GQ32" i="2" l="1"/>
  <c r="GP32" i="2"/>
  <c r="FU32" i="2"/>
  <c r="FV32" i="2"/>
  <c r="FA32" i="2"/>
  <c r="EZ32" i="2"/>
  <c r="EF32" i="2"/>
  <c r="EE32" i="2"/>
  <c r="DK32" i="2"/>
  <c r="DJ32" i="2"/>
  <c r="CP32" i="2"/>
  <c r="CO32" i="2"/>
  <c r="BU32" i="2"/>
  <c r="BT32" i="2"/>
  <c r="AZ32" i="2"/>
  <c r="AY32" i="2"/>
  <c r="AE32" i="2"/>
  <c r="AD32" i="2"/>
  <c r="J32" i="2"/>
  <c r="I32" i="2"/>
  <c r="K32" i="2"/>
  <c r="H69" i="2"/>
  <c r="L32" i="2"/>
  <c r="D70" i="2"/>
  <c r="G70" i="2" s="1"/>
  <c r="FR31" i="2"/>
  <c r="DG31" i="2"/>
  <c r="EW31" i="2"/>
  <c r="EC31" i="2"/>
  <c r="EX31" i="2"/>
  <c r="CL31" i="2"/>
  <c r="GM31" i="2"/>
  <c r="HH31" i="2"/>
  <c r="EB31" i="2"/>
  <c r="FS31" i="2"/>
  <c r="GN31" i="2"/>
  <c r="CM31" i="2"/>
  <c r="DH31" i="2"/>
  <c r="CK31" i="2"/>
  <c r="CN30" i="2"/>
  <c r="HG31" i="2"/>
  <c r="HJ30" i="2"/>
  <c r="HI31" i="2"/>
  <c r="GO30" i="2"/>
  <c r="GL31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A31" i="2"/>
  <c r="EV31" i="2"/>
  <c r="EY30" i="2"/>
  <c r="FT30" i="2"/>
  <c r="FQ31" i="2"/>
  <c r="DF31" i="2"/>
  <c r="DI30" i="2"/>
  <c r="AB31" i="2"/>
  <c r="AQ32" i="2"/>
  <c r="AG32" i="2"/>
  <c r="AF32" i="2"/>
  <c r="AP32" i="2"/>
  <c r="Y32" i="2"/>
  <c r="U32" i="2"/>
  <c r="V32" i="2"/>
  <c r="A33" i="2"/>
  <c r="AA31" i="2"/>
  <c r="AW29" i="2"/>
  <c r="AU29" i="2"/>
  <c r="AX28" i="2"/>
  <c r="AV29" i="2"/>
  <c r="Z31" i="2"/>
  <c r="AC30" i="2"/>
  <c r="GQ33" i="2" l="1"/>
  <c r="GP33" i="2"/>
  <c r="FU33" i="2"/>
  <c r="FV33" i="2"/>
  <c r="FA33" i="2"/>
  <c r="EZ33" i="2"/>
  <c r="EF33" i="2"/>
  <c r="EE33" i="2"/>
  <c r="DK33" i="2"/>
  <c r="DJ33" i="2"/>
  <c r="CP33" i="2"/>
  <c r="CO33" i="2"/>
  <c r="BU33" i="2"/>
  <c r="BT33" i="2"/>
  <c r="AZ33" i="2"/>
  <c r="AY33" i="2"/>
  <c r="AE33" i="2"/>
  <c r="AD33" i="2"/>
  <c r="K33" i="2"/>
  <c r="J33" i="2"/>
  <c r="I33" i="2"/>
  <c r="H70" i="2"/>
  <c r="L33" i="2"/>
  <c r="D71" i="2"/>
  <c r="G71" i="2" s="1"/>
  <c r="FR32" i="2"/>
  <c r="CL32" i="2"/>
  <c r="EC32" i="2"/>
  <c r="DH32" i="2"/>
  <c r="EX32" i="2"/>
  <c r="GN32" i="2"/>
  <c r="HH32" i="2"/>
  <c r="EB32" i="2"/>
  <c r="DG32" i="2"/>
  <c r="CM32" i="2"/>
  <c r="FT31" i="2"/>
  <c r="FQ32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F32" i="2"/>
  <c r="DI31" i="2"/>
  <c r="GL32" i="2"/>
  <c r="GO31" i="2"/>
  <c r="HG32" i="2"/>
  <c r="HJ31" i="2"/>
  <c r="GM32" i="2"/>
  <c r="FS32" i="2"/>
  <c r="HI32" i="2"/>
  <c r="EY31" i="2"/>
  <c r="EV32" i="2"/>
  <c r="EA32" i="2"/>
  <c r="ED31" i="2"/>
  <c r="CN31" i="2"/>
  <c r="CK32" i="2"/>
  <c r="EW32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W30" i="2"/>
  <c r="AV30" i="2"/>
  <c r="AX29" i="2"/>
  <c r="AU30" i="2"/>
  <c r="Z32" i="2"/>
  <c r="AC31" i="2"/>
  <c r="GQ34" i="2" l="1"/>
  <c r="GP34" i="2"/>
  <c r="FU34" i="2"/>
  <c r="FV34" i="2"/>
  <c r="FA34" i="2"/>
  <c r="EZ34" i="2"/>
  <c r="EE34" i="2"/>
  <c r="EF34" i="2"/>
  <c r="DK34" i="2"/>
  <c r="DJ34" i="2"/>
  <c r="CP34" i="2"/>
  <c r="CO34" i="2"/>
  <c r="BU34" i="2"/>
  <c r="BT34" i="2"/>
  <c r="AZ34" i="2"/>
  <c r="AY34" i="2"/>
  <c r="AE34" i="2"/>
  <c r="AD34" i="2"/>
  <c r="K34" i="2"/>
  <c r="J34" i="2"/>
  <c r="I34" i="2"/>
  <c r="H71" i="2"/>
  <c r="L34" i="2"/>
  <c r="D72" i="2"/>
  <c r="G72" i="2" s="1"/>
  <c r="CM33" i="2"/>
  <c r="FR33" i="2"/>
  <c r="GN33" i="2"/>
  <c r="DG33" i="2"/>
  <c r="EW33" i="2"/>
  <c r="FS33" i="2"/>
  <c r="EB33" i="2"/>
  <c r="EX33" i="2"/>
  <c r="HH33" i="2"/>
  <c r="HI33" i="2"/>
  <c r="EA33" i="2"/>
  <c r="ED32" i="2"/>
  <c r="GO32" i="2"/>
  <c r="GL33" i="2"/>
  <c r="HG33" i="2"/>
  <c r="HJ32" i="2"/>
  <c r="EC33" i="2"/>
  <c r="CN32" i="2"/>
  <c r="CK33" i="2"/>
  <c r="DH33" i="2"/>
  <c r="EV33" i="2"/>
  <c r="EY32" i="2"/>
  <c r="DI32" i="2"/>
  <c r="DF33" i="2"/>
  <c r="FT32" i="2"/>
  <c r="FQ33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GM33" i="2"/>
  <c r="CL33" i="2"/>
  <c r="AA33" i="2"/>
  <c r="K7" i="4"/>
  <c r="K6" i="4"/>
  <c r="AP34" i="2"/>
  <c r="AF34" i="2"/>
  <c r="AQ34" i="2"/>
  <c r="AG34" i="2"/>
  <c r="A35" i="2"/>
  <c r="Y34" i="2"/>
  <c r="U34" i="2"/>
  <c r="V34" i="2"/>
  <c r="AB33" i="2"/>
  <c r="AV31" i="2"/>
  <c r="AW31" i="2"/>
  <c r="AX30" i="2"/>
  <c r="AU31" i="2"/>
  <c r="Z33" i="2"/>
  <c r="AC32" i="2"/>
  <c r="GQ35" i="2" l="1"/>
  <c r="GP35" i="2"/>
  <c r="FU35" i="2"/>
  <c r="FV35" i="2"/>
  <c r="FA35" i="2"/>
  <c r="EZ35" i="2"/>
  <c r="EF35" i="2"/>
  <c r="EE35" i="2"/>
  <c r="DK35" i="2"/>
  <c r="DJ35" i="2"/>
  <c r="CP35" i="2"/>
  <c r="CO35" i="2"/>
  <c r="BU35" i="2"/>
  <c r="BT35" i="2"/>
  <c r="AZ35" i="2"/>
  <c r="AY35" i="2"/>
  <c r="AE35" i="2"/>
  <c r="AD35" i="2"/>
  <c r="K35" i="2"/>
  <c r="J35" i="2"/>
  <c r="I35" i="2"/>
  <c r="H72" i="2"/>
  <c r="L35" i="2"/>
  <c r="D73" i="2"/>
  <c r="G73" i="2" s="1"/>
  <c r="EB34" i="2"/>
  <c r="DG34" i="2"/>
  <c r="EX34" i="2"/>
  <c r="HI34" i="2"/>
  <c r="CM34" i="2"/>
  <c r="FR34" i="2"/>
  <c r="GN34" i="2"/>
  <c r="EC34" i="2"/>
  <c r="CL34" i="2"/>
  <c r="GM34" i="2"/>
  <c r="DF34" i="2"/>
  <c r="DI33" i="2"/>
  <c r="H10" i="4" s="1"/>
  <c r="I10" i="4" s="1"/>
  <c r="DH34" i="2"/>
  <c r="FS34" i="2"/>
  <c r="CK34" i="2"/>
  <c r="CN33" i="2"/>
  <c r="EW34" i="2"/>
  <c r="HH34" i="2"/>
  <c r="FT33" i="2"/>
  <c r="FQ34" i="2"/>
  <c r="EA34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V34" i="2"/>
  <c r="EY33" i="2"/>
  <c r="H12" i="4" s="1"/>
  <c r="I12" i="4" s="1"/>
  <c r="HG34" i="2"/>
  <c r="HJ33" i="2"/>
  <c r="H15" i="4" s="1"/>
  <c r="I15" i="4" s="1"/>
  <c r="GO33" i="2"/>
  <c r="H14" i="4" s="1"/>
  <c r="I14" i="4" s="1"/>
  <c r="GL34" i="2"/>
  <c r="AA34" i="2"/>
  <c r="AB34" i="2"/>
  <c r="AQ35" i="2"/>
  <c r="AP35" i="2"/>
  <c r="AF35" i="2"/>
  <c r="AG35" i="2"/>
  <c r="Y35" i="2"/>
  <c r="V35" i="2"/>
  <c r="A36" i="2"/>
  <c r="U35" i="2"/>
  <c r="AW32" i="2"/>
  <c r="AV32" i="2"/>
  <c r="AX31" i="2"/>
  <c r="AU32" i="2"/>
  <c r="Z34" i="2"/>
  <c r="AC33" i="2"/>
  <c r="H6" i="4" s="1"/>
  <c r="GQ36" i="2" l="1"/>
  <c r="GP36" i="2"/>
  <c r="FU36" i="2"/>
  <c r="FV36" i="2"/>
  <c r="FA36" i="2"/>
  <c r="EZ36" i="2"/>
  <c r="EF36" i="2"/>
  <c r="EE36" i="2"/>
  <c r="DK36" i="2"/>
  <c r="DJ36" i="2"/>
  <c r="CP36" i="2"/>
  <c r="CO36" i="2"/>
  <c r="BU36" i="2"/>
  <c r="BT36" i="2"/>
  <c r="AZ36" i="2"/>
  <c r="AY36" i="2"/>
  <c r="AE36" i="2"/>
  <c r="AD36" i="2"/>
  <c r="K36" i="2"/>
  <c r="J36" i="2"/>
  <c r="I36" i="2"/>
  <c r="H73" i="2"/>
  <c r="H13" i="4"/>
  <c r="I13" i="4" s="1"/>
  <c r="H9" i="4"/>
  <c r="I9" i="4" s="1"/>
  <c r="L36" i="2"/>
  <c r="D74" i="2"/>
  <c r="G74" i="2" s="1"/>
  <c r="EB35" i="2"/>
  <c r="EX35" i="2"/>
  <c r="DG35" i="2"/>
  <c r="FR35" i="2"/>
  <c r="GN35" i="2"/>
  <c r="CM35" i="2"/>
  <c r="HI35" i="2"/>
  <c r="FT34" i="2"/>
  <c r="FQ35" i="2"/>
  <c r="EW35" i="2"/>
  <c r="FS35" i="2"/>
  <c r="DH35" i="2"/>
  <c r="GM35" i="2"/>
  <c r="GO34" i="2"/>
  <c r="GL35" i="2"/>
  <c r="HG35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V35" i="2"/>
  <c r="EA35" i="2"/>
  <c r="ED34" i="2"/>
  <c r="EC35" i="2"/>
  <c r="HH35" i="2"/>
  <c r="CK35" i="2"/>
  <c r="CN34" i="2"/>
  <c r="DF35" i="2"/>
  <c r="DI34" i="2"/>
  <c r="CL35" i="2"/>
  <c r="AA35" i="2"/>
  <c r="AF36" i="2"/>
  <c r="AP36" i="2"/>
  <c r="AG36" i="2"/>
  <c r="AQ36" i="2"/>
  <c r="Y36" i="2"/>
  <c r="A37" i="2"/>
  <c r="U36" i="2"/>
  <c r="V36" i="2"/>
  <c r="AB35" i="2"/>
  <c r="AW33" i="2"/>
  <c r="AW34" i="2" s="1"/>
  <c r="AU33" i="2"/>
  <c r="AX32" i="2"/>
  <c r="AV33" i="2"/>
  <c r="Z35" i="2"/>
  <c r="AC34" i="2"/>
  <c r="GQ37" i="2" l="1"/>
  <c r="GP37" i="2"/>
  <c r="FU37" i="2"/>
  <c r="FV37" i="2"/>
  <c r="FA37" i="2"/>
  <c r="EZ37" i="2"/>
  <c r="EF37" i="2"/>
  <c r="EE37" i="2"/>
  <c r="DK37" i="2"/>
  <c r="DJ37" i="2"/>
  <c r="CP37" i="2"/>
  <c r="CO37" i="2"/>
  <c r="BU37" i="2"/>
  <c r="BT37" i="2"/>
  <c r="AZ37" i="2"/>
  <c r="AY37" i="2"/>
  <c r="AE37" i="2"/>
  <c r="AD37" i="2"/>
  <c r="K37" i="2"/>
  <c r="J37" i="2"/>
  <c r="I37" i="2"/>
  <c r="H74" i="2"/>
  <c r="L37" i="2"/>
  <c r="D75" i="2"/>
  <c r="G75" i="2" s="1"/>
  <c r="EB36" i="2"/>
  <c r="CL36" i="2"/>
  <c r="DG36" i="2"/>
  <c r="EC36" i="2"/>
  <c r="GN36" i="2"/>
  <c r="HI36" i="2"/>
  <c r="CM36" i="2"/>
  <c r="FR36" i="2"/>
  <c r="HH36" i="2"/>
  <c r="EX36" i="2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EA36" i="2"/>
  <c r="HG36" i="2"/>
  <c r="HJ35" i="2"/>
  <c r="GM36" i="2"/>
  <c r="DH36" i="2"/>
  <c r="CK36" i="2"/>
  <c r="CN35" i="2"/>
  <c r="GO35" i="2"/>
  <c r="GL36" i="2"/>
  <c r="FS36" i="2"/>
  <c r="DI35" i="2"/>
  <c r="DF36" i="2"/>
  <c r="EV36" i="2"/>
  <c r="EY35" i="2"/>
  <c r="EW36" i="2"/>
  <c r="FQ36" i="2"/>
  <c r="FT35" i="2"/>
  <c r="AA36" i="2"/>
  <c r="AV34" i="2"/>
  <c r="AV35" i="2" s="1"/>
  <c r="AQ37" i="2"/>
  <c r="AG37" i="2"/>
  <c r="AF37" i="2"/>
  <c r="AP37" i="2"/>
  <c r="A38" i="2"/>
  <c r="U37" i="2"/>
  <c r="Y37" i="2"/>
  <c r="V37" i="2"/>
  <c r="AB36" i="2"/>
  <c r="AU34" i="2"/>
  <c r="AX33" i="2"/>
  <c r="I6" i="4"/>
  <c r="Z36" i="2"/>
  <c r="AC35" i="2"/>
  <c r="GQ38" i="2" l="1"/>
  <c r="GP38" i="2"/>
  <c r="FU38" i="2"/>
  <c r="FV38" i="2"/>
  <c r="FA38" i="2"/>
  <c r="EZ38" i="2"/>
  <c r="EF38" i="2"/>
  <c r="EE38" i="2"/>
  <c r="DK38" i="2"/>
  <c r="DJ38" i="2"/>
  <c r="CP38" i="2"/>
  <c r="CO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CL37" i="2"/>
  <c r="EB37" i="2"/>
  <c r="GN37" i="2"/>
  <c r="HH37" i="2"/>
  <c r="EW37" i="2"/>
  <c r="EC37" i="2"/>
  <c r="FR37" i="2"/>
  <c r="DH37" i="2"/>
  <c r="FS37" i="2"/>
  <c r="GM37" i="2"/>
  <c r="CM37" i="2"/>
  <c r="EX37" i="2"/>
  <c r="HI37" i="2"/>
  <c r="DG37" i="2"/>
  <c r="FT36" i="2"/>
  <c r="FQ37" i="2"/>
  <c r="EY36" i="2"/>
  <c r="EV37" i="2"/>
  <c r="HG37" i="2"/>
  <c r="HJ36" i="2"/>
  <c r="GL37" i="2"/>
  <c r="GO36" i="2"/>
  <c r="CN36" i="2"/>
  <c r="CK37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F37" i="2"/>
  <c r="DI36" i="2"/>
  <c r="ED36" i="2"/>
  <c r="EA37" i="2"/>
  <c r="AA37" i="2"/>
  <c r="H7" i="4"/>
  <c r="AB37" i="2"/>
  <c r="AP38" i="2"/>
  <c r="AF38" i="2"/>
  <c r="AQ38" i="2"/>
  <c r="AG38" i="2"/>
  <c r="U38" i="2"/>
  <c r="V38" i="2"/>
  <c r="A39" i="2"/>
  <c r="Y38" i="2"/>
  <c r="AV36" i="2"/>
  <c r="AW35" i="2"/>
  <c r="AW36" i="2" s="1"/>
  <c r="AU35" i="2"/>
  <c r="AX34" i="2"/>
  <c r="Z37" i="2"/>
  <c r="AC36" i="2"/>
  <c r="GQ39" i="2" l="1"/>
  <c r="GP39" i="2"/>
  <c r="FU39" i="2"/>
  <c r="FV39" i="2"/>
  <c r="FA39" i="2"/>
  <c r="EZ39" i="2"/>
  <c r="EF39" i="2"/>
  <c r="EE39" i="2"/>
  <c r="DK39" i="2"/>
  <c r="DJ39" i="2"/>
  <c r="CP39" i="2"/>
  <c r="BT39" i="2"/>
  <c r="AZ39" i="2"/>
  <c r="AY39" i="2"/>
  <c r="BU39" i="2"/>
  <c r="CO39" i="2"/>
  <c r="AE39" i="2"/>
  <c r="AD39" i="2"/>
  <c r="J39" i="2"/>
  <c r="I39" i="2"/>
  <c r="K39" i="2"/>
  <c r="H76" i="2"/>
  <c r="I7" i="4"/>
  <c r="L39" i="2"/>
  <c r="D77" i="2"/>
  <c r="G77" i="2" s="1"/>
  <c r="EW38" i="2"/>
  <c r="EB38" i="2"/>
  <c r="HI38" i="2"/>
  <c r="CM38" i="2"/>
  <c r="DG38" i="2"/>
  <c r="CL38" i="2"/>
  <c r="FS38" i="2"/>
  <c r="GN38" i="2"/>
  <c r="GM38" i="2"/>
  <c r="GL38" i="2"/>
  <c r="GO37" i="2"/>
  <c r="HH38" i="2"/>
  <c r="HG38" i="2"/>
  <c r="HJ37" i="2"/>
  <c r="FR38" i="2"/>
  <c r="EX38" i="2"/>
  <c r="CN37" i="2"/>
  <c r="CK38" i="2"/>
  <c r="DH38" i="2"/>
  <c r="FT37" i="2"/>
  <c r="FQ38" i="2"/>
  <c r="EC38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EA38" i="2"/>
  <c r="DI37" i="2"/>
  <c r="DF38" i="2"/>
  <c r="EY37" i="2"/>
  <c r="EV38" i="2"/>
  <c r="AA38" i="2"/>
  <c r="AQ39" i="2"/>
  <c r="AP39" i="2"/>
  <c r="AF39" i="2"/>
  <c r="AG39" i="2"/>
  <c r="A40" i="2"/>
  <c r="U39" i="2"/>
  <c r="V39" i="2"/>
  <c r="Y39" i="2"/>
  <c r="AB38" i="2"/>
  <c r="AX35" i="2"/>
  <c r="AU36" i="2"/>
  <c r="Z38" i="2"/>
  <c r="AC37" i="2"/>
  <c r="GQ40" i="2" l="1"/>
  <c r="GP40" i="2"/>
  <c r="FU40" i="2"/>
  <c r="FV40" i="2"/>
  <c r="FA40" i="2"/>
  <c r="EZ40" i="2"/>
  <c r="EF40" i="2"/>
  <c r="EE40" i="2"/>
  <c r="DK40" i="2"/>
  <c r="DJ40" i="2"/>
  <c r="CP40" i="2"/>
  <c r="CO40" i="2"/>
  <c r="BU40" i="2"/>
  <c r="BT40" i="2"/>
  <c r="AZ40" i="2"/>
  <c r="AY40" i="2"/>
  <c r="AE40" i="2"/>
  <c r="AD40" i="2"/>
  <c r="J40" i="2"/>
  <c r="I40" i="2"/>
  <c r="K40" i="2"/>
  <c r="H77" i="2"/>
  <c r="L40" i="2"/>
  <c r="D78" i="2"/>
  <c r="G78" i="2" s="1"/>
  <c r="EW39" i="2"/>
  <c r="EB39" i="2"/>
  <c r="DG39" i="2"/>
  <c r="CM39" i="2"/>
  <c r="FS39" i="2"/>
  <c r="GN39" i="2"/>
  <c r="HI39" i="2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V39" i="2"/>
  <c r="EY38" i="2"/>
  <c r="DI38" i="2"/>
  <c r="DF39" i="2"/>
  <c r="EX39" i="2"/>
  <c r="EC39" i="2"/>
  <c r="DH39" i="2"/>
  <c r="CK39" i="2"/>
  <c r="CN38" i="2"/>
  <c r="FR39" i="2"/>
  <c r="GO38" i="2"/>
  <c r="GL39" i="2"/>
  <c r="EA39" i="2"/>
  <c r="ED38" i="2"/>
  <c r="HH39" i="2"/>
  <c r="GM39" i="2"/>
  <c r="FT38" i="2"/>
  <c r="FQ39" i="2"/>
  <c r="CL39" i="2"/>
  <c r="HG39" i="2"/>
  <c r="HJ38" i="2"/>
  <c r="AA39" i="2"/>
  <c r="AQ40" i="2"/>
  <c r="AG40" i="2"/>
  <c r="AP40" i="2"/>
  <c r="AF40" i="2"/>
  <c r="Y40" i="2"/>
  <c r="U40" i="2"/>
  <c r="V40" i="2"/>
  <c r="A41" i="2"/>
  <c r="AB39" i="2"/>
  <c r="AV37" i="2"/>
  <c r="AW37" i="2"/>
  <c r="AX36" i="2"/>
  <c r="AU37" i="2"/>
  <c r="Z39" i="2"/>
  <c r="AC38" i="2"/>
  <c r="GQ41" i="2" l="1"/>
  <c r="GP41" i="2"/>
  <c r="FU41" i="2"/>
  <c r="FV41" i="2"/>
  <c r="FA41" i="2"/>
  <c r="EZ41" i="2"/>
  <c r="EF41" i="2"/>
  <c r="EE41" i="2"/>
  <c r="DK41" i="2"/>
  <c r="DJ41" i="2"/>
  <c r="CP41" i="2"/>
  <c r="CO41" i="2"/>
  <c r="BU41" i="2"/>
  <c r="BT41" i="2"/>
  <c r="AZ41" i="2"/>
  <c r="AY41" i="2"/>
  <c r="AE41" i="2"/>
  <c r="AD41" i="2"/>
  <c r="K41" i="2"/>
  <c r="J41" i="2"/>
  <c r="I41" i="2"/>
  <c r="H78" i="2"/>
  <c r="L41" i="2"/>
  <c r="D79" i="2"/>
  <c r="G79" i="2" s="1"/>
  <c r="EW40" i="2"/>
  <c r="GM40" i="2"/>
  <c r="EB40" i="2"/>
  <c r="HH40" i="2"/>
  <c r="DH40" i="2"/>
  <c r="FR40" i="2"/>
  <c r="EC40" i="2"/>
  <c r="HI40" i="2"/>
  <c r="EX40" i="2"/>
  <c r="FS40" i="2"/>
  <c r="GN40" i="2"/>
  <c r="CM40" i="2"/>
  <c r="DG40" i="2"/>
  <c r="CL40" i="2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FQ40" i="2"/>
  <c r="CN39" i="2"/>
  <c r="CK40" i="2"/>
  <c r="DF40" i="2"/>
  <c r="DI39" i="2"/>
  <c r="EA40" i="2"/>
  <c r="ED39" i="2"/>
  <c r="GL40" i="2"/>
  <c r="GO39" i="2"/>
  <c r="EV40" i="2"/>
  <c r="EY39" i="2"/>
  <c r="HG40" i="2"/>
  <c r="HJ39" i="2"/>
  <c r="AA40" i="2"/>
  <c r="AB40" i="2"/>
  <c r="AW38" i="2"/>
  <c r="AP41" i="2"/>
  <c r="AF41" i="2"/>
  <c r="AQ41" i="2"/>
  <c r="AG41" i="2"/>
  <c r="Y41" i="2"/>
  <c r="U41" i="2"/>
  <c r="V41" i="2"/>
  <c r="A42" i="2"/>
  <c r="AV38" i="2"/>
  <c r="AU38" i="2"/>
  <c r="AX37" i="2"/>
  <c r="Z40" i="2"/>
  <c r="AC39" i="2"/>
  <c r="GQ42" i="2" l="1"/>
  <c r="GP42" i="2"/>
  <c r="FU42" i="2"/>
  <c r="FV42" i="2"/>
  <c r="FA42" i="2"/>
  <c r="EZ42" i="2"/>
  <c r="EF42" i="2"/>
  <c r="EE42" i="2"/>
  <c r="DK42" i="2"/>
  <c r="DJ42" i="2"/>
  <c r="CP42" i="2"/>
  <c r="CO42" i="2"/>
  <c r="BU42" i="2"/>
  <c r="BT42" i="2"/>
  <c r="AZ42" i="2"/>
  <c r="AY42" i="2"/>
  <c r="AE42" i="2"/>
  <c r="AD42" i="2"/>
  <c r="K42" i="2"/>
  <c r="J42" i="2"/>
  <c r="I42" i="2"/>
  <c r="H79" i="2"/>
  <c r="GM41" i="2"/>
  <c r="L42" i="2"/>
  <c r="D80" i="2"/>
  <c r="G80" i="2" s="1"/>
  <c r="CL41" i="2"/>
  <c r="FR41" i="2"/>
  <c r="EX41" i="2"/>
  <c r="HI41" i="2"/>
  <c r="EW41" i="2"/>
  <c r="HH41" i="2"/>
  <c r="EB41" i="2"/>
  <c r="FS41" i="2"/>
  <c r="DG41" i="2"/>
  <c r="CM41" i="2"/>
  <c r="GN41" i="2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C41" i="2"/>
  <c r="ED40" i="2"/>
  <c r="EA41" i="2"/>
  <c r="DH41" i="2"/>
  <c r="FT40" i="2"/>
  <c r="FQ41" i="2"/>
  <c r="HG41" i="2"/>
  <c r="HJ40" i="2"/>
  <c r="CN40" i="2"/>
  <c r="CK41" i="2"/>
  <c r="GL41" i="2"/>
  <c r="GO40" i="2"/>
  <c r="EV41" i="2"/>
  <c r="EY40" i="2"/>
  <c r="DF41" i="2"/>
  <c r="DI40" i="2"/>
  <c r="AF42" i="2"/>
  <c r="AP42" i="2"/>
  <c r="AQ42" i="2"/>
  <c r="AG42" i="2"/>
  <c r="Y42" i="2"/>
  <c r="U42" i="2"/>
  <c r="V42" i="2"/>
  <c r="A43" i="2"/>
  <c r="AB41" i="2"/>
  <c r="AA41" i="2"/>
  <c r="AV39" i="2"/>
  <c r="AV40" i="2" s="1"/>
  <c r="AU39" i="2"/>
  <c r="AX38" i="2"/>
  <c r="AW39" i="2"/>
  <c r="Z41" i="2"/>
  <c r="AC40" i="2"/>
  <c r="GQ43" i="2" l="1"/>
  <c r="FU43" i="2"/>
  <c r="FV43" i="2"/>
  <c r="GP43" i="2"/>
  <c r="FA43" i="2"/>
  <c r="EZ43" i="2"/>
  <c r="EF43" i="2"/>
  <c r="EE43" i="2"/>
  <c r="CP43" i="2"/>
  <c r="DK43" i="2"/>
  <c r="DJ43" i="2"/>
  <c r="CO43" i="2"/>
  <c r="BU43" i="2"/>
  <c r="BT43" i="2"/>
  <c r="AZ43" i="2"/>
  <c r="AY43" i="2"/>
  <c r="AE43" i="2"/>
  <c r="AD43" i="2"/>
  <c r="K43" i="2"/>
  <c r="J43" i="2"/>
  <c r="I43" i="2"/>
  <c r="H80" i="2"/>
  <c r="L43" i="2"/>
  <c r="D81" i="2"/>
  <c r="G81" i="2" s="1"/>
  <c r="FR42" i="2"/>
  <c r="EW42" i="2"/>
  <c r="EX42" i="2"/>
  <c r="HI42" i="2"/>
  <c r="HH42" i="2"/>
  <c r="CL42" i="2"/>
  <c r="CM42" i="2"/>
  <c r="DG42" i="2"/>
  <c r="GM42" i="2"/>
  <c r="DH42" i="2"/>
  <c r="EB42" i="2"/>
  <c r="GN42" i="2"/>
  <c r="FS42" i="2"/>
  <c r="CN41" i="2"/>
  <c r="CK42" i="2"/>
  <c r="EC42" i="2"/>
  <c r="EV42" i="2"/>
  <c r="EY41" i="2"/>
  <c r="GL42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A42" i="2"/>
  <c r="ED41" i="2"/>
  <c r="DF42" i="2"/>
  <c r="DI41" i="2"/>
  <c r="HG42" i="2"/>
  <c r="HJ41" i="2"/>
  <c r="FT41" i="2"/>
  <c r="FQ42" i="2"/>
  <c r="AB42" i="2"/>
  <c r="AQ43" i="2"/>
  <c r="AP43" i="2"/>
  <c r="AG43" i="2"/>
  <c r="AF43" i="2"/>
  <c r="V43" i="2"/>
  <c r="U43" i="2"/>
  <c r="A44" i="2"/>
  <c r="Y43" i="2"/>
  <c r="AA42" i="2"/>
  <c r="AU40" i="2"/>
  <c r="AX39" i="2"/>
  <c r="AW40" i="2"/>
  <c r="Z42" i="2"/>
  <c r="AC41" i="2"/>
  <c r="GQ44" i="2" l="1"/>
  <c r="GP44" i="2"/>
  <c r="FU44" i="2"/>
  <c r="FV44" i="2"/>
  <c r="FA44" i="2"/>
  <c r="EZ44" i="2"/>
  <c r="EF44" i="2"/>
  <c r="EE44" i="2"/>
  <c r="DK44" i="2"/>
  <c r="DJ44" i="2"/>
  <c r="CP44" i="2"/>
  <c r="CO44" i="2"/>
  <c r="BU44" i="2"/>
  <c r="BT44" i="2"/>
  <c r="AZ44" i="2"/>
  <c r="AY44" i="2"/>
  <c r="AE44" i="2"/>
  <c r="AD44" i="2"/>
  <c r="K44" i="2"/>
  <c r="J44" i="2"/>
  <c r="I44" i="2"/>
  <c r="H81" i="2"/>
  <c r="L44" i="2"/>
  <c r="D82" i="2"/>
  <c r="G82" i="2" s="1"/>
  <c r="CM43" i="2"/>
  <c r="EW43" i="2"/>
  <c r="DG43" i="2"/>
  <c r="HH43" i="2"/>
  <c r="GN43" i="2"/>
  <c r="EB43" i="2"/>
  <c r="FR43" i="2"/>
  <c r="EX43" i="2"/>
  <c r="FS43" i="2"/>
  <c r="HI43" i="2"/>
  <c r="FQ43" i="2"/>
  <c r="FT42" i="2"/>
  <c r="DI42" i="2"/>
  <c r="DF43" i="2"/>
  <c r="CL43" i="2"/>
  <c r="GM43" i="2"/>
  <c r="HG43" i="2"/>
  <c r="HJ42" i="2"/>
  <c r="DH43" i="2"/>
  <c r="GO42" i="2"/>
  <c r="GL43" i="2"/>
  <c r="EC43" i="2"/>
  <c r="CK43" i="2"/>
  <c r="CN42" i="2"/>
  <c r="ED42" i="2"/>
  <c r="EA43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EV43" i="2"/>
  <c r="AA43" i="2"/>
  <c r="AQ44" i="2"/>
  <c r="AP44" i="2"/>
  <c r="AG44" i="2"/>
  <c r="AF44" i="2"/>
  <c r="V44" i="2"/>
  <c r="A45" i="2"/>
  <c r="U44" i="2"/>
  <c r="Y44" i="2"/>
  <c r="AB43" i="2"/>
  <c r="AV41" i="2"/>
  <c r="AX40" i="2"/>
  <c r="AU41" i="2"/>
  <c r="AW41" i="2"/>
  <c r="Z43" i="2"/>
  <c r="AC42" i="2"/>
  <c r="GQ45" i="2" l="1"/>
  <c r="GP45" i="2"/>
  <c r="FU45" i="2"/>
  <c r="FV45" i="2"/>
  <c r="FA45" i="2"/>
  <c r="EZ45" i="2"/>
  <c r="EF45" i="2"/>
  <c r="EE45" i="2"/>
  <c r="DK45" i="2"/>
  <c r="DJ45" i="2"/>
  <c r="CP45" i="2"/>
  <c r="CO45" i="2"/>
  <c r="BU45" i="2"/>
  <c r="BT45" i="2"/>
  <c r="AZ45" i="2"/>
  <c r="AY45" i="2"/>
  <c r="AE45" i="2"/>
  <c r="AD45" i="2"/>
  <c r="K45" i="2"/>
  <c r="J45" i="2"/>
  <c r="I45" i="2"/>
  <c r="H82" i="2"/>
  <c r="L45" i="2"/>
  <c r="D83" i="2"/>
  <c r="G83" i="2" s="1"/>
  <c r="FS44" i="2"/>
  <c r="EB44" i="2"/>
  <c r="DG44" i="2"/>
  <c r="EW44" i="2"/>
  <c r="CM44" i="2"/>
  <c r="GN44" i="2"/>
  <c r="HI44" i="2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V44" i="2"/>
  <c r="EY43" i="2"/>
  <c r="ED43" i="2"/>
  <c r="EA44" i="2"/>
  <c r="EC44" i="2"/>
  <c r="HH44" i="2"/>
  <c r="FR44" i="2"/>
  <c r="DH44" i="2"/>
  <c r="GM44" i="2"/>
  <c r="CL44" i="2"/>
  <c r="DI43" i="2"/>
  <c r="DF44" i="2"/>
  <c r="EX44" i="2"/>
  <c r="CK44" i="2"/>
  <c r="CN43" i="2"/>
  <c r="GO43" i="2"/>
  <c r="GL44" i="2"/>
  <c r="HG44" i="2"/>
  <c r="HJ43" i="2"/>
  <c r="FT43" i="2"/>
  <c r="FQ44" i="2"/>
  <c r="AB44" i="2"/>
  <c r="AQ45" i="2"/>
  <c r="AG45" i="2"/>
  <c r="AF45" i="2"/>
  <c r="AP45" i="2"/>
  <c r="U45" i="2"/>
  <c r="V45" i="2"/>
  <c r="A46" i="2"/>
  <c r="Y45" i="2"/>
  <c r="AW42" i="2"/>
  <c r="AW43" i="2" s="1"/>
  <c r="AA44" i="2"/>
  <c r="AV42" i="2"/>
  <c r="AX41" i="2"/>
  <c r="AU42" i="2"/>
  <c r="Z44" i="2"/>
  <c r="AC43" i="2"/>
  <c r="GQ46" i="2" l="1"/>
  <c r="GP46" i="2"/>
  <c r="FU46" i="2"/>
  <c r="FV46" i="2"/>
  <c r="FA46" i="2"/>
  <c r="EZ46" i="2"/>
  <c r="EF46" i="2"/>
  <c r="EE46" i="2"/>
  <c r="DK46" i="2"/>
  <c r="DJ46" i="2"/>
  <c r="CP46" i="2"/>
  <c r="CO46" i="2"/>
  <c r="BU46" i="2"/>
  <c r="BT46" i="2"/>
  <c r="AZ46" i="2"/>
  <c r="AY46" i="2"/>
  <c r="AE46" i="2"/>
  <c r="AD46" i="2"/>
  <c r="K46" i="2"/>
  <c r="J46" i="2"/>
  <c r="I46" i="2"/>
  <c r="H83" i="2"/>
  <c r="L46" i="2"/>
  <c r="D84" i="2"/>
  <c r="G84" i="2" s="1"/>
  <c r="FR45" i="2"/>
  <c r="EB45" i="2"/>
  <c r="EW45" i="2"/>
  <c r="DG45" i="2"/>
  <c r="HH45" i="2"/>
  <c r="CM45" i="2"/>
  <c r="GM45" i="2"/>
  <c r="CL45" i="2"/>
  <c r="EC45" i="2"/>
  <c r="EX45" i="2"/>
  <c r="GN45" i="2"/>
  <c r="DH45" i="2"/>
  <c r="HI45" i="2"/>
  <c r="FS45" i="2"/>
  <c r="GO44" i="2"/>
  <c r="GL45" i="2"/>
  <c r="DI44" i="2"/>
  <c r="DF45" i="2"/>
  <c r="EY44" i="2"/>
  <c r="EV45" i="2"/>
  <c r="FQ45" i="2"/>
  <c r="FT44" i="2"/>
  <c r="HG45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CK45" i="2"/>
  <c r="ED44" i="2"/>
  <c r="EA45" i="2"/>
  <c r="AB45" i="2"/>
  <c r="AA45" i="2"/>
  <c r="AP46" i="2"/>
  <c r="AF46" i="2"/>
  <c r="AQ46" i="2"/>
  <c r="AG46" i="2"/>
  <c r="A47" i="2"/>
  <c r="Y46" i="2"/>
  <c r="U46" i="2"/>
  <c r="V46" i="2"/>
  <c r="AV43" i="2"/>
  <c r="AV44" i="2" s="1"/>
  <c r="AU43" i="2"/>
  <c r="AX42" i="2"/>
  <c r="Z45" i="2"/>
  <c r="AC44" i="2"/>
  <c r="GQ47" i="2" l="1"/>
  <c r="GP47" i="2"/>
  <c r="FU47" i="2"/>
  <c r="FV47" i="2"/>
  <c r="FA47" i="2"/>
  <c r="EZ47" i="2"/>
  <c r="EF47" i="2"/>
  <c r="EE47" i="2"/>
  <c r="DK47" i="2"/>
  <c r="DJ47" i="2"/>
  <c r="CP47" i="2"/>
  <c r="CO47" i="2"/>
  <c r="BT47" i="2"/>
  <c r="AZ47" i="2"/>
  <c r="AY47" i="2"/>
  <c r="BU47" i="2"/>
  <c r="AE47" i="2"/>
  <c r="AD47" i="2"/>
  <c r="J47" i="2"/>
  <c r="I47" i="2"/>
  <c r="K47" i="2"/>
  <c r="H84" i="2"/>
  <c r="L47" i="2"/>
  <c r="D85" i="2"/>
  <c r="G85" i="2" s="1"/>
  <c r="FR46" i="2"/>
  <c r="EW46" i="2"/>
  <c r="EX46" i="2"/>
  <c r="CL46" i="2"/>
  <c r="DG46" i="2"/>
  <c r="HH46" i="2"/>
  <c r="GN46" i="2"/>
  <c r="FS46" i="2"/>
  <c r="HI46" i="2"/>
  <c r="EB46" i="2"/>
  <c r="EC46" i="2"/>
  <c r="EA46" i="2"/>
  <c r="ED45" i="2"/>
  <c r="GM46" i="2"/>
  <c r="CM46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DH46" i="2"/>
  <c r="FQ46" i="2"/>
  <c r="FT45" i="2"/>
  <c r="EV46" i="2"/>
  <c r="EY45" i="2"/>
  <c r="GO45" i="2"/>
  <c r="GL46" i="2"/>
  <c r="CK46" i="2"/>
  <c r="CN45" i="2"/>
  <c r="HG46" i="2"/>
  <c r="HJ45" i="2"/>
  <c r="DI45" i="2"/>
  <c r="DF46" i="2"/>
  <c r="AQ47" i="2"/>
  <c r="AF47" i="2"/>
  <c r="AP47" i="2"/>
  <c r="AG47" i="2"/>
  <c r="A48" i="2"/>
  <c r="Y47" i="2"/>
  <c r="U47" i="2"/>
  <c r="V47" i="2"/>
  <c r="AB46" i="2"/>
  <c r="AA46" i="2"/>
  <c r="AU44" i="2"/>
  <c r="AX43" i="2"/>
  <c r="AV45" i="2"/>
  <c r="AW44" i="2"/>
  <c r="Z46" i="2"/>
  <c r="AC45" i="2"/>
  <c r="GQ48" i="2" l="1"/>
  <c r="GP48" i="2"/>
  <c r="FU48" i="2"/>
  <c r="FV48" i="2"/>
  <c r="FA48" i="2"/>
  <c r="EZ48" i="2"/>
  <c r="EF48" i="2"/>
  <c r="EE48" i="2"/>
  <c r="DK48" i="2"/>
  <c r="DJ48" i="2"/>
  <c r="CP48" i="2"/>
  <c r="CO48" i="2"/>
  <c r="BU48" i="2"/>
  <c r="BT48" i="2"/>
  <c r="AZ48" i="2"/>
  <c r="AY48" i="2"/>
  <c r="AE48" i="2"/>
  <c r="AD48" i="2"/>
  <c r="J48" i="2"/>
  <c r="I48" i="2"/>
  <c r="K48" i="2"/>
  <c r="H85" i="2"/>
  <c r="L48" i="2"/>
  <c r="D86" i="2"/>
  <c r="G86" i="2" s="1"/>
  <c r="EW47" i="2"/>
  <c r="DG47" i="2"/>
  <c r="CL47" i="2"/>
  <c r="EC47" i="2"/>
  <c r="HH47" i="2"/>
  <c r="GN47" i="2"/>
  <c r="HI47" i="2"/>
  <c r="FS47" i="2"/>
  <c r="DH47" i="2"/>
  <c r="HG47" i="2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F47" i="2"/>
  <c r="DI46" i="2"/>
  <c r="EX47" i="2"/>
  <c r="FT46" i="2"/>
  <c r="FQ47" i="2"/>
  <c r="ED46" i="2"/>
  <c r="EA47" i="2"/>
  <c r="EB47" i="2"/>
  <c r="CK47" i="2"/>
  <c r="CN46" i="2"/>
  <c r="EY46" i="2"/>
  <c r="EV47" i="2"/>
  <c r="CM47" i="2"/>
  <c r="FR47" i="2"/>
  <c r="GO46" i="2"/>
  <c r="GL47" i="2"/>
  <c r="GM47" i="2"/>
  <c r="AA47" i="2"/>
  <c r="AB47" i="2"/>
  <c r="AQ48" i="2"/>
  <c r="AG48" i="2"/>
  <c r="AF48" i="2"/>
  <c r="AP48" i="2"/>
  <c r="Y48" i="2"/>
  <c r="U48" i="2"/>
  <c r="V48" i="2"/>
  <c r="A49" i="2"/>
  <c r="AU45" i="2"/>
  <c r="AX44" i="2"/>
  <c r="AW45" i="2"/>
  <c r="Z47" i="2"/>
  <c r="AC46" i="2"/>
  <c r="GQ49" i="2" l="1"/>
  <c r="GP49" i="2"/>
  <c r="FU49" i="2"/>
  <c r="FV49" i="2"/>
  <c r="FA49" i="2"/>
  <c r="EZ49" i="2"/>
  <c r="EF49" i="2"/>
  <c r="EE49" i="2"/>
  <c r="DK49" i="2"/>
  <c r="DJ49" i="2"/>
  <c r="CP49" i="2"/>
  <c r="CO49" i="2"/>
  <c r="BU49" i="2"/>
  <c r="BT49" i="2"/>
  <c r="AZ49" i="2"/>
  <c r="AY49" i="2"/>
  <c r="AE49" i="2"/>
  <c r="AD49" i="2"/>
  <c r="K49" i="2"/>
  <c r="J49" i="2"/>
  <c r="I49" i="2"/>
  <c r="H86" i="2"/>
  <c r="EW48" i="2"/>
  <c r="L49" i="2"/>
  <c r="GM48" i="2"/>
  <c r="D87" i="2"/>
  <c r="G87" i="2" s="1"/>
  <c r="FR48" i="2"/>
  <c r="EB48" i="2"/>
  <c r="CL48" i="2"/>
  <c r="FS48" i="2"/>
  <c r="DG48" i="2"/>
  <c r="DH48" i="2"/>
  <c r="GN48" i="2"/>
  <c r="EC48" i="2"/>
  <c r="HI48" i="2"/>
  <c r="ED47" i="2"/>
  <c r="EA48" i="2"/>
  <c r="HH48" i="2"/>
  <c r="EX48" i="2"/>
  <c r="HG48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L48" i="2"/>
  <c r="GO47" i="2"/>
  <c r="CM48" i="2"/>
  <c r="EV48" i="2"/>
  <c r="EY47" i="2"/>
  <c r="CK48" i="2"/>
  <c r="CN47" i="2"/>
  <c r="FQ48" i="2"/>
  <c r="FT47" i="2"/>
  <c r="DI47" i="2"/>
  <c r="DF48" i="2"/>
  <c r="AB48" i="2"/>
  <c r="AP49" i="2"/>
  <c r="AF49" i="2"/>
  <c r="AQ49" i="2"/>
  <c r="AG49" i="2"/>
  <c r="V49" i="2"/>
  <c r="A50" i="2"/>
  <c r="Y49" i="2"/>
  <c r="U49" i="2"/>
  <c r="AA48" i="2"/>
  <c r="AV46" i="2"/>
  <c r="AW46" i="2"/>
  <c r="AU46" i="2"/>
  <c r="AX45" i="2"/>
  <c r="Z48" i="2"/>
  <c r="AC47" i="2"/>
  <c r="GQ50" i="2" l="1"/>
  <c r="GP50" i="2"/>
  <c r="FU50" i="2"/>
  <c r="FV50" i="2"/>
  <c r="FA50" i="2"/>
  <c r="EZ50" i="2"/>
  <c r="EF50" i="2"/>
  <c r="EE50" i="2"/>
  <c r="DK50" i="2"/>
  <c r="DJ50" i="2"/>
  <c r="CP50" i="2"/>
  <c r="CO50" i="2"/>
  <c r="BU50" i="2"/>
  <c r="BT50" i="2"/>
  <c r="AZ50" i="2"/>
  <c r="AY50" i="2"/>
  <c r="AE50" i="2"/>
  <c r="AD50" i="2"/>
  <c r="K50" i="2"/>
  <c r="J50" i="2"/>
  <c r="I50" i="2"/>
  <c r="H87" i="2"/>
  <c r="L50" i="2"/>
  <c r="D88" i="2"/>
  <c r="G88" i="2" s="1"/>
  <c r="CL49" i="2"/>
  <c r="GN49" i="2"/>
  <c r="EW49" i="2"/>
  <c r="FS49" i="2"/>
  <c r="HI49" i="2"/>
  <c r="DH49" i="2"/>
  <c r="EC49" i="2"/>
  <c r="CM49" i="2"/>
  <c r="HH49" i="2"/>
  <c r="EB49" i="2"/>
  <c r="DG49" i="2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K49" i="2"/>
  <c r="CN48" i="2"/>
  <c r="GM49" i="2"/>
  <c r="FR49" i="2"/>
  <c r="FQ49" i="2"/>
  <c r="FT48" i="2"/>
  <c r="GL49" i="2"/>
  <c r="GO48" i="2"/>
  <c r="HG49" i="2"/>
  <c r="HJ48" i="2"/>
  <c r="ED48" i="2"/>
  <c r="EA49" i="2"/>
  <c r="DF49" i="2"/>
  <c r="DI48" i="2"/>
  <c r="EV49" i="2"/>
  <c r="EY48" i="2"/>
  <c r="EX49" i="2"/>
  <c r="AB49" i="2"/>
  <c r="AA49" i="2"/>
  <c r="AP50" i="2"/>
  <c r="AF50" i="2"/>
  <c r="AQ50" i="2"/>
  <c r="AG50" i="2"/>
  <c r="Y50" i="2"/>
  <c r="U50" i="2"/>
  <c r="V50" i="2"/>
  <c r="A51" i="2"/>
  <c r="AV47" i="2"/>
  <c r="AV48" i="2" s="1"/>
  <c r="AU47" i="2"/>
  <c r="AX46" i="2"/>
  <c r="AW47" i="2"/>
  <c r="AW48" i="2" s="1"/>
  <c r="Z49" i="2"/>
  <c r="AC48" i="2"/>
  <c r="GQ51" i="2" l="1"/>
  <c r="FU51" i="2"/>
  <c r="FV51" i="2"/>
  <c r="GP51" i="2"/>
  <c r="FA51" i="2"/>
  <c r="EZ51" i="2"/>
  <c r="EF51" i="2"/>
  <c r="EE51" i="2"/>
  <c r="DK51" i="2"/>
  <c r="CO51" i="2"/>
  <c r="BU51" i="2"/>
  <c r="DJ51" i="2"/>
  <c r="CP51" i="2"/>
  <c r="BT51" i="2"/>
  <c r="AZ51" i="2"/>
  <c r="AY51" i="2"/>
  <c r="AE51" i="2"/>
  <c r="AD51" i="2"/>
  <c r="K51" i="2"/>
  <c r="J51" i="2"/>
  <c r="I51" i="2"/>
  <c r="H88" i="2"/>
  <c r="L51" i="2"/>
  <c r="D89" i="2"/>
  <c r="G89" i="2" s="1"/>
  <c r="CL50" i="2"/>
  <c r="DH50" i="2"/>
  <c r="FS50" i="2"/>
  <c r="GN50" i="2"/>
  <c r="EX50" i="2"/>
  <c r="FR50" i="2"/>
  <c r="HI50" i="2"/>
  <c r="EC50" i="2"/>
  <c r="DG50" i="2"/>
  <c r="GM50" i="2"/>
  <c r="EW50" i="2"/>
  <c r="GL50" i="2"/>
  <c r="GO49" i="2"/>
  <c r="CK50" i="2"/>
  <c r="CN49" i="2"/>
  <c r="EB50" i="2"/>
  <c r="HH50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CM50" i="2"/>
  <c r="DF50" i="2"/>
  <c r="DI49" i="2"/>
  <c r="HG50" i="2"/>
  <c r="HJ49" i="2"/>
  <c r="FT49" i="2"/>
  <c r="FQ50" i="2"/>
  <c r="EY49" i="2"/>
  <c r="EV50" i="2"/>
  <c r="EA50" i="2"/>
  <c r="ED49" i="2"/>
  <c r="AB50" i="2"/>
  <c r="AQ51" i="2"/>
  <c r="AP51" i="2"/>
  <c r="AF51" i="2"/>
  <c r="AG51" i="2"/>
  <c r="V51" i="2"/>
  <c r="U51" i="2"/>
  <c r="A52" i="2"/>
  <c r="Y51" i="2"/>
  <c r="AA50" i="2"/>
  <c r="AW49" i="2"/>
  <c r="AU48" i="2"/>
  <c r="AX47" i="2"/>
  <c r="Z50" i="2"/>
  <c r="AC49" i="2"/>
  <c r="GQ52" i="2" l="1"/>
  <c r="GP52" i="2"/>
  <c r="FU52" i="2"/>
  <c r="FV52" i="2"/>
  <c r="FA52" i="2"/>
  <c r="EZ52" i="2"/>
  <c r="EF52" i="2"/>
  <c r="EE52" i="2"/>
  <c r="DK52" i="2"/>
  <c r="DJ52" i="2"/>
  <c r="CO52" i="2"/>
  <c r="BU52" i="2"/>
  <c r="CP52" i="2"/>
  <c r="BT52" i="2"/>
  <c r="AZ52" i="2"/>
  <c r="AY52" i="2"/>
  <c r="AE52" i="2"/>
  <c r="AD52" i="2"/>
  <c r="K52" i="2"/>
  <c r="J52" i="2"/>
  <c r="I52" i="2"/>
  <c r="H89" i="2"/>
  <c r="L52" i="2"/>
  <c r="D90" i="2"/>
  <c r="G90" i="2" s="1"/>
  <c r="FR51" i="2"/>
  <c r="EW51" i="2"/>
  <c r="CL51" i="2"/>
  <c r="GM51" i="2"/>
  <c r="EC51" i="2"/>
  <c r="HH51" i="2"/>
  <c r="DG51" i="2"/>
  <c r="GN51" i="2"/>
  <c r="CM51" i="2"/>
  <c r="DH51" i="2"/>
  <c r="FS51" i="2"/>
  <c r="HI51" i="2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V51" i="2"/>
  <c r="EY50" i="2"/>
  <c r="FQ51" i="2"/>
  <c r="FT50" i="2"/>
  <c r="CN50" i="2"/>
  <c r="CK51" i="2"/>
  <c r="DF51" i="2"/>
  <c r="DI50" i="2"/>
  <c r="EB51" i="2"/>
  <c r="GL51" i="2"/>
  <c r="GO50" i="2"/>
  <c r="ED50" i="2"/>
  <c r="EA51" i="2"/>
  <c r="HG51" i="2"/>
  <c r="HJ50" i="2"/>
  <c r="EX51" i="2"/>
  <c r="AA51" i="2"/>
  <c r="AQ52" i="2"/>
  <c r="AG52" i="2"/>
  <c r="AP52" i="2"/>
  <c r="AF52" i="2"/>
  <c r="U52" i="2"/>
  <c r="V52" i="2"/>
  <c r="Y52" i="2"/>
  <c r="A53" i="2"/>
  <c r="AB51" i="2"/>
  <c r="AV49" i="2"/>
  <c r="AW50" i="2"/>
  <c r="AU49" i="2"/>
  <c r="AX48" i="2"/>
  <c r="Z51" i="2"/>
  <c r="AC50" i="2"/>
  <c r="GQ53" i="2" l="1"/>
  <c r="GP53" i="2"/>
  <c r="FU53" i="2"/>
  <c r="FV53" i="2"/>
  <c r="FA53" i="2"/>
  <c r="EZ53" i="2"/>
  <c r="EF53" i="2"/>
  <c r="EE53" i="2"/>
  <c r="DK53" i="2"/>
  <c r="DJ53" i="2"/>
  <c r="CP53" i="2"/>
  <c r="CO53" i="2"/>
  <c r="BU53" i="2"/>
  <c r="BT53" i="2"/>
  <c r="AZ53" i="2"/>
  <c r="AY53" i="2"/>
  <c r="AE53" i="2"/>
  <c r="AD53" i="2"/>
  <c r="K53" i="2"/>
  <c r="J53" i="2"/>
  <c r="I53" i="2"/>
  <c r="H90" i="2"/>
  <c r="FR52" i="2"/>
  <c r="L53" i="2"/>
  <c r="D91" i="2"/>
  <c r="G91" i="2" s="1"/>
  <c r="GM52" i="2"/>
  <c r="EX52" i="2"/>
  <c r="DG52" i="2"/>
  <c r="EW52" i="2"/>
  <c r="HH52" i="2"/>
  <c r="CL52" i="2"/>
  <c r="EC52" i="2"/>
  <c r="CM52" i="2"/>
  <c r="EB52" i="2"/>
  <c r="DH52" i="2"/>
  <c r="FS52" i="2"/>
  <c r="GN52" i="2"/>
  <c r="HI52" i="2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G52" i="2"/>
  <c r="HJ51" i="2"/>
  <c r="DI51" i="2"/>
  <c r="DF52" i="2"/>
  <c r="EV52" i="2"/>
  <c r="EY51" i="2"/>
  <c r="EA52" i="2"/>
  <c r="ED51" i="2"/>
  <c r="GL52" i="2"/>
  <c r="GO51" i="2"/>
  <c r="CK52" i="2"/>
  <c r="CN51" i="2"/>
  <c r="FQ52" i="2"/>
  <c r="FT51" i="2"/>
  <c r="AA52" i="2"/>
  <c r="AB52" i="2"/>
  <c r="AQ53" i="2"/>
  <c r="AG53" i="2"/>
  <c r="AP53" i="2"/>
  <c r="AF53" i="2"/>
  <c r="Y53" i="2"/>
  <c r="U53" i="2"/>
  <c r="A54" i="2"/>
  <c r="V53" i="2"/>
  <c r="AV50" i="2"/>
  <c r="AX49" i="2"/>
  <c r="AU50" i="2"/>
  <c r="Z52" i="2"/>
  <c r="AC51" i="2"/>
  <c r="GQ54" i="2" l="1"/>
  <c r="GP54" i="2"/>
  <c r="FU54" i="2"/>
  <c r="FV54" i="2"/>
  <c r="FA54" i="2"/>
  <c r="EZ54" i="2"/>
  <c r="EF54" i="2"/>
  <c r="EE54" i="2"/>
  <c r="DK54" i="2"/>
  <c r="DJ54" i="2"/>
  <c r="CP54" i="2"/>
  <c r="CO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EW53" i="2"/>
  <c r="CL53" i="2"/>
  <c r="DG53" i="2"/>
  <c r="EB53" i="2"/>
  <c r="DH53" i="2"/>
  <c r="GN53" i="2"/>
  <c r="EC53" i="2"/>
  <c r="CM53" i="2"/>
  <c r="FS53" i="2"/>
  <c r="EX53" i="2"/>
  <c r="GM53" i="2"/>
  <c r="HI53" i="2"/>
  <c r="FT52" i="2"/>
  <c r="FQ53" i="2"/>
  <c r="EA53" i="2"/>
  <c r="ED52" i="2"/>
  <c r="FR53" i="2"/>
  <c r="HH53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K53" i="2"/>
  <c r="CN52" i="2"/>
  <c r="GO52" i="2"/>
  <c r="GL53" i="2"/>
  <c r="EY52" i="2"/>
  <c r="EV53" i="2"/>
  <c r="DF53" i="2"/>
  <c r="DI52" i="2"/>
  <c r="HG53" i="2"/>
  <c r="HJ52" i="2"/>
  <c r="AB53" i="2"/>
  <c r="AA53" i="2"/>
  <c r="AP54" i="2"/>
  <c r="AF54" i="2"/>
  <c r="AG54" i="2"/>
  <c r="AQ54" i="2"/>
  <c r="A55" i="2"/>
  <c r="Y54" i="2"/>
  <c r="U54" i="2"/>
  <c r="V54" i="2"/>
  <c r="AV51" i="2"/>
  <c r="AV52" i="2" s="1"/>
  <c r="AX50" i="2"/>
  <c r="AU51" i="2"/>
  <c r="AW51" i="2"/>
  <c r="AW52" i="2" s="1"/>
  <c r="Z53" i="2"/>
  <c r="AC52" i="2"/>
  <c r="GQ55" i="2" l="1"/>
  <c r="GP55" i="2"/>
  <c r="FU55" i="2"/>
  <c r="FV55" i="2"/>
  <c r="FA55" i="2"/>
  <c r="EZ55" i="2"/>
  <c r="EF55" i="2"/>
  <c r="EE55" i="2"/>
  <c r="DK55" i="2"/>
  <c r="DJ55" i="2"/>
  <c r="CP55" i="2"/>
  <c r="CO55" i="2"/>
  <c r="BT55" i="2"/>
  <c r="AZ55" i="2"/>
  <c r="AY55" i="2"/>
  <c r="BU55" i="2"/>
  <c r="AE55" i="2"/>
  <c r="AD55" i="2"/>
  <c r="J55" i="2"/>
  <c r="I55" i="2"/>
  <c r="K55" i="2"/>
  <c r="H92" i="2"/>
  <c r="L55" i="2"/>
  <c r="D93" i="2"/>
  <c r="G93" i="2" s="1"/>
  <c r="EC54" i="2"/>
  <c r="EW54" i="2"/>
  <c r="DG54" i="2"/>
  <c r="FS54" i="2"/>
  <c r="EX54" i="2"/>
  <c r="GM54" i="2"/>
  <c r="CM54" i="2"/>
  <c r="HI54" i="2"/>
  <c r="FR54" i="2"/>
  <c r="EB54" i="2"/>
  <c r="GN54" i="2"/>
  <c r="HG54" i="2"/>
  <c r="HJ53" i="2"/>
  <c r="EY53" i="2"/>
  <c r="EV54" i="2"/>
  <c r="FQ54" i="2"/>
  <c r="FT53" i="2"/>
  <c r="CL54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CK54" i="2"/>
  <c r="EA54" i="2"/>
  <c r="ED53" i="2"/>
  <c r="DI53" i="2"/>
  <c r="DF54" i="2"/>
  <c r="GL54" i="2"/>
  <c r="GO53" i="2"/>
  <c r="DH54" i="2"/>
  <c r="HH54" i="2"/>
  <c r="AA54" i="2"/>
  <c r="AQ55" i="2"/>
  <c r="AG55" i="2"/>
  <c r="AF55" i="2"/>
  <c r="AP55" i="2"/>
  <c r="A56" i="2"/>
  <c r="Y55" i="2"/>
  <c r="V55" i="2"/>
  <c r="U55" i="2"/>
  <c r="AB54" i="2"/>
  <c r="AW53" i="2"/>
  <c r="AU52" i="2"/>
  <c r="AX51" i="2"/>
  <c r="Z54" i="2"/>
  <c r="AC53" i="2"/>
  <c r="GQ56" i="2" l="1"/>
  <c r="GP56" i="2"/>
  <c r="FU56" i="2"/>
  <c r="FV56" i="2"/>
  <c r="FA56" i="2"/>
  <c r="EZ56" i="2"/>
  <c r="EF56" i="2"/>
  <c r="EE56" i="2"/>
  <c r="DK56" i="2"/>
  <c r="DJ56" i="2"/>
  <c r="CP56" i="2"/>
  <c r="CO56" i="2"/>
  <c r="BU56" i="2"/>
  <c r="BT56" i="2"/>
  <c r="AZ56" i="2"/>
  <c r="AY56" i="2"/>
  <c r="AE56" i="2"/>
  <c r="AD56" i="2"/>
  <c r="J56" i="2"/>
  <c r="I56" i="2"/>
  <c r="K56" i="2"/>
  <c r="H93" i="2"/>
  <c r="L56" i="2"/>
  <c r="DG55" i="2"/>
  <c r="D94" i="2"/>
  <c r="G94" i="2" s="1"/>
  <c r="HH55" i="2"/>
  <c r="EX55" i="2"/>
  <c r="EC55" i="2"/>
  <c r="CL55" i="2"/>
  <c r="HI55" i="2"/>
  <c r="CM55" i="2"/>
  <c r="DH55" i="2"/>
  <c r="FS55" i="2"/>
  <c r="GM55" i="2"/>
  <c r="ED54" i="2"/>
  <c r="EA55" i="2"/>
  <c r="EB55" i="2"/>
  <c r="GO54" i="2"/>
  <c r="GL55" i="2"/>
  <c r="DF55" i="2"/>
  <c r="DI54" i="2"/>
  <c r="CN54" i="2"/>
  <c r="CK55" i="2"/>
  <c r="HG55" i="2"/>
  <c r="HJ54" i="2"/>
  <c r="EW55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FQ55" i="2"/>
  <c r="EV55" i="2"/>
  <c r="EY54" i="2"/>
  <c r="GN55" i="2"/>
  <c r="FR55" i="2"/>
  <c r="AA55" i="2"/>
  <c r="AQ56" i="2"/>
  <c r="AG56" i="2"/>
  <c r="AP56" i="2"/>
  <c r="AF56" i="2"/>
  <c r="Y56" i="2"/>
  <c r="A57" i="2"/>
  <c r="U56" i="2"/>
  <c r="V56" i="2"/>
  <c r="AB55" i="2"/>
  <c r="AV53" i="2"/>
  <c r="AW54" i="2"/>
  <c r="AX52" i="2"/>
  <c r="AU53" i="2"/>
  <c r="Z55" i="2"/>
  <c r="AC54" i="2"/>
  <c r="GQ57" i="2" l="1"/>
  <c r="GP57" i="2"/>
  <c r="FU57" i="2"/>
  <c r="FV57" i="2"/>
  <c r="FA57" i="2"/>
  <c r="EZ57" i="2"/>
  <c r="EF57" i="2"/>
  <c r="EE57" i="2"/>
  <c r="DK57" i="2"/>
  <c r="DJ57" i="2"/>
  <c r="CP57" i="2"/>
  <c r="CO57" i="2"/>
  <c r="BU57" i="2"/>
  <c r="BT57" i="2"/>
  <c r="AZ57" i="2"/>
  <c r="AY57" i="2"/>
  <c r="AE57" i="2"/>
  <c r="AD57" i="2"/>
  <c r="K57" i="2"/>
  <c r="J57" i="2"/>
  <c r="I57" i="2"/>
  <c r="H94" i="2"/>
  <c r="L57" i="2"/>
  <c r="D95" i="2"/>
  <c r="G95" i="2" s="1"/>
  <c r="FR56" i="2"/>
  <c r="HH56" i="2"/>
  <c r="CM56" i="2"/>
  <c r="GN56" i="2"/>
  <c r="DG56" i="2"/>
  <c r="FS56" i="2"/>
  <c r="EX56" i="2"/>
  <c r="EC56" i="2"/>
  <c r="DH56" i="2"/>
  <c r="GM56" i="2"/>
  <c r="HI56" i="2"/>
  <c r="HG56" i="2"/>
  <c r="HJ55" i="2"/>
  <c r="CK56" i="2"/>
  <c r="CN55" i="2"/>
  <c r="CL56" i="2"/>
  <c r="EV56" i="2"/>
  <c r="EY55" i="2"/>
  <c r="GO55" i="2"/>
  <c r="GL56" i="2"/>
  <c r="ED55" i="2"/>
  <c r="EA56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Q56" i="2"/>
  <c r="FT55" i="2"/>
  <c r="EW56" i="2"/>
  <c r="EB56" i="2"/>
  <c r="DI55" i="2"/>
  <c r="DF56" i="2"/>
  <c r="AA56" i="2"/>
  <c r="AP57" i="2"/>
  <c r="AF57" i="2"/>
  <c r="AQ57" i="2"/>
  <c r="AG57" i="2"/>
  <c r="A58" i="2"/>
  <c r="V57" i="2"/>
  <c r="Y57" i="2"/>
  <c r="U57" i="2"/>
  <c r="AB56" i="2"/>
  <c r="AV54" i="2"/>
  <c r="AX53" i="2"/>
  <c r="AU54" i="2"/>
  <c r="AW55" i="2"/>
  <c r="Z56" i="2"/>
  <c r="AC55" i="2"/>
  <c r="GQ58" i="2" l="1"/>
  <c r="GP58" i="2"/>
  <c r="FU58" i="2"/>
  <c r="FV58" i="2"/>
  <c r="FA58" i="2"/>
  <c r="EZ58" i="2"/>
  <c r="EF58" i="2"/>
  <c r="EE58" i="2"/>
  <c r="DK58" i="2"/>
  <c r="DJ58" i="2"/>
  <c r="CP58" i="2"/>
  <c r="CO58" i="2"/>
  <c r="BU58" i="2"/>
  <c r="BT58" i="2"/>
  <c r="AZ58" i="2"/>
  <c r="AY58" i="2"/>
  <c r="AE58" i="2"/>
  <c r="AD58" i="2"/>
  <c r="K58" i="2"/>
  <c r="J58" i="2"/>
  <c r="I58" i="2"/>
  <c r="H95" i="2"/>
  <c r="L58" i="2"/>
  <c r="D96" i="2"/>
  <c r="G96" i="2" s="1"/>
  <c r="EB57" i="2"/>
  <c r="DH57" i="2"/>
  <c r="GM57" i="2"/>
  <c r="DG57" i="2"/>
  <c r="CM57" i="2"/>
  <c r="HH57" i="2"/>
  <c r="EC57" i="2"/>
  <c r="FS57" i="2"/>
  <c r="EX57" i="2"/>
  <c r="CL57" i="2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GL57" i="2"/>
  <c r="GN57" i="2"/>
  <c r="FT56" i="2"/>
  <c r="FQ57" i="2"/>
  <c r="ED56" i="2"/>
  <c r="EA57" i="2"/>
  <c r="CN56" i="2"/>
  <c r="CK57" i="2"/>
  <c r="HI57" i="2"/>
  <c r="FR57" i="2"/>
  <c r="EV57" i="2"/>
  <c r="EY56" i="2"/>
  <c r="HG57" i="2"/>
  <c r="HJ56" i="2"/>
  <c r="DI56" i="2"/>
  <c r="DF57" i="2"/>
  <c r="EW57" i="2"/>
  <c r="AA57" i="2"/>
  <c r="AB57" i="2"/>
  <c r="AP58" i="2"/>
  <c r="AF58" i="2"/>
  <c r="AQ58" i="2"/>
  <c r="AG58" i="2"/>
  <c r="V58" i="2"/>
  <c r="U58" i="2"/>
  <c r="A59" i="2"/>
  <c r="Y58" i="2"/>
  <c r="AV55" i="2"/>
  <c r="AX54" i="2"/>
  <c r="AU55" i="2"/>
  <c r="Z57" i="2"/>
  <c r="AC56" i="2"/>
  <c r="GQ59" i="2" l="1"/>
  <c r="FU59" i="2"/>
  <c r="FV59" i="2"/>
  <c r="GP59" i="2"/>
  <c r="FA59" i="2"/>
  <c r="EZ59" i="2"/>
  <c r="EF59" i="2"/>
  <c r="EE59" i="2"/>
  <c r="CO59" i="2"/>
  <c r="BU59" i="2"/>
  <c r="DK59" i="2"/>
  <c r="DJ59" i="2"/>
  <c r="CP59" i="2"/>
  <c r="BT59" i="2"/>
  <c r="AZ59" i="2"/>
  <c r="AY59" i="2"/>
  <c r="AE59" i="2"/>
  <c r="AD59" i="2"/>
  <c r="K59" i="2"/>
  <c r="J59" i="2"/>
  <c r="I59" i="2"/>
  <c r="H96" i="2"/>
  <c r="FR58" i="2"/>
  <c r="L59" i="2"/>
  <c r="D97" i="2"/>
  <c r="G97" i="2" s="1"/>
  <c r="GM58" i="2"/>
  <c r="DH58" i="2"/>
  <c r="EW58" i="2"/>
  <c r="CM58" i="2"/>
  <c r="HH58" i="2"/>
  <c r="EB58" i="2"/>
  <c r="DG58" i="2"/>
  <c r="HI58" i="2"/>
  <c r="FS58" i="2"/>
  <c r="EC58" i="2"/>
  <c r="EX58" i="2"/>
  <c r="FQ58" i="2"/>
  <c r="FT57" i="2"/>
  <c r="GO57" i="2"/>
  <c r="GL58" i="2"/>
  <c r="EA58" i="2"/>
  <c r="ED57" i="2"/>
  <c r="CL58" i="2"/>
  <c r="DF58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G58" i="2"/>
  <c r="HJ57" i="2"/>
  <c r="EY57" i="2"/>
  <c r="EV58" i="2"/>
  <c r="CK58" i="2"/>
  <c r="CN57" i="2"/>
  <c r="GN58" i="2"/>
  <c r="AB58" i="2"/>
  <c r="AA58" i="2"/>
  <c r="AQ59" i="2"/>
  <c r="AP59" i="2"/>
  <c r="AF59" i="2"/>
  <c r="AG59" i="2"/>
  <c r="A60" i="2"/>
  <c r="Y59" i="2"/>
  <c r="U59" i="2"/>
  <c r="V59" i="2"/>
  <c r="AW56" i="2"/>
  <c r="AV56" i="2"/>
  <c r="AX55" i="2"/>
  <c r="AU56" i="2"/>
  <c r="Z58" i="2"/>
  <c r="AC57" i="2"/>
  <c r="GQ60" i="2" l="1"/>
  <c r="GP60" i="2"/>
  <c r="FU60" i="2"/>
  <c r="FV60" i="2"/>
  <c r="FA60" i="2"/>
  <c r="EZ60" i="2"/>
  <c r="EF60" i="2"/>
  <c r="EE60" i="2"/>
  <c r="DK60" i="2"/>
  <c r="DJ60" i="2"/>
  <c r="CO60" i="2"/>
  <c r="BU60" i="2"/>
  <c r="CP60" i="2"/>
  <c r="BT60" i="2"/>
  <c r="AZ60" i="2"/>
  <c r="AY60" i="2"/>
  <c r="AE60" i="2"/>
  <c r="AD60" i="2"/>
  <c r="K60" i="2"/>
  <c r="J60" i="2"/>
  <c r="I60" i="2"/>
  <c r="H97" i="2"/>
  <c r="L60" i="2"/>
  <c r="D98" i="2"/>
  <c r="G98" i="2" s="1"/>
  <c r="DG59" i="2"/>
  <c r="CM59" i="2"/>
  <c r="DH59" i="2"/>
  <c r="EC59" i="2"/>
  <c r="GM59" i="2"/>
  <c r="EX59" i="2"/>
  <c r="FS59" i="2"/>
  <c r="HI59" i="2"/>
  <c r="EW59" i="2"/>
  <c r="CN58" i="2"/>
  <c r="CK59" i="2"/>
  <c r="ED58" i="2"/>
  <c r="EA59" i="2"/>
  <c r="EV59" i="2"/>
  <c r="EY58" i="2"/>
  <c r="FR59" i="2"/>
  <c r="HH59" i="2"/>
  <c r="CL59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F59" i="2"/>
  <c r="DI58" i="2"/>
  <c r="EB59" i="2"/>
  <c r="GO58" i="2"/>
  <c r="GL59" i="2"/>
  <c r="FT58" i="2"/>
  <c r="FQ59" i="2"/>
  <c r="GN59" i="2"/>
  <c r="HG59" i="2"/>
  <c r="HJ58" i="2"/>
  <c r="AA59" i="2"/>
  <c r="AP60" i="2"/>
  <c r="AF60" i="2"/>
  <c r="AQ60" i="2"/>
  <c r="AG60" i="2"/>
  <c r="U60" i="2"/>
  <c r="V60" i="2"/>
  <c r="A61" i="2"/>
  <c r="Y60" i="2"/>
  <c r="AB59" i="2"/>
  <c r="AW57" i="2"/>
  <c r="AV57" i="2"/>
  <c r="AX56" i="2"/>
  <c r="AU57" i="2"/>
  <c r="Z59" i="2"/>
  <c r="AC58" i="2"/>
  <c r="GQ61" i="2" l="1"/>
  <c r="GP61" i="2"/>
  <c r="FU61" i="2"/>
  <c r="FV61" i="2"/>
  <c r="FA61" i="2"/>
  <c r="EZ61" i="2"/>
  <c r="EF61" i="2"/>
  <c r="EE61" i="2"/>
  <c r="DK61" i="2"/>
  <c r="DJ61" i="2"/>
  <c r="CO61" i="2"/>
  <c r="BU61" i="2"/>
  <c r="CP61" i="2"/>
  <c r="BT61" i="2"/>
  <c r="AZ61" i="2"/>
  <c r="AY61" i="2"/>
  <c r="AE61" i="2"/>
  <c r="AD61" i="2"/>
  <c r="K61" i="2"/>
  <c r="J61" i="2"/>
  <c r="I61" i="2"/>
  <c r="H98" i="2"/>
  <c r="L61" i="2"/>
  <c r="D99" i="2"/>
  <c r="G99" i="2" s="1"/>
  <c r="EB60" i="2"/>
  <c r="DG60" i="2"/>
  <c r="GM60" i="2"/>
  <c r="FS60" i="2"/>
  <c r="DH60" i="2"/>
  <c r="EX60" i="2"/>
  <c r="GN60" i="2"/>
  <c r="CM60" i="2"/>
  <c r="EC60" i="2"/>
  <c r="HI60" i="2"/>
  <c r="GO59" i="2"/>
  <c r="GL60" i="2"/>
  <c r="DF60" i="2"/>
  <c r="DI59" i="2"/>
  <c r="ED59" i="2"/>
  <c r="EA60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CL60" i="2"/>
  <c r="EY59" i="2"/>
  <c r="EV60" i="2"/>
  <c r="EW60" i="2"/>
  <c r="HG60" i="2"/>
  <c r="HJ59" i="2"/>
  <c r="FQ60" i="2"/>
  <c r="FT59" i="2"/>
  <c r="HH60" i="2"/>
  <c r="FR60" i="2"/>
  <c r="CK60" i="2"/>
  <c r="CN59" i="2"/>
  <c r="AB60" i="2"/>
  <c r="AA60" i="2"/>
  <c r="AV58" i="2"/>
  <c r="AV59" i="2" s="1"/>
  <c r="AQ61" i="2"/>
  <c r="AG61" i="2"/>
  <c r="AP61" i="2"/>
  <c r="AF61" i="2"/>
  <c r="Y61" i="2"/>
  <c r="V61" i="2"/>
  <c r="A62" i="2"/>
  <c r="U61" i="2"/>
  <c r="AW58" i="2"/>
  <c r="AX57" i="2"/>
  <c r="AU58" i="2"/>
  <c r="Z60" i="2"/>
  <c r="AC59" i="2"/>
  <c r="GQ62" i="2" l="1"/>
  <c r="GP62" i="2"/>
  <c r="FU62" i="2"/>
  <c r="FV62" i="2"/>
  <c r="FA62" i="2"/>
  <c r="EZ62" i="2"/>
  <c r="EF62" i="2"/>
  <c r="EE62" i="2"/>
  <c r="DK62" i="2"/>
  <c r="DJ62" i="2"/>
  <c r="CO62" i="2"/>
  <c r="BU62" i="2"/>
  <c r="CP62" i="2"/>
  <c r="BT62" i="2"/>
  <c r="AZ62" i="2"/>
  <c r="AY62" i="2"/>
  <c r="AE62" i="2"/>
  <c r="AD62" i="2"/>
  <c r="K62" i="2"/>
  <c r="J62" i="2"/>
  <c r="I62" i="2"/>
  <c r="H99" i="2"/>
  <c r="DG61" i="2"/>
  <c r="L62" i="2"/>
  <c r="D100" i="2"/>
  <c r="G100" i="2" s="1"/>
  <c r="HH61" i="2"/>
  <c r="GM61" i="2"/>
  <c r="CM61" i="2"/>
  <c r="EW61" i="2"/>
  <c r="FS61" i="2"/>
  <c r="FR61" i="2"/>
  <c r="EX61" i="2"/>
  <c r="CL61" i="2"/>
  <c r="HI61" i="2"/>
  <c r="EC61" i="2"/>
  <c r="HG61" i="2"/>
  <c r="HJ60" i="2"/>
  <c r="EY60" i="2"/>
  <c r="EV61" i="2"/>
  <c r="GO60" i="2"/>
  <c r="GL61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DH61" i="2"/>
  <c r="CN60" i="2"/>
  <c r="CK61" i="2"/>
  <c r="FT60" i="2"/>
  <c r="FQ61" i="2"/>
  <c r="DF61" i="2"/>
  <c r="DI60" i="2"/>
  <c r="GN61" i="2"/>
  <c r="EA61" i="2"/>
  <c r="ED60" i="2"/>
  <c r="EB61" i="2"/>
  <c r="AA61" i="2"/>
  <c r="AP62" i="2"/>
  <c r="AF62" i="2"/>
  <c r="AQ62" i="2"/>
  <c r="AG62" i="2"/>
  <c r="U62" i="2"/>
  <c r="V62" i="2"/>
  <c r="A63" i="2"/>
  <c r="Y62" i="2"/>
  <c r="AB61" i="2"/>
  <c r="AW59" i="2"/>
  <c r="AX58" i="2"/>
  <c r="AU59" i="2"/>
  <c r="Z61" i="2"/>
  <c r="AC60" i="2"/>
  <c r="GQ63" i="2" l="1"/>
  <c r="GP63" i="2"/>
  <c r="FU63" i="2"/>
  <c r="FV63" i="2"/>
  <c r="FA63" i="2"/>
  <c r="EZ63" i="2"/>
  <c r="EF63" i="2"/>
  <c r="EE63" i="2"/>
  <c r="DK63" i="2"/>
  <c r="DJ63" i="2"/>
  <c r="CP63" i="2"/>
  <c r="BT63" i="2"/>
  <c r="AZ63" i="2"/>
  <c r="AY63" i="2"/>
  <c r="CO63" i="2"/>
  <c r="BU63" i="2"/>
  <c r="AE63" i="2"/>
  <c r="AD63" i="2"/>
  <c r="J63" i="2"/>
  <c r="I63" i="2"/>
  <c r="K63" i="2"/>
  <c r="H100" i="2"/>
  <c r="DG62" i="2"/>
  <c r="L63" i="2"/>
  <c r="D101" i="2"/>
  <c r="G101" i="2" s="1"/>
  <c r="EC62" i="2"/>
  <c r="DH62" i="2"/>
  <c r="EB62" i="2"/>
  <c r="GN62" i="2"/>
  <c r="CM62" i="2"/>
  <c r="HI62" i="2"/>
  <c r="EX62" i="2"/>
  <c r="EW62" i="2"/>
  <c r="HH62" i="2"/>
  <c r="FS62" i="2"/>
  <c r="GM62" i="2"/>
  <c r="EA62" i="2"/>
  <c r="ED61" i="2"/>
  <c r="FQ62" i="2"/>
  <c r="FT61" i="2"/>
  <c r="GO61" i="2"/>
  <c r="GL62" i="2"/>
  <c r="EY61" i="2"/>
  <c r="EV62" i="2"/>
  <c r="FR62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DF62" i="2"/>
  <c r="CN61" i="2"/>
  <c r="CK62" i="2"/>
  <c r="CL62" i="2"/>
  <c r="HG62" i="2"/>
  <c r="HJ61" i="2"/>
  <c r="AA62" i="2"/>
  <c r="AB62" i="2"/>
  <c r="AQ63" i="2"/>
  <c r="AP63" i="2"/>
  <c r="AF63" i="2"/>
  <c r="AG63" i="2"/>
  <c r="V63" i="2"/>
  <c r="U63" i="2"/>
  <c r="A64" i="2"/>
  <c r="Y63" i="2"/>
  <c r="AW60" i="2"/>
  <c r="AV60" i="2"/>
  <c r="AU60" i="2"/>
  <c r="AX59" i="2"/>
  <c r="Z62" i="2"/>
  <c r="AC61" i="2"/>
  <c r="GQ64" i="2" l="1"/>
  <c r="GP64" i="2"/>
  <c r="FU64" i="2"/>
  <c r="FV64" i="2"/>
  <c r="FA64" i="2"/>
  <c r="EZ64" i="2"/>
  <c r="EF64" i="2"/>
  <c r="EE64" i="2"/>
  <c r="DK64" i="2"/>
  <c r="DJ64" i="2"/>
  <c r="CP64" i="2"/>
  <c r="CO64" i="2"/>
  <c r="BU64" i="2"/>
  <c r="BT64" i="2"/>
  <c r="AZ64" i="2"/>
  <c r="AY64" i="2"/>
  <c r="AE64" i="2"/>
  <c r="AD64" i="2"/>
  <c r="J64" i="2"/>
  <c r="I64" i="2"/>
  <c r="K64" i="2"/>
  <c r="H101" i="2"/>
  <c r="L64" i="2"/>
  <c r="D102" i="2"/>
  <c r="G102" i="2" s="1"/>
  <c r="EW63" i="2"/>
  <c r="HH63" i="2"/>
  <c r="CM63" i="2"/>
  <c r="EX63" i="2"/>
  <c r="GM63" i="2"/>
  <c r="DH63" i="2"/>
  <c r="HI63" i="2"/>
  <c r="CL63" i="2"/>
  <c r="EC63" i="2"/>
  <c r="FS63" i="2"/>
  <c r="HG63" i="2"/>
  <c r="HJ62" i="2"/>
  <c r="DI62" i="2"/>
  <c r="DF63" i="2"/>
  <c r="EY62" i="2"/>
  <c r="EV63" i="2"/>
  <c r="GN63" i="2"/>
  <c r="DG63" i="2"/>
  <c r="EB63" i="2"/>
  <c r="GL63" i="2"/>
  <c r="GO62" i="2"/>
  <c r="CN62" i="2"/>
  <c r="CK63" i="2"/>
  <c r="ED62" i="2"/>
  <c r="EA63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R63" i="2"/>
  <c r="FT62" i="2"/>
  <c r="FQ63" i="2"/>
  <c r="AA63" i="2"/>
  <c r="AQ64" i="2"/>
  <c r="AG64" i="2"/>
  <c r="AP64" i="2"/>
  <c r="AF64" i="2"/>
  <c r="V64" i="2"/>
  <c r="U64" i="2"/>
  <c r="Y64" i="2"/>
  <c r="A65" i="2"/>
  <c r="AV61" i="2"/>
  <c r="AV62" i="2" s="1"/>
  <c r="AB63" i="2"/>
  <c r="AW61" i="2"/>
  <c r="AU61" i="2"/>
  <c r="AX60" i="2"/>
  <c r="Z63" i="2"/>
  <c r="AC62" i="2"/>
  <c r="GQ65" i="2" l="1"/>
  <c r="GP65" i="2"/>
  <c r="FU65" i="2"/>
  <c r="FV65" i="2"/>
  <c r="FA65" i="2"/>
  <c r="EZ65" i="2"/>
  <c r="EF65" i="2"/>
  <c r="EE65" i="2"/>
  <c r="DK65" i="2"/>
  <c r="DJ65" i="2"/>
  <c r="CP65" i="2"/>
  <c r="CO65" i="2"/>
  <c r="BU65" i="2"/>
  <c r="BT65" i="2"/>
  <c r="AZ65" i="2"/>
  <c r="AY65" i="2"/>
  <c r="AE65" i="2"/>
  <c r="AD65" i="2"/>
  <c r="K65" i="2"/>
  <c r="J65" i="2"/>
  <c r="I65" i="2"/>
  <c r="H102" i="2"/>
  <c r="EW64" i="2"/>
  <c r="L65" i="2"/>
  <c r="D103" i="2"/>
  <c r="G103" i="2" s="1"/>
  <c r="CM64" i="2"/>
  <c r="FR64" i="2"/>
  <c r="FS64" i="2"/>
  <c r="EC64" i="2"/>
  <c r="HI64" i="2"/>
  <c r="DH64" i="2"/>
  <c r="GM64" i="2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FQ64" i="2"/>
  <c r="HH64" i="2"/>
  <c r="EV64" i="2"/>
  <c r="EY63" i="2"/>
  <c r="EX64" i="2"/>
  <c r="EA64" i="2"/>
  <c r="ED63" i="2"/>
  <c r="CN63" i="2"/>
  <c r="CK64" i="2"/>
  <c r="CL64" i="2"/>
  <c r="HG64" i="2"/>
  <c r="HJ63" i="2"/>
  <c r="GO63" i="2"/>
  <c r="GL64" i="2"/>
  <c r="EB64" i="2"/>
  <c r="DG64" i="2"/>
  <c r="DF64" i="2"/>
  <c r="DI63" i="2"/>
  <c r="GN64" i="2"/>
  <c r="AB64" i="2"/>
  <c r="AA64" i="2"/>
  <c r="AP65" i="2"/>
  <c r="AF65" i="2"/>
  <c r="AQ65" i="2"/>
  <c r="AG65" i="2"/>
  <c r="A66" i="2"/>
  <c r="Y65" i="2"/>
  <c r="V65" i="2"/>
  <c r="U65" i="2"/>
  <c r="AX61" i="2"/>
  <c r="AU62" i="2"/>
  <c r="AW62" i="2"/>
  <c r="Z64" i="2"/>
  <c r="AC63" i="2"/>
  <c r="GQ66" i="2" l="1"/>
  <c r="GP66" i="2"/>
  <c r="FU66" i="2"/>
  <c r="FV66" i="2"/>
  <c r="FA66" i="2"/>
  <c r="EZ66" i="2"/>
  <c r="EF66" i="2"/>
  <c r="EE66" i="2"/>
  <c r="DK66" i="2"/>
  <c r="DJ66" i="2"/>
  <c r="CP66" i="2"/>
  <c r="CO66" i="2"/>
  <c r="BU66" i="2"/>
  <c r="BT66" i="2"/>
  <c r="AZ66" i="2"/>
  <c r="AY66" i="2"/>
  <c r="AE66" i="2"/>
  <c r="AD66" i="2"/>
  <c r="K66" i="2"/>
  <c r="J66" i="2"/>
  <c r="I66" i="2"/>
  <c r="H103" i="2"/>
  <c r="L66" i="2"/>
  <c r="EW65" i="2"/>
  <c r="D104" i="2"/>
  <c r="G104" i="2" s="1"/>
  <c r="EB65" i="2"/>
  <c r="FR65" i="2"/>
  <c r="CL65" i="2"/>
  <c r="HH65" i="2"/>
  <c r="DG65" i="2"/>
  <c r="FS65" i="2"/>
  <c r="HI65" i="2"/>
  <c r="GM65" i="2"/>
  <c r="EC65" i="2"/>
  <c r="EX65" i="2"/>
  <c r="CM65" i="2"/>
  <c r="DH65" i="2"/>
  <c r="GN65" i="2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GL65" i="2"/>
  <c r="FQ65" i="2"/>
  <c r="FT64" i="2"/>
  <c r="DF65" i="2"/>
  <c r="DI64" i="2"/>
  <c r="CN64" i="2"/>
  <c r="CK65" i="2"/>
  <c r="EA65" i="2"/>
  <c r="ED64" i="2"/>
  <c r="HG65" i="2"/>
  <c r="HJ64" i="2"/>
  <c r="EV65" i="2"/>
  <c r="EY64" i="2"/>
  <c r="AF66" i="2"/>
  <c r="AP66" i="2"/>
  <c r="AQ66" i="2"/>
  <c r="AG66" i="2"/>
  <c r="A67" i="2"/>
  <c r="Y66" i="2"/>
  <c r="U66" i="2"/>
  <c r="V66" i="2"/>
  <c r="AB65" i="2"/>
  <c r="AA65" i="2"/>
  <c r="AW63" i="2"/>
  <c r="AV63" i="2"/>
  <c r="AU63" i="2"/>
  <c r="AX62" i="2"/>
  <c r="Z65" i="2"/>
  <c r="AC64" i="2"/>
  <c r="GQ67" i="2" l="1"/>
  <c r="FU67" i="2"/>
  <c r="FV67" i="2"/>
  <c r="GP67" i="2"/>
  <c r="FA67" i="2"/>
  <c r="EZ67" i="2"/>
  <c r="EF67" i="2"/>
  <c r="EE67" i="2"/>
  <c r="CP67" i="2"/>
  <c r="CO67" i="2"/>
  <c r="BU67" i="2"/>
  <c r="DK67" i="2"/>
  <c r="DJ67" i="2"/>
  <c r="BT67" i="2"/>
  <c r="AZ67" i="2"/>
  <c r="AY67" i="2"/>
  <c r="AE67" i="2"/>
  <c r="AD67" i="2"/>
  <c r="K67" i="2"/>
  <c r="J67" i="2"/>
  <c r="I67" i="2"/>
  <c r="H104" i="2"/>
  <c r="L67" i="2"/>
  <c r="D105" i="2"/>
  <c r="G105" i="2" s="1"/>
  <c r="FR66" i="2"/>
  <c r="CL66" i="2"/>
  <c r="DG66" i="2"/>
  <c r="HH66" i="2"/>
  <c r="EB66" i="2"/>
  <c r="EC66" i="2"/>
  <c r="EW66" i="2"/>
  <c r="GM66" i="2"/>
  <c r="GN66" i="2"/>
  <c r="EX66" i="2"/>
  <c r="DH66" i="2"/>
  <c r="CM66" i="2"/>
  <c r="FS66" i="2"/>
  <c r="HI66" i="2"/>
  <c r="GO65" i="2"/>
  <c r="GL66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G66" i="2"/>
  <c r="HJ65" i="2"/>
  <c r="EA66" i="2"/>
  <c r="ED65" i="2"/>
  <c r="CK66" i="2"/>
  <c r="CN65" i="2"/>
  <c r="DF66" i="2"/>
  <c r="DI65" i="2"/>
  <c r="FT65" i="2"/>
  <c r="FQ66" i="2"/>
  <c r="EV66" i="2"/>
  <c r="EY65" i="2"/>
  <c r="AA66" i="2"/>
  <c r="AB66" i="2"/>
  <c r="AQ67" i="2"/>
  <c r="AP67" i="2"/>
  <c r="AG67" i="2"/>
  <c r="AF67" i="2"/>
  <c r="A68" i="2"/>
  <c r="Y67" i="2"/>
  <c r="V67" i="2"/>
  <c r="U67" i="2"/>
  <c r="AV64" i="2"/>
  <c r="AW64" i="2"/>
  <c r="AX63" i="2"/>
  <c r="AU64" i="2"/>
  <c r="Z66" i="2"/>
  <c r="AC65" i="2"/>
  <c r="GQ68" i="2" l="1"/>
  <c r="GP68" i="2"/>
  <c r="FU68" i="2"/>
  <c r="FV68" i="2"/>
  <c r="FA68" i="2"/>
  <c r="EZ68" i="2"/>
  <c r="EF68" i="2"/>
  <c r="EE68" i="2"/>
  <c r="DK68" i="2"/>
  <c r="DJ68" i="2"/>
  <c r="CP68" i="2"/>
  <c r="CO68" i="2"/>
  <c r="BU68" i="2"/>
  <c r="BT68" i="2"/>
  <c r="AZ68" i="2"/>
  <c r="AY68" i="2"/>
  <c r="AE68" i="2"/>
  <c r="AD68" i="2"/>
  <c r="K68" i="2"/>
  <c r="J68" i="2"/>
  <c r="I68" i="2"/>
  <c r="H105" i="2"/>
  <c r="L68" i="2"/>
  <c r="D106" i="2"/>
  <c r="G106" i="2" s="1"/>
  <c r="HH67" i="2"/>
  <c r="CL67" i="2"/>
  <c r="GM67" i="2"/>
  <c r="GN67" i="2"/>
  <c r="DG67" i="2"/>
  <c r="FS67" i="2"/>
  <c r="HI67" i="2"/>
  <c r="EW67" i="2"/>
  <c r="EB67" i="2"/>
  <c r="FR67" i="2"/>
  <c r="FQ67" i="2"/>
  <c r="FT66" i="2"/>
  <c r="ED66" i="2"/>
  <c r="EA67" i="2"/>
  <c r="EC67" i="2"/>
  <c r="DF67" i="2"/>
  <c r="DI66" i="2"/>
  <c r="DH67" i="2"/>
  <c r="GO66" i="2"/>
  <c r="GL67" i="2"/>
  <c r="CM67" i="2"/>
  <c r="EX67" i="2"/>
  <c r="EV67" i="2"/>
  <c r="EY66" i="2"/>
  <c r="CK67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G67" i="2"/>
  <c r="HJ66" i="2"/>
  <c r="AG68" i="2"/>
  <c r="AP68" i="2"/>
  <c r="AQ68" i="2"/>
  <c r="AF68" i="2"/>
  <c r="A69" i="2"/>
  <c r="Y68" i="2"/>
  <c r="U68" i="2"/>
  <c r="V68" i="2"/>
  <c r="AB67" i="2"/>
  <c r="AA67" i="2"/>
  <c r="AW65" i="2"/>
  <c r="AV65" i="2"/>
  <c r="AX64" i="2"/>
  <c r="AU65" i="2"/>
  <c r="Z67" i="2"/>
  <c r="AC66" i="2"/>
  <c r="GQ69" i="2" l="1"/>
  <c r="GP69" i="2"/>
  <c r="FU69" i="2"/>
  <c r="FV69" i="2"/>
  <c r="FA69" i="2"/>
  <c r="EZ69" i="2"/>
  <c r="EF69" i="2"/>
  <c r="EE69" i="2"/>
  <c r="DK69" i="2"/>
  <c r="DJ69" i="2"/>
  <c r="CP69" i="2"/>
  <c r="CO69" i="2"/>
  <c r="BU69" i="2"/>
  <c r="BT69" i="2"/>
  <c r="AZ69" i="2"/>
  <c r="AY69" i="2"/>
  <c r="AE69" i="2"/>
  <c r="AD69" i="2"/>
  <c r="K69" i="2"/>
  <c r="J69" i="2"/>
  <c r="I69" i="2"/>
  <c r="H106" i="2"/>
  <c r="L69" i="2"/>
  <c r="D107" i="2"/>
  <c r="G107" i="2" s="1"/>
  <c r="CL68" i="2"/>
  <c r="GN68" i="2"/>
  <c r="FS68" i="2"/>
  <c r="HI68" i="2"/>
  <c r="EW68" i="2"/>
  <c r="EB68" i="2"/>
  <c r="DG68" i="2"/>
  <c r="CN67" i="2"/>
  <c r="CK68" i="2"/>
  <c r="GM68" i="2"/>
  <c r="GL68" i="2"/>
  <c r="GO67" i="2"/>
  <c r="FR68" i="2"/>
  <c r="HG68" i="2"/>
  <c r="HJ67" i="2"/>
  <c r="EV68" i="2"/>
  <c r="EY67" i="2"/>
  <c r="DH68" i="2"/>
  <c r="EC68" i="2"/>
  <c r="FQ68" i="2"/>
  <c r="FT67" i="2"/>
  <c r="DI67" i="2"/>
  <c r="DF68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HH68" i="2"/>
  <c r="EX68" i="2"/>
  <c r="CM68" i="2"/>
  <c r="ED67" i="2"/>
  <c r="EA68" i="2"/>
  <c r="AA68" i="2"/>
  <c r="AB68" i="2"/>
  <c r="AQ69" i="2"/>
  <c r="AG69" i="2"/>
  <c r="AF69" i="2"/>
  <c r="AP69" i="2"/>
  <c r="U69" i="2"/>
  <c r="V69" i="2"/>
  <c r="A70" i="2"/>
  <c r="Y69" i="2"/>
  <c r="AW66" i="2"/>
  <c r="AW67" i="2" s="1"/>
  <c r="AU66" i="2"/>
  <c r="AX65" i="2"/>
  <c r="AV66" i="2"/>
  <c r="Z68" i="2"/>
  <c r="AC67" i="2"/>
  <c r="GQ70" i="2" l="1"/>
  <c r="GP70" i="2"/>
  <c r="FU70" i="2"/>
  <c r="FV70" i="2"/>
  <c r="FA70" i="2"/>
  <c r="EZ70" i="2"/>
  <c r="EF70" i="2"/>
  <c r="EE70" i="2"/>
  <c r="DK70" i="2"/>
  <c r="DJ70" i="2"/>
  <c r="CP70" i="2"/>
  <c r="CO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GN69" i="2"/>
  <c r="DG69" i="2"/>
  <c r="HI69" i="2"/>
  <c r="EB69" i="2"/>
  <c r="DH69" i="2"/>
  <c r="FS69" i="2"/>
  <c r="HH69" i="2"/>
  <c r="CM69" i="2"/>
  <c r="CL69" i="2"/>
  <c r="EW69" i="2"/>
  <c r="HG69" i="2"/>
  <c r="HJ68" i="2"/>
  <c r="GM69" i="2"/>
  <c r="EX69" i="2"/>
  <c r="EY68" i="2"/>
  <c r="EV69" i="2"/>
  <c r="FR69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K69" i="2"/>
  <c r="CN68" i="2"/>
  <c r="ED68" i="2"/>
  <c r="EA69" i="2"/>
  <c r="EC69" i="2"/>
  <c r="DF69" i="2"/>
  <c r="DI68" i="2"/>
  <c r="FT68" i="2"/>
  <c r="FQ69" i="2"/>
  <c r="GL69" i="2"/>
  <c r="GO68" i="2"/>
  <c r="AP70" i="2"/>
  <c r="AF70" i="2"/>
  <c r="AG70" i="2"/>
  <c r="AQ70" i="2"/>
  <c r="A71" i="2"/>
  <c r="Y70" i="2"/>
  <c r="U70" i="2"/>
  <c r="V70" i="2"/>
  <c r="AB69" i="2"/>
  <c r="AA69" i="2"/>
  <c r="AW68" i="2"/>
  <c r="AV67" i="2"/>
  <c r="AV68" i="2" s="1"/>
  <c r="AX66" i="2"/>
  <c r="AU67" i="2"/>
  <c r="Z69" i="2"/>
  <c r="AC68" i="2"/>
  <c r="GQ71" i="2" l="1"/>
  <c r="GP71" i="2"/>
  <c r="FU71" i="2"/>
  <c r="FV71" i="2"/>
  <c r="FA71" i="2"/>
  <c r="EZ71" i="2"/>
  <c r="EF71" i="2"/>
  <c r="EE71" i="2"/>
  <c r="DK71" i="2"/>
  <c r="DJ71" i="2"/>
  <c r="BT71" i="2"/>
  <c r="AZ71" i="2"/>
  <c r="AY71" i="2"/>
  <c r="CO71" i="2"/>
  <c r="CP71" i="2"/>
  <c r="BU71" i="2"/>
  <c r="AE71" i="2"/>
  <c r="AD71" i="2"/>
  <c r="J71" i="2"/>
  <c r="I71" i="2"/>
  <c r="K71" i="2"/>
  <c r="H108" i="2"/>
  <c r="L71" i="2"/>
  <c r="D109" i="2"/>
  <c r="G109" i="2" s="1"/>
  <c r="EC70" i="2"/>
  <c r="EW70" i="2"/>
  <c r="DH70" i="2"/>
  <c r="FS70" i="2"/>
  <c r="GN70" i="2"/>
  <c r="HI70" i="2"/>
  <c r="CL70" i="2"/>
  <c r="EB70" i="2"/>
  <c r="DI69" i="2"/>
  <c r="DF70" i="2"/>
  <c r="ED69" i="2"/>
  <c r="EA70" i="2"/>
  <c r="CN69" i="2"/>
  <c r="CK70" i="2"/>
  <c r="CM70" i="2"/>
  <c r="FR70" i="2"/>
  <c r="EX70" i="2"/>
  <c r="DG70" i="2"/>
  <c r="EY69" i="2"/>
  <c r="EV70" i="2"/>
  <c r="GM70" i="2"/>
  <c r="GO69" i="2"/>
  <c r="GL70" i="2"/>
  <c r="FT69" i="2"/>
  <c r="FQ70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H70" i="2"/>
  <c r="HG70" i="2"/>
  <c r="HJ69" i="2"/>
  <c r="AA70" i="2"/>
  <c r="AB70" i="2"/>
  <c r="AQ71" i="2"/>
  <c r="AP71" i="2"/>
  <c r="AF71" i="2"/>
  <c r="AG71" i="2"/>
  <c r="U71" i="2"/>
  <c r="V71" i="2"/>
  <c r="A72" i="2"/>
  <c r="Y71" i="2"/>
  <c r="AX67" i="2"/>
  <c r="AU68" i="2"/>
  <c r="AV69" i="2"/>
  <c r="Z70" i="2"/>
  <c r="AC69" i="2"/>
  <c r="GQ72" i="2" l="1"/>
  <c r="GP72" i="2"/>
  <c r="FU72" i="2"/>
  <c r="FV72" i="2"/>
  <c r="FA72" i="2"/>
  <c r="EZ72" i="2"/>
  <c r="EF72" i="2"/>
  <c r="EE72" i="2"/>
  <c r="DK72" i="2"/>
  <c r="DJ72" i="2"/>
  <c r="CP72" i="2"/>
  <c r="CO72" i="2"/>
  <c r="BU72" i="2"/>
  <c r="BT72" i="2"/>
  <c r="AZ72" i="2"/>
  <c r="AY72" i="2"/>
  <c r="AE72" i="2"/>
  <c r="AD72" i="2"/>
  <c r="J72" i="2"/>
  <c r="I72" i="2"/>
  <c r="K72" i="2"/>
  <c r="H109" i="2"/>
  <c r="L72" i="2"/>
  <c r="D110" i="2"/>
  <c r="G110" i="2" s="1"/>
  <c r="HH71" i="2"/>
  <c r="EW71" i="2"/>
  <c r="HI71" i="2"/>
  <c r="CL71" i="2"/>
  <c r="EC71" i="2"/>
  <c r="DH71" i="2"/>
  <c r="FS71" i="2"/>
  <c r="GN71" i="2"/>
  <c r="FT70" i="2"/>
  <c r="FQ71" i="2"/>
  <c r="ED70" i="2"/>
  <c r="EA71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G71" i="2"/>
  <c r="HJ70" i="2"/>
  <c r="DG71" i="2"/>
  <c r="FR71" i="2"/>
  <c r="CM71" i="2"/>
  <c r="EB71" i="2"/>
  <c r="GL71" i="2"/>
  <c r="GO70" i="2"/>
  <c r="GM71" i="2"/>
  <c r="EV71" i="2"/>
  <c r="EY70" i="2"/>
  <c r="CK71" i="2"/>
  <c r="CN70" i="2"/>
  <c r="EX71" i="2"/>
  <c r="DI70" i="2"/>
  <c r="DF71" i="2"/>
  <c r="AB71" i="2"/>
  <c r="AA71" i="2"/>
  <c r="AQ72" i="2"/>
  <c r="AG72" i="2"/>
  <c r="AP72" i="2"/>
  <c r="AF72" i="2"/>
  <c r="A73" i="2"/>
  <c r="Y72" i="2"/>
  <c r="U72" i="2"/>
  <c r="V72" i="2"/>
  <c r="AW69" i="2"/>
  <c r="AX68" i="2"/>
  <c r="AU69" i="2"/>
  <c r="Z71" i="2"/>
  <c r="AC70" i="2"/>
  <c r="GQ73" i="2" l="1"/>
  <c r="GP73" i="2"/>
  <c r="FU73" i="2"/>
  <c r="FV73" i="2"/>
  <c r="FA73" i="2"/>
  <c r="EZ73" i="2"/>
  <c r="EF73" i="2"/>
  <c r="EE73" i="2"/>
  <c r="DK73" i="2"/>
  <c r="DJ73" i="2"/>
  <c r="CP73" i="2"/>
  <c r="CO73" i="2"/>
  <c r="BU73" i="2"/>
  <c r="BT73" i="2"/>
  <c r="AZ73" i="2"/>
  <c r="AY73" i="2"/>
  <c r="AE73" i="2"/>
  <c r="AD73" i="2"/>
  <c r="K73" i="2"/>
  <c r="J73" i="2"/>
  <c r="I73" i="2"/>
  <c r="H110" i="2"/>
  <c r="L73" i="2"/>
  <c r="D111" i="2"/>
  <c r="G111" i="2" s="1"/>
  <c r="FS72" i="2"/>
  <c r="CL72" i="2"/>
  <c r="EX72" i="2"/>
  <c r="FR72" i="2"/>
  <c r="DG72" i="2"/>
  <c r="EC72" i="2"/>
  <c r="HI72" i="2"/>
  <c r="EB72" i="2"/>
  <c r="HH72" i="2"/>
  <c r="GM72" i="2"/>
  <c r="CM72" i="2"/>
  <c r="DH72" i="2"/>
  <c r="EW72" i="2"/>
  <c r="GN72" i="2"/>
  <c r="DI71" i="2"/>
  <c r="DF72" i="2"/>
  <c r="GO71" i="2"/>
  <c r="GL72" i="2"/>
  <c r="EV72" i="2"/>
  <c r="EY71" i="2"/>
  <c r="HG72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CK72" i="2"/>
  <c r="EA72" i="2"/>
  <c r="ED71" i="2"/>
  <c r="FQ72" i="2"/>
  <c r="FT71" i="2"/>
  <c r="AA72" i="2"/>
  <c r="AP73" i="2"/>
  <c r="AF73" i="2"/>
  <c r="AQ73" i="2"/>
  <c r="AG73" i="2"/>
  <c r="Y73" i="2"/>
  <c r="U73" i="2"/>
  <c r="V73" i="2"/>
  <c r="A74" i="2"/>
  <c r="AB72" i="2"/>
  <c r="AW70" i="2"/>
  <c r="AU70" i="2"/>
  <c r="AX69" i="2"/>
  <c r="AV70" i="2"/>
  <c r="Z72" i="2"/>
  <c r="AC71" i="2"/>
  <c r="GQ74" i="2" l="1"/>
  <c r="GP74" i="2"/>
  <c r="FU74" i="2"/>
  <c r="FV74" i="2"/>
  <c r="FA74" i="2"/>
  <c r="EZ74" i="2"/>
  <c r="EF74" i="2"/>
  <c r="EE74" i="2"/>
  <c r="DK74" i="2"/>
  <c r="DJ74" i="2"/>
  <c r="CP74" i="2"/>
  <c r="CO74" i="2"/>
  <c r="BU74" i="2"/>
  <c r="BT74" i="2"/>
  <c r="AZ74" i="2"/>
  <c r="AY74" i="2"/>
  <c r="AE74" i="2"/>
  <c r="AD74" i="2"/>
  <c r="K74" i="2"/>
  <c r="J74" i="2"/>
  <c r="I74" i="2"/>
  <c r="H111" i="2"/>
  <c r="L74" i="2"/>
  <c r="D112" i="2"/>
  <c r="G112" i="2" s="1"/>
  <c r="CL73" i="2"/>
  <c r="EW73" i="2"/>
  <c r="GN73" i="2"/>
  <c r="EC73" i="2"/>
  <c r="FS73" i="2"/>
  <c r="CM73" i="2"/>
  <c r="HH73" i="2"/>
  <c r="DH73" i="2"/>
  <c r="CN72" i="2"/>
  <c r="CK73" i="2"/>
  <c r="EB73" i="2"/>
  <c r="HI73" i="2"/>
  <c r="FT72" i="2"/>
  <c r="FQ73" i="2"/>
  <c r="EA73" i="2"/>
  <c r="ED72" i="2"/>
  <c r="EX73" i="2"/>
  <c r="GM73" i="2"/>
  <c r="HG73" i="2"/>
  <c r="HJ72" i="2"/>
  <c r="EY72" i="2"/>
  <c r="EV73" i="2"/>
  <c r="DG73" i="2"/>
  <c r="DI72" i="2"/>
  <c r="DF73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FR73" i="2"/>
  <c r="GO72" i="2"/>
  <c r="GL73" i="2"/>
  <c r="AB73" i="2"/>
  <c r="AA73" i="2"/>
  <c r="AP74" i="2"/>
  <c r="AF74" i="2"/>
  <c r="AQ74" i="2"/>
  <c r="AG74" i="2"/>
  <c r="Y74" i="2"/>
  <c r="U74" i="2"/>
  <c r="V74" i="2"/>
  <c r="A75" i="2"/>
  <c r="AW71" i="2"/>
  <c r="AV71" i="2"/>
  <c r="AU71" i="2"/>
  <c r="AX70" i="2"/>
  <c r="Z73" i="2"/>
  <c r="AC72" i="2"/>
  <c r="GQ75" i="2" l="1"/>
  <c r="FU75" i="2"/>
  <c r="FV75" i="2"/>
  <c r="GP75" i="2"/>
  <c r="FA75" i="2"/>
  <c r="EZ75" i="2"/>
  <c r="EF75" i="2"/>
  <c r="EE75" i="2"/>
  <c r="CP75" i="2"/>
  <c r="CO75" i="2"/>
  <c r="BU75" i="2"/>
  <c r="DK75" i="2"/>
  <c r="BT75" i="2"/>
  <c r="AZ75" i="2"/>
  <c r="AY75" i="2"/>
  <c r="DJ75" i="2"/>
  <c r="AE75" i="2"/>
  <c r="AD75" i="2"/>
  <c r="K75" i="2"/>
  <c r="J75" i="2"/>
  <c r="I75" i="2"/>
  <c r="H112" i="2"/>
  <c r="L75" i="2"/>
  <c r="D113" i="2"/>
  <c r="G113" i="2" s="1"/>
  <c r="EW74" i="2"/>
  <c r="FR74" i="2"/>
  <c r="CL74" i="2"/>
  <c r="GN74" i="2"/>
  <c r="DH74" i="2"/>
  <c r="HH74" i="2"/>
  <c r="EC74" i="2"/>
  <c r="FS74" i="2"/>
  <c r="HG74" i="2"/>
  <c r="HJ73" i="2"/>
  <c r="EX74" i="2"/>
  <c r="CK74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F74" i="2"/>
  <c r="DI73" i="2"/>
  <c r="EY73" i="2"/>
  <c r="EV74" i="2"/>
  <c r="EA74" i="2"/>
  <c r="ED73" i="2"/>
  <c r="HI74" i="2"/>
  <c r="CM74" i="2"/>
  <c r="GO73" i="2"/>
  <c r="GL74" i="2"/>
  <c r="DG74" i="2"/>
  <c r="GM74" i="2"/>
  <c r="FQ74" i="2"/>
  <c r="FT73" i="2"/>
  <c r="EB74" i="2"/>
  <c r="AB74" i="2"/>
  <c r="AV72" i="2"/>
  <c r="AA74" i="2"/>
  <c r="AQ75" i="2"/>
  <c r="AP75" i="2"/>
  <c r="AF75" i="2"/>
  <c r="AG75" i="2"/>
  <c r="V75" i="2"/>
  <c r="Y75" i="2"/>
  <c r="U75" i="2"/>
  <c r="A76" i="2"/>
  <c r="AW72" i="2"/>
  <c r="AU72" i="2"/>
  <c r="AX71" i="2"/>
  <c r="Z74" i="2"/>
  <c r="AC73" i="2"/>
  <c r="GQ76" i="2" l="1"/>
  <c r="GP76" i="2"/>
  <c r="FU76" i="2"/>
  <c r="FV76" i="2"/>
  <c r="FA76" i="2"/>
  <c r="EZ76" i="2"/>
  <c r="EF76" i="2"/>
  <c r="EE76" i="2"/>
  <c r="DK76" i="2"/>
  <c r="DJ76" i="2"/>
  <c r="CP76" i="2"/>
  <c r="CO76" i="2"/>
  <c r="BU76" i="2"/>
  <c r="BT76" i="2"/>
  <c r="AZ76" i="2"/>
  <c r="AY76" i="2"/>
  <c r="AE76" i="2"/>
  <c r="AD76" i="2"/>
  <c r="K76" i="2"/>
  <c r="J76" i="2"/>
  <c r="I76" i="2"/>
  <c r="H113" i="2"/>
  <c r="L76" i="2"/>
  <c r="EW75" i="2"/>
  <c r="D114" i="2"/>
  <c r="G114" i="2" s="1"/>
  <c r="EB75" i="2"/>
  <c r="HH75" i="2"/>
  <c r="CL75" i="2"/>
  <c r="DG75" i="2"/>
  <c r="GM75" i="2"/>
  <c r="CM75" i="2"/>
  <c r="DH75" i="2"/>
  <c r="FR75" i="2"/>
  <c r="HI75" i="2"/>
  <c r="EC75" i="2"/>
  <c r="GN75" i="2"/>
  <c r="FS75" i="2"/>
  <c r="EA75" i="2"/>
  <c r="ED74" i="2"/>
  <c r="CK75" i="2"/>
  <c r="CN74" i="2"/>
  <c r="HG75" i="2"/>
  <c r="HJ74" i="2"/>
  <c r="EV75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DF75" i="2"/>
  <c r="EX75" i="2"/>
  <c r="FQ75" i="2"/>
  <c r="FT74" i="2"/>
  <c r="GO74" i="2"/>
  <c r="GL75" i="2"/>
  <c r="AB75" i="2"/>
  <c r="AA75" i="2"/>
  <c r="AQ76" i="2"/>
  <c r="AP76" i="2"/>
  <c r="AF76" i="2"/>
  <c r="AG76" i="2"/>
  <c r="Y76" i="2"/>
  <c r="U76" i="2"/>
  <c r="V76" i="2"/>
  <c r="A77" i="2"/>
  <c r="AW73" i="2"/>
  <c r="AV73" i="2"/>
  <c r="AU73" i="2"/>
  <c r="AX72" i="2"/>
  <c r="Z75" i="2"/>
  <c r="AC74" i="2"/>
  <c r="GQ77" i="2" l="1"/>
  <c r="GP77" i="2"/>
  <c r="FU77" i="2"/>
  <c r="FV77" i="2"/>
  <c r="FA77" i="2"/>
  <c r="EZ77" i="2"/>
  <c r="EF77" i="2"/>
  <c r="EE77" i="2"/>
  <c r="DK77" i="2"/>
  <c r="DJ77" i="2"/>
  <c r="CP77" i="2"/>
  <c r="CO77" i="2"/>
  <c r="BU77" i="2"/>
  <c r="BT77" i="2"/>
  <c r="AZ77" i="2"/>
  <c r="AY77" i="2"/>
  <c r="AE77" i="2"/>
  <c r="AD77" i="2"/>
  <c r="K77" i="2"/>
  <c r="J77" i="2"/>
  <c r="I77" i="2"/>
  <c r="H114" i="2"/>
  <c r="L77" i="2"/>
  <c r="D115" i="2"/>
  <c r="G115" i="2" s="1"/>
  <c r="HH76" i="2"/>
  <c r="EW76" i="2"/>
  <c r="GM76" i="2"/>
  <c r="EX76" i="2"/>
  <c r="HI76" i="2"/>
  <c r="DG76" i="2"/>
  <c r="FS76" i="2"/>
  <c r="GN76" i="2"/>
  <c r="CL76" i="2"/>
  <c r="EC76" i="2"/>
  <c r="CM76" i="2"/>
  <c r="EA76" i="2"/>
  <c r="ED75" i="2"/>
  <c r="DH76" i="2"/>
  <c r="EB76" i="2"/>
  <c r="GL76" i="2"/>
  <c r="GO75" i="2"/>
  <c r="FQ76" i="2"/>
  <c r="FT75" i="2"/>
  <c r="FR76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DF76" i="2"/>
  <c r="EV76" i="2"/>
  <c r="EY75" i="2"/>
  <c r="HG76" i="2"/>
  <c r="HJ75" i="2"/>
  <c r="CK76" i="2"/>
  <c r="CN75" i="2"/>
  <c r="AB76" i="2"/>
  <c r="AQ77" i="2"/>
  <c r="AG77" i="2"/>
  <c r="AP77" i="2"/>
  <c r="AF77" i="2"/>
  <c r="A78" i="2"/>
  <c r="Y77" i="2"/>
  <c r="U77" i="2"/>
  <c r="V77" i="2"/>
  <c r="AA76" i="2"/>
  <c r="AW74" i="2"/>
  <c r="AX73" i="2"/>
  <c r="AU74" i="2"/>
  <c r="AV74" i="2"/>
  <c r="AV75" i="2" s="1"/>
  <c r="Z76" i="2"/>
  <c r="AC75" i="2"/>
  <c r="GQ78" i="2" l="1"/>
  <c r="GP78" i="2"/>
  <c r="FU78" i="2"/>
  <c r="FV78" i="2"/>
  <c r="FA78" i="2"/>
  <c r="EZ78" i="2"/>
  <c r="EF78" i="2"/>
  <c r="EE78" i="2"/>
  <c r="DK78" i="2"/>
  <c r="DJ78" i="2"/>
  <c r="CP78" i="2"/>
  <c r="CO78" i="2"/>
  <c r="BU78" i="2"/>
  <c r="BT78" i="2"/>
  <c r="AZ78" i="2"/>
  <c r="AY78" i="2"/>
  <c r="AE78" i="2"/>
  <c r="AD78" i="2"/>
  <c r="K78" i="2"/>
  <c r="J78" i="2"/>
  <c r="I78" i="2"/>
  <c r="H115" i="2"/>
  <c r="L78" i="2"/>
  <c r="EW77" i="2"/>
  <c r="D116" i="2"/>
  <c r="G116" i="2" s="1"/>
  <c r="DG77" i="2"/>
  <c r="HI77" i="2"/>
  <c r="FS77" i="2"/>
  <c r="CL77" i="2"/>
  <c r="EC77" i="2"/>
  <c r="GM77" i="2"/>
  <c r="CN76" i="2"/>
  <c r="CK77" i="2"/>
  <c r="EY76" i="2"/>
  <c r="EV77" i="2"/>
  <c r="GO76" i="2"/>
  <c r="GL77" i="2"/>
  <c r="ED76" i="2"/>
  <c r="EA77" i="2"/>
  <c r="HH77" i="2"/>
  <c r="GN77" i="2"/>
  <c r="DI76" i="2"/>
  <c r="DF77" i="2"/>
  <c r="FR77" i="2"/>
  <c r="DH77" i="2"/>
  <c r="CM77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G77" i="2"/>
  <c r="HJ76" i="2"/>
  <c r="FT76" i="2"/>
  <c r="FQ77" i="2"/>
  <c r="EB77" i="2"/>
  <c r="EX77" i="2"/>
  <c r="AA77" i="2"/>
  <c r="AB77" i="2"/>
  <c r="AP78" i="2"/>
  <c r="AF78" i="2"/>
  <c r="AQ78" i="2"/>
  <c r="AG78" i="2"/>
  <c r="U78" i="2"/>
  <c r="V78" i="2"/>
  <c r="A79" i="2"/>
  <c r="Y78" i="2"/>
  <c r="AW75" i="2"/>
  <c r="AX74" i="2"/>
  <c r="AU75" i="2"/>
  <c r="Z77" i="2"/>
  <c r="AC76" i="2"/>
  <c r="GQ79" i="2" l="1"/>
  <c r="GP79" i="2"/>
  <c r="FU79" i="2"/>
  <c r="FV79" i="2"/>
  <c r="FA79" i="2"/>
  <c r="EZ79" i="2"/>
  <c r="EF79" i="2"/>
  <c r="EE79" i="2"/>
  <c r="DK79" i="2"/>
  <c r="DJ79" i="2"/>
  <c r="CP79" i="2"/>
  <c r="BU79" i="2"/>
  <c r="BT79" i="2"/>
  <c r="AZ79" i="2"/>
  <c r="AY79" i="2"/>
  <c r="CO79" i="2"/>
  <c r="AE79" i="2"/>
  <c r="AD79" i="2"/>
  <c r="J79" i="2"/>
  <c r="I79" i="2"/>
  <c r="K79" i="2"/>
  <c r="H116" i="2"/>
  <c r="L79" i="2"/>
  <c r="D117" i="2"/>
  <c r="G117" i="2" s="1"/>
  <c r="CL78" i="2"/>
  <c r="EX78" i="2"/>
  <c r="EW78" i="2"/>
  <c r="HI78" i="2"/>
  <c r="EC78" i="2"/>
  <c r="FS78" i="2"/>
  <c r="GM78" i="2"/>
  <c r="EB78" i="2"/>
  <c r="FR78" i="2"/>
  <c r="DG78" i="2"/>
  <c r="HH78" i="2"/>
  <c r="EV78" i="2"/>
  <c r="EY77" i="2"/>
  <c r="HG78" i="2"/>
  <c r="HJ77" i="2"/>
  <c r="DH78" i="2"/>
  <c r="DF78" i="2"/>
  <c r="DI77" i="2"/>
  <c r="CM78" i="2"/>
  <c r="CK78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FQ78" i="2"/>
  <c r="GN78" i="2"/>
  <c r="ED77" i="2"/>
  <c r="EA78" i="2"/>
  <c r="GL78" i="2"/>
  <c r="GO77" i="2"/>
  <c r="AA78" i="2"/>
  <c r="AQ79" i="2"/>
  <c r="AG79" i="2"/>
  <c r="AP79" i="2"/>
  <c r="AF79" i="2"/>
  <c r="Y79" i="2"/>
  <c r="A80" i="2"/>
  <c r="U79" i="2"/>
  <c r="V79" i="2"/>
  <c r="AB78" i="2"/>
  <c r="AW76" i="2"/>
  <c r="AW77" i="2" s="1"/>
  <c r="AU76" i="2"/>
  <c r="AX75" i="2"/>
  <c r="AV76" i="2"/>
  <c r="Z78" i="2"/>
  <c r="AC77" i="2"/>
  <c r="GQ80" i="2" l="1"/>
  <c r="GP80" i="2"/>
  <c r="FU80" i="2"/>
  <c r="FV80" i="2"/>
  <c r="FA80" i="2"/>
  <c r="EZ80" i="2"/>
  <c r="EF80" i="2"/>
  <c r="EE80" i="2"/>
  <c r="DK80" i="2"/>
  <c r="DJ80" i="2"/>
  <c r="CP80" i="2"/>
  <c r="CO80" i="2"/>
  <c r="BU80" i="2"/>
  <c r="BT80" i="2"/>
  <c r="AZ80" i="2"/>
  <c r="AY80" i="2"/>
  <c r="AE80" i="2"/>
  <c r="AD80" i="2"/>
  <c r="J80" i="2"/>
  <c r="I80" i="2"/>
  <c r="K80" i="2"/>
  <c r="H117" i="2"/>
  <c r="L80" i="2"/>
  <c r="D118" i="2"/>
  <c r="G118" i="2" s="1"/>
  <c r="DG79" i="2"/>
  <c r="GN79" i="2"/>
  <c r="FR79" i="2"/>
  <c r="GM79" i="2"/>
  <c r="EC79" i="2"/>
  <c r="HI79" i="2"/>
  <c r="CL79" i="2"/>
  <c r="EW79" i="2"/>
  <c r="DH79" i="2"/>
  <c r="EB79" i="2"/>
  <c r="FQ79" i="2"/>
  <c r="FT78" i="2"/>
  <c r="HG79" i="2"/>
  <c r="HJ78" i="2"/>
  <c r="EX79" i="2"/>
  <c r="GL79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CM79" i="2"/>
  <c r="DI78" i="2"/>
  <c r="DF79" i="2"/>
  <c r="HH79" i="2"/>
  <c r="FS79" i="2"/>
  <c r="EA79" i="2"/>
  <c r="ED78" i="2"/>
  <c r="CK79" i="2"/>
  <c r="CN78" i="2"/>
  <c r="EY78" i="2"/>
  <c r="EV79" i="2"/>
  <c r="AB79" i="2"/>
  <c r="AQ80" i="2"/>
  <c r="AG80" i="2"/>
  <c r="AP80" i="2"/>
  <c r="AF80" i="2"/>
  <c r="A81" i="2"/>
  <c r="Y80" i="2"/>
  <c r="U80" i="2"/>
  <c r="V80" i="2"/>
  <c r="AV77" i="2"/>
  <c r="AV78" i="2" s="1"/>
  <c r="AA79" i="2"/>
  <c r="AX76" i="2"/>
  <c r="AU77" i="2"/>
  <c r="Z79" i="2"/>
  <c r="AC78" i="2"/>
  <c r="GQ81" i="2" l="1"/>
  <c r="GP81" i="2"/>
  <c r="FU81" i="2"/>
  <c r="FV81" i="2"/>
  <c r="FA81" i="2"/>
  <c r="EZ81" i="2"/>
  <c r="EF81" i="2"/>
  <c r="EE81" i="2"/>
  <c r="DK81" i="2"/>
  <c r="DJ81" i="2"/>
  <c r="CP81" i="2"/>
  <c r="CO81" i="2"/>
  <c r="BU81" i="2"/>
  <c r="BT81" i="2"/>
  <c r="AZ81" i="2"/>
  <c r="AY81" i="2"/>
  <c r="AE81" i="2"/>
  <c r="AD81" i="2"/>
  <c r="K81" i="2"/>
  <c r="J81" i="2"/>
  <c r="I81" i="2"/>
  <c r="H118" i="2"/>
  <c r="L81" i="2"/>
  <c r="D119" i="2"/>
  <c r="G119" i="2" s="1"/>
  <c r="CM80" i="2"/>
  <c r="DG80" i="2"/>
  <c r="GM80" i="2"/>
  <c r="HI80" i="2"/>
  <c r="FR80" i="2"/>
  <c r="EW80" i="2"/>
  <c r="HH80" i="2"/>
  <c r="CL80" i="2"/>
  <c r="EC80" i="2"/>
  <c r="FS80" i="2"/>
  <c r="GN80" i="2"/>
  <c r="EY79" i="2"/>
  <c r="EV80" i="2"/>
  <c r="HG80" i="2"/>
  <c r="HJ79" i="2"/>
  <c r="FQ80" i="2"/>
  <c r="FT79" i="2"/>
  <c r="ED79" i="2"/>
  <c r="EA80" i="2"/>
  <c r="DF80" i="2"/>
  <c r="DI79" i="2"/>
  <c r="GL80" i="2"/>
  <c r="GO79" i="2"/>
  <c r="CN79" i="2"/>
  <c r="CK80" i="2"/>
  <c r="EX80" i="2"/>
  <c r="EB80" i="2"/>
  <c r="DH80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W78" i="2"/>
  <c r="AX77" i="2"/>
  <c r="AU78" i="2"/>
  <c r="Z80" i="2"/>
  <c r="AC79" i="2"/>
  <c r="GQ82" i="2" l="1"/>
  <c r="GP82" i="2"/>
  <c r="FU82" i="2"/>
  <c r="FV82" i="2"/>
  <c r="FA82" i="2"/>
  <c r="EZ82" i="2"/>
  <c r="EE82" i="2"/>
  <c r="EF82" i="2"/>
  <c r="DK82" i="2"/>
  <c r="DJ82" i="2"/>
  <c r="CP82" i="2"/>
  <c r="CO82" i="2"/>
  <c r="BU82" i="2"/>
  <c r="BT82" i="2"/>
  <c r="AZ82" i="2"/>
  <c r="AY82" i="2"/>
  <c r="AE82" i="2"/>
  <c r="AD82" i="2"/>
  <c r="K82" i="2"/>
  <c r="J82" i="2"/>
  <c r="I82" i="2"/>
  <c r="H119" i="2"/>
  <c r="L82" i="2"/>
  <c r="D120" i="2"/>
  <c r="G120" i="2" s="1"/>
  <c r="EW81" i="2"/>
  <c r="FS81" i="2"/>
  <c r="GM81" i="2"/>
  <c r="DG81" i="2"/>
  <c r="FR81" i="2"/>
  <c r="HH81" i="2"/>
  <c r="CM81" i="2"/>
  <c r="EC81" i="2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EB81" i="2"/>
  <c r="CN80" i="2"/>
  <c r="CK81" i="2"/>
  <c r="EA81" i="2"/>
  <c r="ED80" i="2"/>
  <c r="GN81" i="2"/>
  <c r="GO80" i="2"/>
  <c r="GL81" i="2"/>
  <c r="FT80" i="2"/>
  <c r="FQ81" i="2"/>
  <c r="HI81" i="2"/>
  <c r="DH81" i="2"/>
  <c r="EX81" i="2"/>
  <c r="CL81" i="2"/>
  <c r="DI80" i="2"/>
  <c r="DF81" i="2"/>
  <c r="HG81" i="2"/>
  <c r="HJ80" i="2"/>
  <c r="EY80" i="2"/>
  <c r="EV81" i="2"/>
  <c r="AA81" i="2"/>
  <c r="AF82" i="2"/>
  <c r="AP82" i="2"/>
  <c r="AQ82" i="2"/>
  <c r="AG82" i="2"/>
  <c r="A83" i="2"/>
  <c r="Y82" i="2"/>
  <c r="V82" i="2"/>
  <c r="U82" i="2"/>
  <c r="AB81" i="2"/>
  <c r="AW79" i="2"/>
  <c r="AV79" i="2"/>
  <c r="AV80" i="2" s="1"/>
  <c r="AU79" i="2"/>
  <c r="AX78" i="2"/>
  <c r="Z81" i="2"/>
  <c r="AC80" i="2"/>
  <c r="GQ83" i="2" l="1"/>
  <c r="GP83" i="2"/>
  <c r="FU83" i="2"/>
  <c r="FV83" i="2"/>
  <c r="FA83" i="2"/>
  <c r="EZ83" i="2"/>
  <c r="EF83" i="2"/>
  <c r="EE83" i="2"/>
  <c r="CO83" i="2"/>
  <c r="BU83" i="2"/>
  <c r="DJ83" i="2"/>
  <c r="DK83" i="2"/>
  <c r="CP83" i="2"/>
  <c r="BT83" i="2"/>
  <c r="AZ83" i="2"/>
  <c r="AY83" i="2"/>
  <c r="AE83" i="2"/>
  <c r="AD83" i="2"/>
  <c r="K83" i="2"/>
  <c r="J83" i="2"/>
  <c r="I83" i="2"/>
  <c r="H120" i="2"/>
  <c r="L83" i="2"/>
  <c r="D121" i="2"/>
  <c r="G121" i="2" s="1"/>
  <c r="EX82" i="2"/>
  <c r="HH82" i="2"/>
  <c r="CL82" i="2"/>
  <c r="GN82" i="2"/>
  <c r="EW82" i="2"/>
  <c r="FS82" i="2"/>
  <c r="HI82" i="2"/>
  <c r="EB82" i="2"/>
  <c r="GM82" i="2"/>
  <c r="DH82" i="2"/>
  <c r="DG82" i="2"/>
  <c r="CM82" i="2"/>
  <c r="FR82" i="2"/>
  <c r="EC82" i="2"/>
  <c r="HG82" i="2"/>
  <c r="HJ81" i="2"/>
  <c r="FT81" i="2"/>
  <c r="FQ82" i="2"/>
  <c r="GO81" i="2"/>
  <c r="GL82" i="2"/>
  <c r="EA82" i="2"/>
  <c r="ED81" i="2"/>
  <c r="CK82" i="2"/>
  <c r="CN81" i="2"/>
  <c r="DF82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EV82" i="2"/>
  <c r="AB82" i="2"/>
  <c r="AA82" i="2"/>
  <c r="AP83" i="2"/>
  <c r="AQ83" i="2"/>
  <c r="AG83" i="2"/>
  <c r="AF83" i="2"/>
  <c r="U83" i="2"/>
  <c r="Y83" i="2"/>
  <c r="A84" i="2"/>
  <c r="V83" i="2"/>
  <c r="AW80" i="2"/>
  <c r="AV81" i="2"/>
  <c r="AU80" i="2"/>
  <c r="AX79" i="2"/>
  <c r="Z82" i="2"/>
  <c r="AC81" i="2"/>
  <c r="GQ84" i="2" l="1"/>
  <c r="GP84" i="2"/>
  <c r="FU84" i="2"/>
  <c r="FV84" i="2"/>
  <c r="FA84" i="2"/>
  <c r="EZ84" i="2"/>
  <c r="EF84" i="2"/>
  <c r="EE84" i="2"/>
  <c r="DK84" i="2"/>
  <c r="DJ84" i="2"/>
  <c r="CO84" i="2"/>
  <c r="BU84" i="2"/>
  <c r="CP84" i="2"/>
  <c r="BT84" i="2"/>
  <c r="AZ84" i="2"/>
  <c r="AY84" i="2"/>
  <c r="AE84" i="2"/>
  <c r="AD84" i="2"/>
  <c r="K84" i="2"/>
  <c r="J84" i="2"/>
  <c r="I84" i="2"/>
  <c r="H121" i="2"/>
  <c r="L84" i="2"/>
  <c r="D122" i="2"/>
  <c r="G122" i="2" s="1"/>
  <c r="CL83" i="2"/>
  <c r="CM83" i="2"/>
  <c r="DH83" i="2"/>
  <c r="EW83" i="2"/>
  <c r="DG83" i="2"/>
  <c r="HH83" i="2"/>
  <c r="FS83" i="2"/>
  <c r="GM83" i="2"/>
  <c r="EB83" i="2"/>
  <c r="GN83" i="2"/>
  <c r="HG83" i="2"/>
  <c r="HJ82" i="2"/>
  <c r="FR83" i="2"/>
  <c r="HI83" i="2"/>
  <c r="CK83" i="2"/>
  <c r="CN82" i="2"/>
  <c r="GO82" i="2"/>
  <c r="GL83" i="2"/>
  <c r="EX83" i="2"/>
  <c r="EC83" i="2"/>
  <c r="EY82" i="2"/>
  <c r="EV83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DF83" i="2"/>
  <c r="ED82" i="2"/>
  <c r="EA83" i="2"/>
  <c r="FT82" i="2"/>
  <c r="FQ83" i="2"/>
  <c r="AB83" i="2"/>
  <c r="AF84" i="2"/>
  <c r="AQ84" i="2"/>
  <c r="AG84" i="2"/>
  <c r="AP84" i="2"/>
  <c r="Y84" i="2"/>
  <c r="U84" i="2"/>
  <c r="A85" i="2"/>
  <c r="V84" i="2"/>
  <c r="AA83" i="2"/>
  <c r="AW81" i="2"/>
  <c r="AU81" i="2"/>
  <c r="AX80" i="2"/>
  <c r="Z83" i="2"/>
  <c r="AC82" i="2"/>
  <c r="GQ85" i="2" l="1"/>
  <c r="GP85" i="2"/>
  <c r="FU85" i="2"/>
  <c r="FV85" i="2"/>
  <c r="FA85" i="2"/>
  <c r="EZ85" i="2"/>
  <c r="EF85" i="2"/>
  <c r="EE85" i="2"/>
  <c r="DK85" i="2"/>
  <c r="DJ85" i="2"/>
  <c r="CP85" i="2"/>
  <c r="CO85" i="2"/>
  <c r="BU85" i="2"/>
  <c r="BT85" i="2"/>
  <c r="AZ85" i="2"/>
  <c r="AY85" i="2"/>
  <c r="AE85" i="2"/>
  <c r="AD85" i="2"/>
  <c r="K85" i="2"/>
  <c r="J85" i="2"/>
  <c r="I85" i="2"/>
  <c r="H122" i="2"/>
  <c r="L85" i="2"/>
  <c r="D123" i="2"/>
  <c r="G123" i="2" s="1"/>
  <c r="HH84" i="2"/>
  <c r="FS84" i="2"/>
  <c r="DG84" i="2"/>
  <c r="GM84" i="2"/>
  <c r="CM84" i="2"/>
  <c r="EB84" i="2"/>
  <c r="EW84" i="2"/>
  <c r="EX84" i="2"/>
  <c r="CK84" i="2"/>
  <c r="CN83" i="2"/>
  <c r="DH84" i="2"/>
  <c r="EY83" i="2"/>
  <c r="EV84" i="2"/>
  <c r="GL84" i="2"/>
  <c r="GO83" i="2"/>
  <c r="HG84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A84" i="2"/>
  <c r="ED83" i="2"/>
  <c r="DI83" i="2"/>
  <c r="DF84" i="2"/>
  <c r="HI84" i="2"/>
  <c r="CL84" i="2"/>
  <c r="GN84" i="2"/>
  <c r="FT83" i="2"/>
  <c r="FQ84" i="2"/>
  <c r="EC84" i="2"/>
  <c r="FR84" i="2"/>
  <c r="AA84" i="2"/>
  <c r="AB84" i="2"/>
  <c r="AQ85" i="2"/>
  <c r="AG85" i="2"/>
  <c r="AF85" i="2"/>
  <c r="AP85" i="2"/>
  <c r="A86" i="2"/>
  <c r="V85" i="2"/>
  <c r="Y85" i="2"/>
  <c r="U85" i="2"/>
  <c r="AW82" i="2"/>
  <c r="AX81" i="2"/>
  <c r="AU82" i="2"/>
  <c r="AV82" i="2"/>
  <c r="Z84" i="2"/>
  <c r="AC83" i="2"/>
  <c r="GQ86" i="2" l="1"/>
  <c r="GP86" i="2"/>
  <c r="FU86" i="2"/>
  <c r="FV86" i="2"/>
  <c r="FA86" i="2"/>
  <c r="EZ86" i="2"/>
  <c r="EF86" i="2"/>
  <c r="EE86" i="2"/>
  <c r="DK86" i="2"/>
  <c r="DJ86" i="2"/>
  <c r="CP86" i="2"/>
  <c r="CO86" i="2"/>
  <c r="BU86" i="2"/>
  <c r="BT86" i="2"/>
  <c r="AZ86" i="2"/>
  <c r="AY86" i="2"/>
  <c r="AE86" i="2"/>
  <c r="AD86" i="2"/>
  <c r="K86" i="2"/>
  <c r="I86" i="2"/>
  <c r="J86" i="2"/>
  <c r="H123" i="2"/>
  <c r="GN85" i="2"/>
  <c r="L86" i="2"/>
  <c r="FR85" i="2"/>
  <c r="D124" i="2"/>
  <c r="G124" i="2" s="1"/>
  <c r="EB85" i="2"/>
  <c r="CM85" i="2"/>
  <c r="GM85" i="2"/>
  <c r="EC85" i="2"/>
  <c r="DG85" i="2"/>
  <c r="HH85" i="2"/>
  <c r="CL85" i="2"/>
  <c r="HI85" i="2"/>
  <c r="EW85" i="2"/>
  <c r="FS85" i="2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A85" i="2"/>
  <c r="ED84" i="2"/>
  <c r="EX85" i="2"/>
  <c r="DI84" i="2"/>
  <c r="DF85" i="2"/>
  <c r="HG85" i="2"/>
  <c r="HJ84" i="2"/>
  <c r="DH85" i="2"/>
  <c r="GL85" i="2"/>
  <c r="GO84" i="2"/>
  <c r="FQ85" i="2"/>
  <c r="FT84" i="2"/>
  <c r="EY84" i="2"/>
  <c r="EV85" i="2"/>
  <c r="CK85" i="2"/>
  <c r="CN84" i="2"/>
  <c r="AA85" i="2"/>
  <c r="AP86" i="2"/>
  <c r="AF86" i="2"/>
  <c r="AQ86" i="2"/>
  <c r="AG86" i="2"/>
  <c r="V86" i="2"/>
  <c r="U86" i="2"/>
  <c r="A87" i="2"/>
  <c r="Y86" i="2"/>
  <c r="AB85" i="2"/>
  <c r="AW83" i="2"/>
  <c r="AX82" i="2"/>
  <c r="AU83" i="2"/>
  <c r="AV83" i="2"/>
  <c r="AV84" i="2" s="1"/>
  <c r="Z85" i="2"/>
  <c r="AC84" i="2"/>
  <c r="GQ87" i="2" l="1"/>
  <c r="GP87" i="2"/>
  <c r="FU87" i="2"/>
  <c r="FV87" i="2"/>
  <c r="FA87" i="2"/>
  <c r="EZ87" i="2"/>
  <c r="EF87" i="2"/>
  <c r="EE87" i="2"/>
  <c r="DK87" i="2"/>
  <c r="DJ87" i="2"/>
  <c r="CP87" i="2"/>
  <c r="BU87" i="2"/>
  <c r="BT87" i="2"/>
  <c r="AZ87" i="2"/>
  <c r="AY87" i="2"/>
  <c r="CO87" i="2"/>
  <c r="AE87" i="2"/>
  <c r="AD87" i="2"/>
  <c r="J87" i="2"/>
  <c r="I87" i="2"/>
  <c r="K87" i="2"/>
  <c r="H124" i="2"/>
  <c r="L87" i="2"/>
  <c r="D125" i="2"/>
  <c r="G125" i="2" s="1"/>
  <c r="DG86" i="2"/>
  <c r="CL86" i="2"/>
  <c r="HI86" i="2"/>
  <c r="EB86" i="2"/>
  <c r="HH86" i="2"/>
  <c r="FS86" i="2"/>
  <c r="GN86" i="2"/>
  <c r="EC86" i="2"/>
  <c r="EW86" i="2"/>
  <c r="CM86" i="2"/>
  <c r="EA86" i="2"/>
  <c r="ED85" i="2"/>
  <c r="GM86" i="2"/>
  <c r="CN85" i="2"/>
  <c r="CK86" i="2"/>
  <c r="EX86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FQ86" i="2"/>
  <c r="GO85" i="2"/>
  <c r="GL86" i="2"/>
  <c r="HG86" i="2"/>
  <c r="HJ85" i="2"/>
  <c r="DF86" i="2"/>
  <c r="DI85" i="2"/>
  <c r="EV86" i="2"/>
  <c r="EY85" i="2"/>
  <c r="FR86" i="2"/>
  <c r="DH86" i="2"/>
  <c r="AB86" i="2"/>
  <c r="AA86" i="2"/>
  <c r="AQ87" i="2"/>
  <c r="AP87" i="2"/>
  <c r="AF87" i="2"/>
  <c r="AG87" i="2"/>
  <c r="A88" i="2"/>
  <c r="V87" i="2"/>
  <c r="Y87" i="2"/>
  <c r="U87" i="2"/>
  <c r="AW84" i="2"/>
  <c r="AX83" i="2"/>
  <c r="AU84" i="2"/>
  <c r="AV85" i="2"/>
  <c r="Z86" i="2"/>
  <c r="AC85" i="2"/>
  <c r="GQ88" i="2" l="1"/>
  <c r="GP88" i="2"/>
  <c r="FU88" i="2"/>
  <c r="FV88" i="2"/>
  <c r="FA88" i="2"/>
  <c r="EZ88" i="2"/>
  <c r="EF88" i="2"/>
  <c r="EE88" i="2"/>
  <c r="DK88" i="2"/>
  <c r="DJ88" i="2"/>
  <c r="CP88" i="2"/>
  <c r="CO88" i="2"/>
  <c r="BU88" i="2"/>
  <c r="BT88" i="2"/>
  <c r="AZ88" i="2"/>
  <c r="AY88" i="2"/>
  <c r="AE88" i="2"/>
  <c r="AD88" i="2"/>
  <c r="J88" i="2"/>
  <c r="I88" i="2"/>
  <c r="K88" i="2"/>
  <c r="H125" i="2"/>
  <c r="L88" i="2"/>
  <c r="D126" i="2"/>
  <c r="G126" i="2" s="1"/>
  <c r="DH87" i="2"/>
  <c r="EW87" i="2"/>
  <c r="DG87" i="2"/>
  <c r="HI87" i="2"/>
  <c r="EB87" i="2"/>
  <c r="FR87" i="2"/>
  <c r="FS87" i="2"/>
  <c r="GN87" i="2"/>
  <c r="CM87" i="2"/>
  <c r="HG87" i="2"/>
  <c r="HJ86" i="2"/>
  <c r="FQ87" i="2"/>
  <c r="FT86" i="2"/>
  <c r="CN86" i="2"/>
  <c r="CK87" i="2"/>
  <c r="GM87" i="2"/>
  <c r="HH87" i="2"/>
  <c r="EC87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F87" i="2"/>
  <c r="DI86" i="2"/>
  <c r="GO86" i="2"/>
  <c r="GL87" i="2"/>
  <c r="EX87" i="2"/>
  <c r="CL87" i="2"/>
  <c r="ED86" i="2"/>
  <c r="EA87" i="2"/>
  <c r="EY86" i="2"/>
  <c r="EV87" i="2"/>
  <c r="AA87" i="2"/>
  <c r="AB87" i="2"/>
  <c r="AQ88" i="2"/>
  <c r="AG88" i="2"/>
  <c r="AP88" i="2"/>
  <c r="AF88" i="2"/>
  <c r="Y88" i="2"/>
  <c r="U88" i="2"/>
  <c r="V88" i="2"/>
  <c r="A89" i="2"/>
  <c r="AW85" i="2"/>
  <c r="AX84" i="2"/>
  <c r="AU85" i="2"/>
  <c r="Z87" i="2"/>
  <c r="AC86" i="2"/>
  <c r="GQ89" i="2" l="1"/>
  <c r="GP89" i="2"/>
  <c r="FU89" i="2"/>
  <c r="FV89" i="2"/>
  <c r="FA89" i="2"/>
  <c r="EZ89" i="2"/>
  <c r="EF89" i="2"/>
  <c r="EE89" i="2"/>
  <c r="DK89" i="2"/>
  <c r="DJ89" i="2"/>
  <c r="CP89" i="2"/>
  <c r="CO89" i="2"/>
  <c r="BU89" i="2"/>
  <c r="BT89" i="2"/>
  <c r="AZ89" i="2"/>
  <c r="AY89" i="2"/>
  <c r="AE89" i="2"/>
  <c r="AD89" i="2"/>
  <c r="K89" i="2"/>
  <c r="J89" i="2"/>
  <c r="I89" i="2"/>
  <c r="H126" i="2"/>
  <c r="L89" i="2"/>
  <c r="D127" i="2"/>
  <c r="G127" i="2" s="1"/>
  <c r="FR88" i="2"/>
  <c r="GN88" i="2"/>
  <c r="EB88" i="2"/>
  <c r="EW88" i="2"/>
  <c r="DH88" i="2"/>
  <c r="EX88" i="2"/>
  <c r="CL88" i="2"/>
  <c r="CM88" i="2"/>
  <c r="HI88" i="2"/>
  <c r="GO87" i="2"/>
  <c r="GL88" i="2"/>
  <c r="HH88" i="2"/>
  <c r="FT87" i="2"/>
  <c r="FQ88" i="2"/>
  <c r="DG88" i="2"/>
  <c r="GM88" i="2"/>
  <c r="FS88" i="2"/>
  <c r="EA88" i="2"/>
  <c r="ED87" i="2"/>
  <c r="EC88" i="2"/>
  <c r="CK88" i="2"/>
  <c r="CN87" i="2"/>
  <c r="HG88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V88" i="2"/>
  <c r="EY87" i="2"/>
  <c r="DF88" i="2"/>
  <c r="DI87" i="2"/>
  <c r="AB88" i="2"/>
  <c r="AA88" i="2"/>
  <c r="AP89" i="2"/>
  <c r="AF89" i="2"/>
  <c r="AQ89" i="2"/>
  <c r="AG89" i="2"/>
  <c r="Y89" i="2"/>
  <c r="U89" i="2"/>
  <c r="V89" i="2"/>
  <c r="A90" i="2"/>
  <c r="AW86" i="2"/>
  <c r="AV86" i="2"/>
  <c r="AX85" i="2"/>
  <c r="AU86" i="2"/>
  <c r="Z88" i="2"/>
  <c r="AC87" i="2"/>
  <c r="GQ90" i="2" l="1"/>
  <c r="GP90" i="2"/>
  <c r="FU90" i="2"/>
  <c r="FV90" i="2"/>
  <c r="FA90" i="2"/>
  <c r="EZ90" i="2"/>
  <c r="EE90" i="2"/>
  <c r="EF90" i="2"/>
  <c r="DK90" i="2"/>
  <c r="DJ90" i="2"/>
  <c r="CP90" i="2"/>
  <c r="CO90" i="2"/>
  <c r="BU90" i="2"/>
  <c r="BT90" i="2"/>
  <c r="AZ90" i="2"/>
  <c r="AY90" i="2"/>
  <c r="AE90" i="2"/>
  <c r="AD90" i="2"/>
  <c r="K90" i="2"/>
  <c r="J90" i="2"/>
  <c r="I90" i="2"/>
  <c r="H127" i="2"/>
  <c r="L90" i="2"/>
  <c r="D128" i="2"/>
  <c r="G128" i="2" s="1"/>
  <c r="HI89" i="2"/>
  <c r="CL89" i="2"/>
  <c r="EB89" i="2"/>
  <c r="CM89" i="2"/>
  <c r="EX89" i="2"/>
  <c r="FR89" i="2"/>
  <c r="DH89" i="2"/>
  <c r="GN89" i="2"/>
  <c r="CN88" i="2"/>
  <c r="CK89" i="2"/>
  <c r="DG89" i="2"/>
  <c r="HG89" i="2"/>
  <c r="HJ88" i="2"/>
  <c r="EC89" i="2"/>
  <c r="GM89" i="2"/>
  <c r="FT88" i="2"/>
  <c r="FQ89" i="2"/>
  <c r="EW89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V89" i="2"/>
  <c r="EY88" i="2"/>
  <c r="EA89" i="2"/>
  <c r="ED88" i="2"/>
  <c r="GO88" i="2"/>
  <c r="GL89" i="2"/>
  <c r="DI88" i="2"/>
  <c r="DF89" i="2"/>
  <c r="FS89" i="2"/>
  <c r="HH89" i="2"/>
  <c r="AP90" i="2"/>
  <c r="AF90" i="2"/>
  <c r="AQ90" i="2"/>
  <c r="AG90" i="2"/>
  <c r="A91" i="2"/>
  <c r="Y90" i="2"/>
  <c r="V90" i="2"/>
  <c r="U90" i="2"/>
  <c r="AW87" i="2"/>
  <c r="AB89" i="2"/>
  <c r="AA89" i="2"/>
  <c r="AX86" i="2"/>
  <c r="AU87" i="2"/>
  <c r="AV87" i="2"/>
  <c r="Z89" i="2"/>
  <c r="AC88" i="2"/>
  <c r="GQ91" i="2" l="1"/>
  <c r="GP91" i="2"/>
  <c r="FU91" i="2"/>
  <c r="FV91" i="2"/>
  <c r="FA91" i="2"/>
  <c r="EZ91" i="2"/>
  <c r="EF91" i="2"/>
  <c r="EE91" i="2"/>
  <c r="DJ91" i="2"/>
  <c r="CO91" i="2"/>
  <c r="BU91" i="2"/>
  <c r="CP91" i="2"/>
  <c r="DK91" i="2"/>
  <c r="BT91" i="2"/>
  <c r="AZ91" i="2"/>
  <c r="AY91" i="2"/>
  <c r="AE91" i="2"/>
  <c r="AD91" i="2"/>
  <c r="K91" i="2"/>
  <c r="J91" i="2"/>
  <c r="I91" i="2"/>
  <c r="H128" i="2"/>
  <c r="L91" i="2"/>
  <c r="D129" i="2"/>
  <c r="G129" i="2" s="1"/>
  <c r="CM90" i="2"/>
  <c r="EB90" i="2"/>
  <c r="FR90" i="2"/>
  <c r="DH90" i="2"/>
  <c r="FS90" i="2"/>
  <c r="HH90" i="2"/>
  <c r="GN90" i="2"/>
  <c r="EX90" i="2"/>
  <c r="HI90" i="2"/>
  <c r="EY89" i="2"/>
  <c r="EV90" i="2"/>
  <c r="DF90" i="2"/>
  <c r="DI89" i="2"/>
  <c r="GM90" i="2"/>
  <c r="HG90" i="2"/>
  <c r="HJ89" i="2"/>
  <c r="CL90" i="2"/>
  <c r="EA90" i="2"/>
  <c r="ED89" i="2"/>
  <c r="FT89" i="2"/>
  <c r="FQ90" i="2"/>
  <c r="DG90" i="2"/>
  <c r="CN89" i="2"/>
  <c r="CK90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GL90" i="2"/>
  <c r="EW90" i="2"/>
  <c r="EC90" i="2"/>
  <c r="AA90" i="2"/>
  <c r="AB90" i="2"/>
  <c r="AV88" i="2"/>
  <c r="AV89" i="2" s="1"/>
  <c r="AP91" i="2"/>
  <c r="AQ91" i="2"/>
  <c r="AF91" i="2"/>
  <c r="AG91" i="2"/>
  <c r="A92" i="2"/>
  <c r="Y91" i="2"/>
  <c r="V91" i="2"/>
  <c r="U91" i="2"/>
  <c r="AW88" i="2"/>
  <c r="AU88" i="2"/>
  <c r="AX87" i="2"/>
  <c r="Z90" i="2"/>
  <c r="AC89" i="2"/>
  <c r="GQ92" i="2" l="1"/>
  <c r="GP92" i="2"/>
  <c r="FU92" i="2"/>
  <c r="FV92" i="2"/>
  <c r="FA92" i="2"/>
  <c r="EZ92" i="2"/>
  <c r="EF92" i="2"/>
  <c r="EE92" i="2"/>
  <c r="DK92" i="2"/>
  <c r="DJ92" i="2"/>
  <c r="CO92" i="2"/>
  <c r="BU92" i="2"/>
  <c r="CP92" i="2"/>
  <c r="BT92" i="2"/>
  <c r="AZ92" i="2"/>
  <c r="AY92" i="2"/>
  <c r="AE92" i="2"/>
  <c r="AD92" i="2"/>
  <c r="K92" i="2"/>
  <c r="J92" i="2"/>
  <c r="I92" i="2"/>
  <c r="H129" i="2"/>
  <c r="L92" i="2"/>
  <c r="FR91" i="2"/>
  <c r="D130" i="2"/>
  <c r="G130" i="2" s="1"/>
  <c r="EB91" i="2"/>
  <c r="EC91" i="2"/>
  <c r="EW91" i="2"/>
  <c r="CM91" i="2"/>
  <c r="GN91" i="2"/>
  <c r="EX91" i="2"/>
  <c r="DH91" i="2"/>
  <c r="HI91" i="2"/>
  <c r="EA91" i="2"/>
  <c r="ED90" i="2"/>
  <c r="HH91" i="2"/>
  <c r="GL91" i="2"/>
  <c r="GO90" i="2"/>
  <c r="DG91" i="2"/>
  <c r="FT90" i="2"/>
  <c r="FQ91" i="2"/>
  <c r="CL91" i="2"/>
  <c r="GM91" i="2"/>
  <c r="EY90" i="2"/>
  <c r="EV91" i="2"/>
  <c r="DF91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CK91" i="2"/>
  <c r="HG91" i="2"/>
  <c r="HJ90" i="2"/>
  <c r="FS91" i="2"/>
  <c r="AP92" i="2"/>
  <c r="AQ92" i="2"/>
  <c r="AF92" i="2"/>
  <c r="AG92" i="2"/>
  <c r="V92" i="2"/>
  <c r="A93" i="2"/>
  <c r="U92" i="2"/>
  <c r="Y92" i="2"/>
  <c r="AB91" i="2"/>
  <c r="AA91" i="2"/>
  <c r="AW89" i="2"/>
  <c r="AX88" i="2"/>
  <c r="AU89" i="2"/>
  <c r="Z91" i="2"/>
  <c r="AC90" i="2"/>
  <c r="GQ93" i="2" l="1"/>
  <c r="GP93" i="2"/>
  <c r="FU93" i="2"/>
  <c r="FV93" i="2"/>
  <c r="FA93" i="2"/>
  <c r="EZ93" i="2"/>
  <c r="EF93" i="2"/>
  <c r="EE93" i="2"/>
  <c r="DK93" i="2"/>
  <c r="DJ93" i="2"/>
  <c r="CO93" i="2"/>
  <c r="BU93" i="2"/>
  <c r="CP93" i="2"/>
  <c r="BT93" i="2"/>
  <c r="AZ93" i="2"/>
  <c r="AY93" i="2"/>
  <c r="AE93" i="2"/>
  <c r="AD93" i="2"/>
  <c r="K93" i="2"/>
  <c r="J93" i="2"/>
  <c r="I93" i="2"/>
  <c r="H130" i="2"/>
  <c r="L93" i="2"/>
  <c r="FR92" i="2"/>
  <c r="D131" i="2"/>
  <c r="G131" i="2" s="1"/>
  <c r="FS92" i="2"/>
  <c r="GN92" i="2"/>
  <c r="CM92" i="2"/>
  <c r="EC92" i="2"/>
  <c r="EX92" i="2"/>
  <c r="DH92" i="2"/>
  <c r="HI92" i="2"/>
  <c r="CK92" i="2"/>
  <c r="CN91" i="2"/>
  <c r="DI91" i="2"/>
  <c r="DF92" i="2"/>
  <c r="EW92" i="2"/>
  <c r="FQ92" i="2"/>
  <c r="FT91" i="2"/>
  <c r="GL92" i="2"/>
  <c r="GO91" i="2"/>
  <c r="EB92" i="2"/>
  <c r="HG92" i="2"/>
  <c r="HJ91" i="2"/>
  <c r="GM92" i="2"/>
  <c r="CL92" i="2"/>
  <c r="ED91" i="2"/>
  <c r="EA92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EV92" i="2"/>
  <c r="DG92" i="2"/>
  <c r="HH92" i="2"/>
  <c r="AA92" i="2"/>
  <c r="AQ93" i="2"/>
  <c r="AG93" i="2"/>
  <c r="AP93" i="2"/>
  <c r="AF93" i="2"/>
  <c r="A94" i="2"/>
  <c r="Y93" i="2"/>
  <c r="U93" i="2"/>
  <c r="V93" i="2"/>
  <c r="AB92" i="2"/>
  <c r="AW90" i="2"/>
  <c r="AU90" i="2"/>
  <c r="AX89" i="2"/>
  <c r="AV90" i="2"/>
  <c r="Z92" i="2"/>
  <c r="AC91" i="2"/>
  <c r="GQ94" i="2" l="1"/>
  <c r="GP94" i="2"/>
  <c r="FU94" i="2"/>
  <c r="FV94" i="2"/>
  <c r="FA94" i="2"/>
  <c r="EZ94" i="2"/>
  <c r="EF94" i="2"/>
  <c r="EE94" i="2"/>
  <c r="DK94" i="2"/>
  <c r="DJ94" i="2"/>
  <c r="CO94" i="2"/>
  <c r="BU94" i="2"/>
  <c r="CP94" i="2"/>
  <c r="BT94" i="2"/>
  <c r="AZ94" i="2"/>
  <c r="AY94" i="2"/>
  <c r="AE94" i="2"/>
  <c r="AD94" i="2"/>
  <c r="K94" i="2"/>
  <c r="I94" i="2"/>
  <c r="J94" i="2"/>
  <c r="H131" i="2"/>
  <c r="L94" i="2"/>
  <c r="D132" i="2"/>
  <c r="G132" i="2" s="1"/>
  <c r="HH93" i="2"/>
  <c r="DG93" i="2"/>
  <c r="FS93" i="2"/>
  <c r="HI93" i="2"/>
  <c r="DH93" i="2"/>
  <c r="EC93" i="2"/>
  <c r="CM93" i="2"/>
  <c r="EX93" i="2"/>
  <c r="GN93" i="2"/>
  <c r="HG93" i="2"/>
  <c r="HJ92" i="2"/>
  <c r="FR93" i="2"/>
  <c r="EY92" i="2"/>
  <c r="EV93" i="2"/>
  <c r="FT92" i="2"/>
  <c r="FQ93" i="2"/>
  <c r="CN92" i="2"/>
  <c r="CK93" i="2"/>
  <c r="EA93" i="2"/>
  <c r="ED92" i="2"/>
  <c r="CL93" i="2"/>
  <c r="EB93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M93" i="2"/>
  <c r="GO92" i="2"/>
  <c r="GL93" i="2"/>
  <c r="EW93" i="2"/>
  <c r="DI92" i="2"/>
  <c r="DF93" i="2"/>
  <c r="AB93" i="2"/>
  <c r="AP94" i="2"/>
  <c r="AF94" i="2"/>
  <c r="AQ94" i="2"/>
  <c r="AG94" i="2"/>
  <c r="V94" i="2"/>
  <c r="A95" i="2"/>
  <c r="Y94" i="2"/>
  <c r="U94" i="2"/>
  <c r="AA93" i="2"/>
  <c r="AW91" i="2"/>
  <c r="AW92" i="2" s="1"/>
  <c r="AX90" i="2"/>
  <c r="AU91" i="2"/>
  <c r="AV91" i="2"/>
  <c r="Z93" i="2"/>
  <c r="AC92" i="2"/>
  <c r="GQ95" i="2" l="1"/>
  <c r="GP95" i="2"/>
  <c r="FU95" i="2"/>
  <c r="FV95" i="2"/>
  <c r="FA95" i="2"/>
  <c r="EZ95" i="2"/>
  <c r="EF95" i="2"/>
  <c r="EE95" i="2"/>
  <c r="DK95" i="2"/>
  <c r="DJ95" i="2"/>
  <c r="CP95" i="2"/>
  <c r="BT95" i="2"/>
  <c r="AZ95" i="2"/>
  <c r="AY95" i="2"/>
  <c r="BU95" i="2"/>
  <c r="CO95" i="2"/>
  <c r="AE95" i="2"/>
  <c r="AD95" i="2"/>
  <c r="J95" i="2"/>
  <c r="I95" i="2"/>
  <c r="K95" i="2"/>
  <c r="H132" i="2"/>
  <c r="L95" i="2"/>
  <c r="D133" i="2"/>
  <c r="G133" i="2" s="1"/>
  <c r="GM94" i="2"/>
  <c r="CM94" i="2"/>
  <c r="EW94" i="2"/>
  <c r="GN94" i="2"/>
  <c r="DH94" i="2"/>
  <c r="EC94" i="2"/>
  <c r="DG94" i="2"/>
  <c r="EX94" i="2"/>
  <c r="FS94" i="2"/>
  <c r="HI94" i="2"/>
  <c r="DI93" i="2"/>
  <c r="DF94" i="2"/>
  <c r="GL94" i="2"/>
  <c r="GO93" i="2"/>
  <c r="EB94" i="2"/>
  <c r="CL94" i="2"/>
  <c r="HH94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A94" i="2"/>
  <c r="ED93" i="2"/>
  <c r="FR94" i="2"/>
  <c r="HG94" i="2"/>
  <c r="HJ93" i="2"/>
  <c r="CK94" i="2"/>
  <c r="CN93" i="2"/>
  <c r="FT93" i="2"/>
  <c r="FQ94" i="2"/>
  <c r="EV94" i="2"/>
  <c r="EY93" i="2"/>
  <c r="AA94" i="2"/>
  <c r="AB94" i="2"/>
  <c r="AQ95" i="2"/>
  <c r="AG95" i="2"/>
  <c r="AP95" i="2"/>
  <c r="AF95" i="2"/>
  <c r="A96" i="2"/>
  <c r="Y95" i="2"/>
  <c r="U95" i="2"/>
  <c r="V95" i="2"/>
  <c r="AU92" i="2"/>
  <c r="AX91" i="2"/>
  <c r="AV92" i="2"/>
  <c r="AV93" i="2" s="1"/>
  <c r="Z94" i="2"/>
  <c r="AC93" i="2"/>
  <c r="GQ96" i="2" l="1"/>
  <c r="GP96" i="2"/>
  <c r="FU96" i="2"/>
  <c r="FV96" i="2"/>
  <c r="FA96" i="2"/>
  <c r="EZ96" i="2"/>
  <c r="EF96" i="2"/>
  <c r="EE96" i="2"/>
  <c r="DK96" i="2"/>
  <c r="DJ96" i="2"/>
  <c r="CP96" i="2"/>
  <c r="CO96" i="2"/>
  <c r="BU96" i="2"/>
  <c r="BT96" i="2"/>
  <c r="AZ96" i="2"/>
  <c r="AY96" i="2"/>
  <c r="AE96" i="2"/>
  <c r="AD96" i="2"/>
  <c r="J96" i="2"/>
  <c r="I96" i="2"/>
  <c r="K96" i="2"/>
  <c r="H133" i="2"/>
  <c r="FR95" i="2"/>
  <c r="L96" i="2"/>
  <c r="D134" i="2"/>
  <c r="G134" i="2" s="1"/>
  <c r="CM95" i="2"/>
  <c r="DG95" i="2"/>
  <c r="EX95" i="2"/>
  <c r="FS95" i="2"/>
  <c r="GN95" i="2"/>
  <c r="EC95" i="2"/>
  <c r="HI95" i="2"/>
  <c r="FQ95" i="2"/>
  <c r="FT94" i="2"/>
  <c r="HH95" i="2"/>
  <c r="EW95" i="2"/>
  <c r="GM95" i="2"/>
  <c r="DH95" i="2"/>
  <c r="DF95" i="2"/>
  <c r="DI94" i="2"/>
  <c r="EA95" i="2"/>
  <c r="ED94" i="2"/>
  <c r="CL95" i="2"/>
  <c r="EB95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V95" i="2"/>
  <c r="EY94" i="2"/>
  <c r="CN94" i="2"/>
  <c r="CK95" i="2"/>
  <c r="HG95" i="2"/>
  <c r="HJ94" i="2"/>
  <c r="GO94" i="2"/>
  <c r="GL95" i="2"/>
  <c r="AQ96" i="2"/>
  <c r="AG96" i="2"/>
  <c r="AF96" i="2"/>
  <c r="AP96" i="2"/>
  <c r="A97" i="2"/>
  <c r="V96" i="2"/>
  <c r="Y96" i="2"/>
  <c r="U96" i="2"/>
  <c r="AA95" i="2"/>
  <c r="AB95" i="2"/>
  <c r="AW93" i="2"/>
  <c r="AX92" i="2"/>
  <c r="AU93" i="2"/>
  <c r="Z95" i="2"/>
  <c r="AC94" i="2"/>
  <c r="GQ97" i="2" l="1"/>
  <c r="GP97" i="2"/>
  <c r="FU97" i="2"/>
  <c r="FV97" i="2"/>
  <c r="FA97" i="2"/>
  <c r="EZ97" i="2"/>
  <c r="EF97" i="2"/>
  <c r="EE97" i="2"/>
  <c r="DK97" i="2"/>
  <c r="DJ97" i="2"/>
  <c r="CP97" i="2"/>
  <c r="CO97" i="2"/>
  <c r="BU97" i="2"/>
  <c r="BT97" i="2"/>
  <c r="AZ97" i="2"/>
  <c r="AY97" i="2"/>
  <c r="AE97" i="2"/>
  <c r="AD97" i="2"/>
  <c r="K97" i="2"/>
  <c r="J97" i="2"/>
  <c r="I97" i="2"/>
  <c r="H134" i="2"/>
  <c r="L97" i="2"/>
  <c r="D135" i="2"/>
  <c r="G135" i="2" s="1"/>
  <c r="CM96" i="2"/>
  <c r="DG96" i="2"/>
  <c r="FS96" i="2"/>
  <c r="EC96" i="2"/>
  <c r="FR96" i="2"/>
  <c r="EX96" i="2"/>
  <c r="GN96" i="2"/>
  <c r="HI96" i="2"/>
  <c r="CN95" i="2"/>
  <c r="CK96" i="2"/>
  <c r="DF96" i="2"/>
  <c r="DI95" i="2"/>
  <c r="GM96" i="2"/>
  <c r="FT95" i="2"/>
  <c r="FQ96" i="2"/>
  <c r="CL96" i="2"/>
  <c r="EA96" i="2"/>
  <c r="ED95" i="2"/>
  <c r="HH96" i="2"/>
  <c r="GO95" i="2"/>
  <c r="GL96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G96" i="2"/>
  <c r="HJ95" i="2"/>
  <c r="EY95" i="2"/>
  <c r="EV96" i="2"/>
  <c r="EB96" i="2"/>
  <c r="DH96" i="2"/>
  <c r="EW96" i="2"/>
  <c r="AB96" i="2"/>
  <c r="AA96" i="2"/>
  <c r="AP97" i="2"/>
  <c r="AF97" i="2"/>
  <c r="AQ97" i="2"/>
  <c r="AG97" i="2"/>
  <c r="A98" i="2"/>
  <c r="Y97" i="2"/>
  <c r="V97" i="2"/>
  <c r="U97" i="2"/>
  <c r="AW94" i="2"/>
  <c r="AX93" i="2"/>
  <c r="AU94" i="2"/>
  <c r="AV94" i="2"/>
  <c r="AV95" i="2" s="1"/>
  <c r="Z96" i="2"/>
  <c r="AC95" i="2"/>
  <c r="GQ98" i="2" l="1"/>
  <c r="GP98" i="2"/>
  <c r="FU98" i="2"/>
  <c r="FV98" i="2"/>
  <c r="FA98" i="2"/>
  <c r="EZ98" i="2"/>
  <c r="EE98" i="2"/>
  <c r="EF98" i="2"/>
  <c r="DK98" i="2"/>
  <c r="DJ98" i="2"/>
  <c r="CP98" i="2"/>
  <c r="CO98" i="2"/>
  <c r="BU98" i="2"/>
  <c r="BT98" i="2"/>
  <c r="AZ98" i="2"/>
  <c r="AY98" i="2"/>
  <c r="AE98" i="2"/>
  <c r="AD98" i="2"/>
  <c r="K98" i="2"/>
  <c r="J98" i="2"/>
  <c r="I98" i="2"/>
  <c r="H135" i="2"/>
  <c r="L98" i="2"/>
  <c r="EW97" i="2"/>
  <c r="D136" i="2"/>
  <c r="G136" i="2" s="1"/>
  <c r="GN97" i="2"/>
  <c r="DG97" i="2"/>
  <c r="DH97" i="2"/>
  <c r="EB97" i="2"/>
  <c r="CM97" i="2"/>
  <c r="FR97" i="2"/>
  <c r="HI97" i="2"/>
  <c r="EC97" i="2"/>
  <c r="EX97" i="2"/>
  <c r="GO96" i="2"/>
  <c r="GL97" i="2"/>
  <c r="ED96" i="2"/>
  <c r="EA97" i="2"/>
  <c r="CK97" i="2"/>
  <c r="CN96" i="2"/>
  <c r="CL97" i="2"/>
  <c r="FT96" i="2"/>
  <c r="FQ97" i="2"/>
  <c r="DI96" i="2"/>
  <c r="DF97" i="2"/>
  <c r="HG97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V97" i="2"/>
  <c r="EY96" i="2"/>
  <c r="HH97" i="2"/>
  <c r="GM97" i="2"/>
  <c r="FS97" i="2"/>
  <c r="AB97" i="2"/>
  <c r="AA97" i="2"/>
  <c r="AF98" i="2"/>
  <c r="AP98" i="2"/>
  <c r="AQ98" i="2"/>
  <c r="AG98" i="2"/>
  <c r="A99" i="2"/>
  <c r="Y98" i="2"/>
  <c r="U98" i="2"/>
  <c r="V98" i="2"/>
  <c r="AW95" i="2"/>
  <c r="AV96" i="2"/>
  <c r="AX94" i="2"/>
  <c r="AU95" i="2"/>
  <c r="Z97" i="2"/>
  <c r="AC96" i="2"/>
  <c r="GQ99" i="2" l="1"/>
  <c r="GP99" i="2"/>
  <c r="FU99" i="2"/>
  <c r="FV99" i="2"/>
  <c r="FA99" i="2"/>
  <c r="EZ99" i="2"/>
  <c r="EF99" i="2"/>
  <c r="EE99" i="2"/>
  <c r="DK99" i="2"/>
  <c r="DJ99" i="2"/>
  <c r="CP99" i="2"/>
  <c r="CO99" i="2"/>
  <c r="BU99" i="2"/>
  <c r="BT99" i="2"/>
  <c r="AZ99" i="2"/>
  <c r="AY99" i="2"/>
  <c r="AE99" i="2"/>
  <c r="AD99" i="2"/>
  <c r="K99" i="2"/>
  <c r="J99" i="2"/>
  <c r="I99" i="2"/>
  <c r="H136" i="2"/>
  <c r="L99" i="2"/>
  <c r="D137" i="2"/>
  <c r="G137" i="2" s="1"/>
  <c r="CM98" i="2"/>
  <c r="FS98" i="2"/>
  <c r="HH98" i="2"/>
  <c r="EC98" i="2"/>
  <c r="DH98" i="2"/>
  <c r="FR98" i="2"/>
  <c r="EX98" i="2"/>
  <c r="HI98" i="2"/>
  <c r="GN98" i="2"/>
  <c r="GM98" i="2"/>
  <c r="EW98" i="2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B98" i="2"/>
  <c r="EA98" i="2"/>
  <c r="ED97" i="2"/>
  <c r="DG98" i="2"/>
  <c r="DF98" i="2"/>
  <c r="DI97" i="2"/>
  <c r="FQ98" i="2"/>
  <c r="FT97" i="2"/>
  <c r="CL98" i="2"/>
  <c r="CK98" i="2"/>
  <c r="CN97" i="2"/>
  <c r="HG98" i="2"/>
  <c r="HJ97" i="2"/>
  <c r="GO97" i="2"/>
  <c r="GL98" i="2"/>
  <c r="EY97" i="2"/>
  <c r="EV98" i="2"/>
  <c r="AP99" i="2"/>
  <c r="AQ99" i="2"/>
  <c r="AF99" i="2"/>
  <c r="AG99" i="2"/>
  <c r="Y99" i="2"/>
  <c r="V99" i="2"/>
  <c r="A100" i="2"/>
  <c r="U99" i="2"/>
  <c r="AA98" i="2"/>
  <c r="AB98" i="2"/>
  <c r="AW96" i="2"/>
  <c r="AX95" i="2"/>
  <c r="AU96" i="2"/>
  <c r="Z98" i="2"/>
  <c r="AC97" i="2"/>
  <c r="GQ100" i="2" l="1"/>
  <c r="GP100" i="2"/>
  <c r="FU100" i="2"/>
  <c r="FV100" i="2"/>
  <c r="FA100" i="2"/>
  <c r="EZ100" i="2"/>
  <c r="EF100" i="2"/>
  <c r="EE100" i="2"/>
  <c r="DK100" i="2"/>
  <c r="DJ100" i="2"/>
  <c r="CP100" i="2"/>
  <c r="CO100" i="2"/>
  <c r="BU100" i="2"/>
  <c r="BT100" i="2"/>
  <c r="AZ100" i="2"/>
  <c r="AY100" i="2"/>
  <c r="AE100" i="2"/>
  <c r="AD100" i="2"/>
  <c r="K100" i="2"/>
  <c r="J100" i="2"/>
  <c r="I100" i="2"/>
  <c r="H137" i="2"/>
  <c r="L100" i="2"/>
  <c r="D138" i="2"/>
  <c r="G138" i="2" s="1"/>
  <c r="CM99" i="2"/>
  <c r="DG99" i="2"/>
  <c r="EW99" i="2"/>
  <c r="FR99" i="2"/>
  <c r="GM99" i="2"/>
  <c r="HH99" i="2"/>
  <c r="EC99" i="2"/>
  <c r="CL99" i="2"/>
  <c r="EB99" i="2"/>
  <c r="FS99" i="2"/>
  <c r="GN99" i="2"/>
  <c r="DH99" i="2"/>
  <c r="HI99" i="2"/>
  <c r="GO98" i="2"/>
  <c r="GL99" i="2"/>
  <c r="HG99" i="2"/>
  <c r="HJ98" i="2"/>
  <c r="FQ99" i="2"/>
  <c r="FT98" i="2"/>
  <c r="EX99" i="2"/>
  <c r="DF99" i="2"/>
  <c r="DI98" i="2"/>
  <c r="CN98" i="2"/>
  <c r="CK99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V99" i="2"/>
  <c r="EY98" i="2"/>
  <c r="EA99" i="2"/>
  <c r="ED98" i="2"/>
  <c r="AA99" i="2"/>
  <c r="AQ100" i="2"/>
  <c r="AF100" i="2"/>
  <c r="AP100" i="2"/>
  <c r="AG100" i="2"/>
  <c r="V100" i="2"/>
  <c r="U100" i="2"/>
  <c r="A101" i="2"/>
  <c r="Y100" i="2"/>
  <c r="AB99" i="2"/>
  <c r="AW97" i="2"/>
  <c r="AU97" i="2"/>
  <c r="AX96" i="2"/>
  <c r="AV97" i="2"/>
  <c r="AV98" i="2" s="1"/>
  <c r="Z99" i="2"/>
  <c r="AC98" i="2"/>
  <c r="GQ101" i="2" l="1"/>
  <c r="GP101" i="2"/>
  <c r="FU101" i="2"/>
  <c r="FV101" i="2"/>
  <c r="FA101" i="2"/>
  <c r="EZ101" i="2"/>
  <c r="EF101" i="2"/>
  <c r="EE101" i="2"/>
  <c r="DK101" i="2"/>
  <c r="DJ101" i="2"/>
  <c r="CP101" i="2"/>
  <c r="CO101" i="2"/>
  <c r="BU101" i="2"/>
  <c r="BT101" i="2"/>
  <c r="AZ101" i="2"/>
  <c r="AY101" i="2"/>
  <c r="AE101" i="2"/>
  <c r="AD101" i="2"/>
  <c r="K101" i="2"/>
  <c r="J101" i="2"/>
  <c r="I101" i="2"/>
  <c r="H138" i="2"/>
  <c r="L101" i="2"/>
  <c r="D139" i="2"/>
  <c r="G139" i="2" s="1"/>
  <c r="EB100" i="2"/>
  <c r="EW100" i="2"/>
  <c r="CM100" i="2"/>
  <c r="FR100" i="2"/>
  <c r="FS100" i="2"/>
  <c r="HI100" i="2"/>
  <c r="GN100" i="2"/>
  <c r="DH100" i="2"/>
  <c r="CL100" i="2"/>
  <c r="GM100" i="2"/>
  <c r="EX100" i="2"/>
  <c r="HH100" i="2"/>
  <c r="HG100" i="2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K100" i="2"/>
  <c r="CN99" i="2"/>
  <c r="GL100" i="2"/>
  <c r="GO99" i="2"/>
  <c r="EC100" i="2"/>
  <c r="EA100" i="2"/>
  <c r="ED99" i="2"/>
  <c r="EY99" i="2"/>
  <c r="EV100" i="2"/>
  <c r="FT99" i="2"/>
  <c r="FQ100" i="2"/>
  <c r="DG100" i="2"/>
  <c r="DI99" i="2"/>
  <c r="DF100" i="2"/>
  <c r="AB100" i="2"/>
  <c r="AA100" i="2"/>
  <c r="AQ101" i="2"/>
  <c r="AG101" i="2"/>
  <c r="AF101" i="2"/>
  <c r="AP101" i="2"/>
  <c r="A102" i="2"/>
  <c r="Y101" i="2"/>
  <c r="U101" i="2"/>
  <c r="V101" i="2"/>
  <c r="AW98" i="2"/>
  <c r="AV99" i="2"/>
  <c r="AU98" i="2"/>
  <c r="AX97" i="2"/>
  <c r="Z100" i="2"/>
  <c r="AC99" i="2"/>
  <c r="GQ102" i="2" l="1"/>
  <c r="GP102" i="2"/>
  <c r="FU102" i="2"/>
  <c r="FV102" i="2"/>
  <c r="FA102" i="2"/>
  <c r="EZ102" i="2"/>
  <c r="EF102" i="2"/>
  <c r="EE102" i="2"/>
  <c r="DK102" i="2"/>
  <c r="DJ102" i="2"/>
  <c r="CP102" i="2"/>
  <c r="CO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EW101" i="2"/>
  <c r="EC101" i="2"/>
  <c r="FS101" i="2"/>
  <c r="CM101" i="2"/>
  <c r="DG101" i="2"/>
  <c r="GN101" i="2"/>
  <c r="DH101" i="2"/>
  <c r="HI101" i="2"/>
  <c r="EB101" i="2"/>
  <c r="FR101" i="2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EV101" i="2"/>
  <c r="CK101" i="2"/>
  <c r="CN100" i="2"/>
  <c r="DI100" i="2"/>
  <c r="DF101" i="2"/>
  <c r="FQ101" i="2"/>
  <c r="FT100" i="2"/>
  <c r="HG101" i="2"/>
  <c r="HJ100" i="2"/>
  <c r="GM101" i="2"/>
  <c r="ED100" i="2"/>
  <c r="EA101" i="2"/>
  <c r="GO100" i="2"/>
  <c r="GL101" i="2"/>
  <c r="HH101" i="2"/>
  <c r="EX101" i="2"/>
  <c r="CL101" i="2"/>
  <c r="AP102" i="2"/>
  <c r="AF102" i="2"/>
  <c r="AQ102" i="2"/>
  <c r="AG102" i="2"/>
  <c r="A103" i="2"/>
  <c r="Y102" i="2"/>
  <c r="V102" i="2"/>
  <c r="U102" i="2"/>
  <c r="AB101" i="2"/>
  <c r="AA101" i="2"/>
  <c r="AW99" i="2"/>
  <c r="AX98" i="2"/>
  <c r="AU99" i="2"/>
  <c r="Z101" i="2"/>
  <c r="AC100" i="2"/>
  <c r="GQ103" i="2" l="1"/>
  <c r="GP103" i="2"/>
  <c r="FU103" i="2"/>
  <c r="FV103" i="2"/>
  <c r="FA103" i="2"/>
  <c r="EZ103" i="2"/>
  <c r="EF103" i="2"/>
  <c r="EE103" i="2"/>
  <c r="DK103" i="2"/>
  <c r="DJ103" i="2"/>
  <c r="BT103" i="2"/>
  <c r="AZ103" i="2"/>
  <c r="AY103" i="2"/>
  <c r="BU103" i="2"/>
  <c r="CP103" i="2"/>
  <c r="CO103" i="2"/>
  <c r="AE103" i="2"/>
  <c r="AD103" i="2"/>
  <c r="J103" i="2"/>
  <c r="I103" i="2"/>
  <c r="K103" i="2"/>
  <c r="H140" i="2"/>
  <c r="L103" i="2"/>
  <c r="D141" i="2"/>
  <c r="G141" i="2" s="1"/>
  <c r="EC102" i="2"/>
  <c r="CM102" i="2"/>
  <c r="EB102" i="2"/>
  <c r="DG102" i="2"/>
  <c r="DH102" i="2"/>
  <c r="FS102" i="2"/>
  <c r="HH102" i="2"/>
  <c r="AA102" i="2"/>
  <c r="HI102" i="2"/>
  <c r="GN102" i="2"/>
  <c r="GM102" i="2"/>
  <c r="FR102" i="2"/>
  <c r="CL102" i="2"/>
  <c r="EX102" i="2"/>
  <c r="EW102" i="2"/>
  <c r="FT101" i="2"/>
  <c r="FQ102" i="2"/>
  <c r="CK102" i="2"/>
  <c r="CN101" i="2"/>
  <c r="GO101" i="2"/>
  <c r="GL102" i="2"/>
  <c r="HG102" i="2"/>
  <c r="HJ101" i="2"/>
  <c r="EV102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DF102" i="2"/>
  <c r="ED101" i="2"/>
  <c r="EA102" i="2"/>
  <c r="AQ103" i="2"/>
  <c r="AG103" i="2"/>
  <c r="AP103" i="2"/>
  <c r="AF103" i="2"/>
  <c r="U103" i="2"/>
  <c r="V103" i="2"/>
  <c r="Y103" i="2"/>
  <c r="A104" i="2"/>
  <c r="AB102" i="2"/>
  <c r="AV100" i="2"/>
  <c r="AU100" i="2"/>
  <c r="AX99" i="2"/>
  <c r="AW100" i="2"/>
  <c r="Z102" i="2"/>
  <c r="AC101" i="2"/>
  <c r="GQ104" i="2" l="1"/>
  <c r="GP104" i="2"/>
  <c r="FU104" i="2"/>
  <c r="FV104" i="2"/>
  <c r="FA104" i="2"/>
  <c r="EZ104" i="2"/>
  <c r="EF104" i="2"/>
  <c r="EE104" i="2"/>
  <c r="DK104" i="2"/>
  <c r="DJ104" i="2"/>
  <c r="CP104" i="2"/>
  <c r="CO104" i="2"/>
  <c r="BU104" i="2"/>
  <c r="BT104" i="2"/>
  <c r="AZ104" i="2"/>
  <c r="AY104" i="2"/>
  <c r="AE104" i="2"/>
  <c r="AD104" i="2"/>
  <c r="J104" i="2"/>
  <c r="I104" i="2"/>
  <c r="K104" i="2"/>
  <c r="H141" i="2"/>
  <c r="L104" i="2"/>
  <c r="D142" i="2"/>
  <c r="G142" i="2" s="1"/>
  <c r="HH103" i="2"/>
  <c r="EW103" i="2"/>
  <c r="EC103" i="2"/>
  <c r="CL103" i="2"/>
  <c r="DH103" i="2"/>
  <c r="GM103" i="2"/>
  <c r="CM103" i="2"/>
  <c r="AA103" i="2"/>
  <c r="EB103" i="2"/>
  <c r="FS103" i="2"/>
  <c r="DG103" i="2"/>
  <c r="GO102" i="2"/>
  <c r="GL103" i="2"/>
  <c r="FT102" i="2"/>
  <c r="FQ103" i="2"/>
  <c r="HI103" i="2"/>
  <c r="FR103" i="2"/>
  <c r="CN102" i="2"/>
  <c r="CK103" i="2"/>
  <c r="ED102" i="2"/>
  <c r="EA103" i="2"/>
  <c r="HG103" i="2"/>
  <c r="HJ102" i="2"/>
  <c r="EX103" i="2"/>
  <c r="GN103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DF103" i="2"/>
  <c r="EV103" i="2"/>
  <c r="EY102" i="2"/>
  <c r="AB103" i="2"/>
  <c r="AV101" i="2"/>
  <c r="AV102" i="2" s="1"/>
  <c r="AQ104" i="2"/>
  <c r="AG104" i="2"/>
  <c r="AP104" i="2"/>
  <c r="AF104" i="2"/>
  <c r="V104" i="2"/>
  <c r="A105" i="2"/>
  <c r="U104" i="2"/>
  <c r="Y104" i="2"/>
  <c r="AX100" i="2"/>
  <c r="AU101" i="2"/>
  <c r="AW101" i="2"/>
  <c r="Z103" i="2"/>
  <c r="AC102" i="2"/>
  <c r="GQ105" i="2" l="1"/>
  <c r="GP105" i="2"/>
  <c r="FU105" i="2"/>
  <c r="FV105" i="2"/>
  <c r="FA105" i="2"/>
  <c r="EZ105" i="2"/>
  <c r="EF105" i="2"/>
  <c r="EE105" i="2"/>
  <c r="DK105" i="2"/>
  <c r="DJ105" i="2"/>
  <c r="CP105" i="2"/>
  <c r="CO105" i="2"/>
  <c r="BU105" i="2"/>
  <c r="BT105" i="2"/>
  <c r="AZ105" i="2"/>
  <c r="AY105" i="2"/>
  <c r="AE105" i="2"/>
  <c r="AD105" i="2"/>
  <c r="K105" i="2"/>
  <c r="J105" i="2"/>
  <c r="I105" i="2"/>
  <c r="H142" i="2"/>
  <c r="L105" i="2"/>
  <c r="D143" i="2"/>
  <c r="G143" i="2" s="1"/>
  <c r="EB104" i="2"/>
  <c r="DH104" i="2"/>
  <c r="EW104" i="2"/>
  <c r="FS104" i="2"/>
  <c r="GM104" i="2"/>
  <c r="CM104" i="2"/>
  <c r="HH104" i="2"/>
  <c r="DF104" i="2"/>
  <c r="DI103" i="2"/>
  <c r="EX104" i="2"/>
  <c r="HG104" i="2"/>
  <c r="HJ103" i="2"/>
  <c r="CN103" i="2"/>
  <c r="CK104" i="2"/>
  <c r="EC104" i="2"/>
  <c r="DG104" i="2"/>
  <c r="FR104" i="2"/>
  <c r="ED103" i="2"/>
  <c r="EA104" i="2"/>
  <c r="HI104" i="2"/>
  <c r="GL104" i="2"/>
  <c r="GO103" i="2"/>
  <c r="EY103" i="2"/>
  <c r="EV104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GN104" i="2"/>
  <c r="FQ104" i="2"/>
  <c r="FT103" i="2"/>
  <c r="CL104" i="2"/>
  <c r="AB104" i="2"/>
  <c r="AP105" i="2"/>
  <c r="AF105" i="2"/>
  <c r="AQ105" i="2"/>
  <c r="AG105" i="2"/>
  <c r="Y105" i="2"/>
  <c r="A106" i="2"/>
  <c r="U105" i="2"/>
  <c r="V105" i="2"/>
  <c r="AA104" i="2"/>
  <c r="AV103" i="2"/>
  <c r="AX101" i="2"/>
  <c r="AU102" i="2"/>
  <c r="AW102" i="2"/>
  <c r="Z104" i="2"/>
  <c r="AC103" i="2"/>
  <c r="GQ106" i="2" l="1"/>
  <c r="GP106" i="2"/>
  <c r="FU106" i="2"/>
  <c r="FV106" i="2"/>
  <c r="FA106" i="2"/>
  <c r="EZ106" i="2"/>
  <c r="EF106" i="2"/>
  <c r="EE106" i="2"/>
  <c r="DK106" i="2"/>
  <c r="DJ106" i="2"/>
  <c r="CP106" i="2"/>
  <c r="CO106" i="2"/>
  <c r="BU106" i="2"/>
  <c r="BT106" i="2"/>
  <c r="AZ106" i="2"/>
  <c r="AY106" i="2"/>
  <c r="AE106" i="2"/>
  <c r="AD106" i="2"/>
  <c r="K106" i="2"/>
  <c r="J106" i="2"/>
  <c r="I106" i="2"/>
  <c r="H143" i="2"/>
  <c r="L106" i="2"/>
  <c r="D144" i="2"/>
  <c r="G144" i="2" s="1"/>
  <c r="GN105" i="2"/>
  <c r="EW105" i="2"/>
  <c r="EB105" i="2"/>
  <c r="CM105" i="2"/>
  <c r="DH105" i="2"/>
  <c r="HH105" i="2"/>
  <c r="GM105" i="2"/>
  <c r="FS105" i="2"/>
  <c r="CL105" i="2"/>
  <c r="ED104" i="2"/>
  <c r="EA105" i="2"/>
  <c r="DG105" i="2"/>
  <c r="EC105" i="2"/>
  <c r="FQ105" i="2"/>
  <c r="FT104" i="2"/>
  <c r="HG105" i="2"/>
  <c r="HJ104" i="2"/>
  <c r="DI104" i="2"/>
  <c r="DF105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EV105" i="2"/>
  <c r="GO104" i="2"/>
  <c r="GL105" i="2"/>
  <c r="HI105" i="2"/>
  <c r="FR105" i="2"/>
  <c r="CK105" i="2"/>
  <c r="CN104" i="2"/>
  <c r="EX105" i="2"/>
  <c r="AA105" i="2"/>
  <c r="AB105" i="2"/>
  <c r="AP106" i="2"/>
  <c r="AF106" i="2"/>
  <c r="AQ106" i="2"/>
  <c r="AG106" i="2"/>
  <c r="A107" i="2"/>
  <c r="Y106" i="2"/>
  <c r="U106" i="2"/>
  <c r="V106" i="2"/>
  <c r="AW103" i="2"/>
  <c r="AU103" i="2"/>
  <c r="AX102" i="2"/>
  <c r="AV104" i="2"/>
  <c r="Z105" i="2"/>
  <c r="AC104" i="2"/>
  <c r="GQ107" i="2" l="1"/>
  <c r="FU107" i="2"/>
  <c r="GP107" i="2"/>
  <c r="FV107" i="2"/>
  <c r="FA107" i="2"/>
  <c r="EZ107" i="2"/>
  <c r="EF107" i="2"/>
  <c r="EE107" i="2"/>
  <c r="CP107" i="2"/>
  <c r="DK107" i="2"/>
  <c r="DJ107" i="2"/>
  <c r="CO107" i="2"/>
  <c r="BU107" i="2"/>
  <c r="BT107" i="2"/>
  <c r="AZ107" i="2"/>
  <c r="AY107" i="2"/>
  <c r="AE107" i="2"/>
  <c r="AD107" i="2"/>
  <c r="K107" i="2"/>
  <c r="J107" i="2"/>
  <c r="I107" i="2"/>
  <c r="H144" i="2"/>
  <c r="FR106" i="2"/>
  <c r="DH106" i="2"/>
  <c r="L107" i="2"/>
  <c r="D145" i="2"/>
  <c r="G145" i="2" s="1"/>
  <c r="EX106" i="2"/>
  <c r="GN106" i="2"/>
  <c r="HH106" i="2"/>
  <c r="CM106" i="2"/>
  <c r="HI106" i="2"/>
  <c r="EW106" i="2"/>
  <c r="EB106" i="2"/>
  <c r="FS106" i="2"/>
  <c r="GM106" i="2"/>
  <c r="HG106" i="2"/>
  <c r="HJ105" i="2"/>
  <c r="CL106" i="2"/>
  <c r="GL106" i="2"/>
  <c r="GO105" i="2"/>
  <c r="DI105" i="2"/>
  <c r="DF106" i="2"/>
  <c r="EA106" i="2"/>
  <c r="ED105" i="2"/>
  <c r="EC106" i="2"/>
  <c r="DG106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CK106" i="2"/>
  <c r="EV106" i="2"/>
  <c r="EY105" i="2"/>
  <c r="FT105" i="2"/>
  <c r="FQ106" i="2"/>
  <c r="AP107" i="2"/>
  <c r="AG107" i="2"/>
  <c r="AQ107" i="2"/>
  <c r="AF107" i="2"/>
  <c r="V107" i="2"/>
  <c r="U107" i="2"/>
  <c r="A108" i="2"/>
  <c r="Y107" i="2"/>
  <c r="AB106" i="2"/>
  <c r="AA106" i="2"/>
  <c r="AV105" i="2"/>
  <c r="AU104" i="2"/>
  <c r="AX103" i="2"/>
  <c r="AW104" i="2"/>
  <c r="AW105" i="2" s="1"/>
  <c r="Z106" i="2"/>
  <c r="AC105" i="2"/>
  <c r="GQ108" i="2" l="1"/>
  <c r="GP108" i="2"/>
  <c r="FU108" i="2"/>
  <c r="FV108" i="2"/>
  <c r="FA108" i="2"/>
  <c r="EZ108" i="2"/>
  <c r="EF108" i="2"/>
  <c r="EE108" i="2"/>
  <c r="DK108" i="2"/>
  <c r="DJ108" i="2"/>
  <c r="CP108" i="2"/>
  <c r="CO108" i="2"/>
  <c r="BU108" i="2"/>
  <c r="BT108" i="2"/>
  <c r="AZ108" i="2"/>
  <c r="AY108" i="2"/>
  <c r="AE108" i="2"/>
  <c r="AD108" i="2"/>
  <c r="K108" i="2"/>
  <c r="J108" i="2"/>
  <c r="I108" i="2"/>
  <c r="H145" i="2"/>
  <c r="L108" i="2"/>
  <c r="D146" i="2"/>
  <c r="G146" i="2" s="1"/>
  <c r="CM107" i="2"/>
  <c r="EB107" i="2"/>
  <c r="GN107" i="2"/>
  <c r="EW107" i="2"/>
  <c r="HI107" i="2"/>
  <c r="DH107" i="2"/>
  <c r="FS107" i="2"/>
  <c r="EY106" i="2"/>
  <c r="EV107" i="2"/>
  <c r="EC107" i="2"/>
  <c r="FR107" i="2"/>
  <c r="GM107" i="2"/>
  <c r="CK107" i="2"/>
  <c r="CN106" i="2"/>
  <c r="EX107" i="2"/>
  <c r="HG107" i="2"/>
  <c r="HJ106" i="2"/>
  <c r="FQ107" i="2"/>
  <c r="FT106" i="2"/>
  <c r="EA107" i="2"/>
  <c r="ED106" i="2"/>
  <c r="DI106" i="2"/>
  <c r="DF107" i="2"/>
  <c r="GL107" i="2"/>
  <c r="GO106" i="2"/>
  <c r="CL107" i="2"/>
  <c r="HH107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DG107" i="2"/>
  <c r="AA107" i="2"/>
  <c r="AB107" i="2"/>
  <c r="AF108" i="2"/>
  <c r="AP108" i="2"/>
  <c r="AG108" i="2"/>
  <c r="AQ108" i="2"/>
  <c r="Y108" i="2"/>
  <c r="U108" i="2"/>
  <c r="V108" i="2"/>
  <c r="A109" i="2"/>
  <c r="AX104" i="2"/>
  <c r="AU105" i="2"/>
  <c r="Z107" i="2"/>
  <c r="AC106" i="2"/>
  <c r="GQ109" i="2" l="1"/>
  <c r="GP109" i="2"/>
  <c r="FU109" i="2"/>
  <c r="FV109" i="2"/>
  <c r="FA109" i="2"/>
  <c r="EZ109" i="2"/>
  <c r="EF109" i="2"/>
  <c r="EE109" i="2"/>
  <c r="DK109" i="2"/>
  <c r="DJ109" i="2"/>
  <c r="CP109" i="2"/>
  <c r="CO109" i="2"/>
  <c r="BU109" i="2"/>
  <c r="BT109" i="2"/>
  <c r="AZ109" i="2"/>
  <c r="AY109" i="2"/>
  <c r="AE109" i="2"/>
  <c r="AD109" i="2"/>
  <c r="K109" i="2"/>
  <c r="J109" i="2"/>
  <c r="I109" i="2"/>
  <c r="H146" i="2"/>
  <c r="L109" i="2"/>
  <c r="D147" i="2"/>
  <c r="G147" i="2" s="1"/>
  <c r="CM108" i="2"/>
  <c r="FS108" i="2"/>
  <c r="HI108" i="2"/>
  <c r="DG108" i="2"/>
  <c r="GN108" i="2"/>
  <c r="EB108" i="2"/>
  <c r="DH108" i="2"/>
  <c r="EW108" i="2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CL108" i="2"/>
  <c r="FQ108" i="2"/>
  <c r="FT107" i="2"/>
  <c r="HG108" i="2"/>
  <c r="HJ107" i="2"/>
  <c r="CK108" i="2"/>
  <c r="CN107" i="2"/>
  <c r="EC108" i="2"/>
  <c r="HH108" i="2"/>
  <c r="DF108" i="2"/>
  <c r="DI107" i="2"/>
  <c r="EX108" i="2"/>
  <c r="GM108" i="2"/>
  <c r="FR108" i="2"/>
  <c r="EY107" i="2"/>
  <c r="EV108" i="2"/>
  <c r="GL108" i="2"/>
  <c r="GO107" i="2"/>
  <c r="ED107" i="2"/>
  <c r="EA108" i="2"/>
  <c r="AQ109" i="2"/>
  <c r="AG109" i="2"/>
  <c r="AF109" i="2"/>
  <c r="AP109" i="2"/>
  <c r="Y109" i="2"/>
  <c r="U109" i="2"/>
  <c r="V109" i="2"/>
  <c r="A110" i="2"/>
  <c r="AB108" i="2"/>
  <c r="AA108" i="2"/>
  <c r="AV106" i="2"/>
  <c r="AU106" i="2"/>
  <c r="AX105" i="2"/>
  <c r="AW106" i="2"/>
  <c r="Z108" i="2"/>
  <c r="AC107" i="2"/>
  <c r="GQ110" i="2" l="1"/>
  <c r="GP110" i="2"/>
  <c r="FU110" i="2"/>
  <c r="FV110" i="2"/>
  <c r="FA110" i="2"/>
  <c r="EZ110" i="2"/>
  <c r="EF110" i="2"/>
  <c r="EE110" i="2"/>
  <c r="DK110" i="2"/>
  <c r="DJ110" i="2"/>
  <c r="CP110" i="2"/>
  <c r="CO110" i="2"/>
  <c r="BU110" i="2"/>
  <c r="BT110" i="2"/>
  <c r="AZ110" i="2"/>
  <c r="AY110" i="2"/>
  <c r="AE110" i="2"/>
  <c r="AD110" i="2"/>
  <c r="K110" i="2"/>
  <c r="J110" i="2"/>
  <c r="I110" i="2"/>
  <c r="H147" i="2"/>
  <c r="L110" i="2"/>
  <c r="EX109" i="2"/>
  <c r="D148" i="2"/>
  <c r="G148" i="2" s="1"/>
  <c r="CM109" i="2"/>
  <c r="FR109" i="2"/>
  <c r="DG109" i="2"/>
  <c r="EC109" i="2"/>
  <c r="EW109" i="2"/>
  <c r="GN109" i="2"/>
  <c r="HI109" i="2"/>
  <c r="FS109" i="2"/>
  <c r="GM109" i="2"/>
  <c r="HH109" i="2"/>
  <c r="CL109" i="2"/>
  <c r="EB109" i="2"/>
  <c r="DH109" i="2"/>
  <c r="GO108" i="2"/>
  <c r="GL109" i="2"/>
  <c r="FT108" i="2"/>
  <c r="FQ109" i="2"/>
  <c r="ED108" i="2"/>
  <c r="EA109" i="2"/>
  <c r="EY108" i="2"/>
  <c r="EV109" i="2"/>
  <c r="HG109" i="2"/>
  <c r="HJ108" i="2"/>
  <c r="DF109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CK109" i="2"/>
  <c r="AB109" i="2"/>
  <c r="AA109" i="2"/>
  <c r="AW107" i="2"/>
  <c r="AW108" i="2" s="1"/>
  <c r="AP110" i="2"/>
  <c r="AF110" i="2"/>
  <c r="AG110" i="2"/>
  <c r="AQ110" i="2"/>
  <c r="U110" i="2"/>
  <c r="A111" i="2"/>
  <c r="Y110" i="2"/>
  <c r="V110" i="2"/>
  <c r="AV107" i="2"/>
  <c r="AX106" i="2"/>
  <c r="AU107" i="2"/>
  <c r="Z109" i="2"/>
  <c r="AC108" i="2"/>
  <c r="GQ111" i="2" l="1"/>
  <c r="GP111" i="2"/>
  <c r="FU111" i="2"/>
  <c r="FV111" i="2"/>
  <c r="FA111" i="2"/>
  <c r="EZ111" i="2"/>
  <c r="EF111" i="2"/>
  <c r="EE111" i="2"/>
  <c r="DK111" i="2"/>
  <c r="DJ111" i="2"/>
  <c r="CP111" i="2"/>
  <c r="CO111" i="2"/>
  <c r="BT111" i="2"/>
  <c r="AZ111" i="2"/>
  <c r="AY111" i="2"/>
  <c r="BU111" i="2"/>
  <c r="AE111" i="2"/>
  <c r="AD111" i="2"/>
  <c r="J111" i="2"/>
  <c r="I111" i="2"/>
  <c r="K111" i="2"/>
  <c r="H148" i="2"/>
  <c r="L111" i="2"/>
  <c r="D149" i="2"/>
  <c r="G149" i="2" s="1"/>
  <c r="EB110" i="2"/>
  <c r="FR110" i="2"/>
  <c r="GM110" i="2"/>
  <c r="CM110" i="2"/>
  <c r="EC110" i="2"/>
  <c r="GN110" i="2"/>
  <c r="EX110" i="2"/>
  <c r="FS110" i="2"/>
  <c r="DH110" i="2"/>
  <c r="HI110" i="2"/>
  <c r="CL110" i="2"/>
  <c r="CN109" i="2"/>
  <c r="CK110" i="2"/>
  <c r="DG110" i="2"/>
  <c r="EY109" i="2"/>
  <c r="EV110" i="2"/>
  <c r="GO109" i="2"/>
  <c r="GL110" i="2"/>
  <c r="EW110" i="2"/>
  <c r="HH110" i="2"/>
  <c r="HG110" i="2"/>
  <c r="HJ109" i="2"/>
  <c r="ED109" i="2"/>
  <c r="EA110" i="2"/>
  <c r="FT109" i="2"/>
  <c r="FQ110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DF110" i="2"/>
  <c r="AQ111" i="2"/>
  <c r="AF111" i="2"/>
  <c r="AP111" i="2"/>
  <c r="AG111" i="2"/>
  <c r="U111" i="2"/>
  <c r="V111" i="2"/>
  <c r="A112" i="2"/>
  <c r="Y111" i="2"/>
  <c r="AB110" i="2"/>
  <c r="AA110" i="2"/>
  <c r="AV108" i="2"/>
  <c r="AX107" i="2"/>
  <c r="AU108" i="2"/>
  <c r="Z110" i="2"/>
  <c r="AC109" i="2"/>
  <c r="GQ112" i="2" l="1"/>
  <c r="GP112" i="2"/>
  <c r="FU112" i="2"/>
  <c r="FV112" i="2"/>
  <c r="FA112" i="2"/>
  <c r="EZ112" i="2"/>
  <c r="EF112" i="2"/>
  <c r="EE112" i="2"/>
  <c r="DK112" i="2"/>
  <c r="DJ112" i="2"/>
  <c r="CP112" i="2"/>
  <c r="CO112" i="2"/>
  <c r="BU112" i="2"/>
  <c r="BT112" i="2"/>
  <c r="AZ112" i="2"/>
  <c r="AY112" i="2"/>
  <c r="AE112" i="2"/>
  <c r="AD112" i="2"/>
  <c r="J112" i="2"/>
  <c r="I112" i="2"/>
  <c r="K112" i="2"/>
  <c r="H149" i="2"/>
  <c r="L112" i="2"/>
  <c r="D150" i="2"/>
  <c r="G150" i="2" s="1"/>
  <c r="FR111" i="2"/>
  <c r="EX111" i="2"/>
  <c r="HI111" i="2"/>
  <c r="CL111" i="2"/>
  <c r="EC111" i="2"/>
  <c r="GN111" i="2"/>
  <c r="FS111" i="2"/>
  <c r="DH111" i="2"/>
  <c r="CM111" i="2"/>
  <c r="ED110" i="2"/>
  <c r="EA111" i="2"/>
  <c r="HG111" i="2"/>
  <c r="HJ110" i="2"/>
  <c r="EW111" i="2"/>
  <c r="EY110" i="2"/>
  <c r="EV111" i="2"/>
  <c r="GM111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HH111" i="2"/>
  <c r="GO110" i="2"/>
  <c r="GL111" i="2"/>
  <c r="CN110" i="2"/>
  <c r="CK111" i="2"/>
  <c r="EB111" i="2"/>
  <c r="DI110" i="2"/>
  <c r="DF111" i="2"/>
  <c r="FT110" i="2"/>
  <c r="FQ111" i="2"/>
  <c r="DG111" i="2"/>
  <c r="AA111" i="2"/>
  <c r="AQ112" i="2"/>
  <c r="AG112" i="2"/>
  <c r="AF112" i="2"/>
  <c r="AP112" i="2"/>
  <c r="Y112" i="2"/>
  <c r="U112" i="2"/>
  <c r="V112" i="2"/>
  <c r="A113" i="2"/>
  <c r="AB111" i="2"/>
  <c r="AV109" i="2"/>
  <c r="AX108" i="2"/>
  <c r="AU109" i="2"/>
  <c r="AW109" i="2"/>
  <c r="Z111" i="2"/>
  <c r="AC110" i="2"/>
  <c r="GQ113" i="2" l="1"/>
  <c r="GP113" i="2"/>
  <c r="FU113" i="2"/>
  <c r="FV113" i="2"/>
  <c r="FA113" i="2"/>
  <c r="EZ113" i="2"/>
  <c r="EF113" i="2"/>
  <c r="EE113" i="2"/>
  <c r="DK113" i="2"/>
  <c r="DJ113" i="2"/>
  <c r="CP113" i="2"/>
  <c r="CO113" i="2"/>
  <c r="BU113" i="2"/>
  <c r="BT113" i="2"/>
  <c r="AZ113" i="2"/>
  <c r="AY113" i="2"/>
  <c r="AE113" i="2"/>
  <c r="AD113" i="2"/>
  <c r="K113" i="2"/>
  <c r="J113" i="2"/>
  <c r="I113" i="2"/>
  <c r="H150" i="2"/>
  <c r="L113" i="2"/>
  <c r="D151" i="2"/>
  <c r="G151" i="2" s="1"/>
  <c r="FR112" i="2"/>
  <c r="FS112" i="2"/>
  <c r="DG112" i="2"/>
  <c r="CL112" i="2"/>
  <c r="EB112" i="2"/>
  <c r="HH112" i="2"/>
  <c r="DH112" i="2"/>
  <c r="EX112" i="2"/>
  <c r="GN112" i="2"/>
  <c r="EC112" i="2"/>
  <c r="HI112" i="2"/>
  <c r="DF112" i="2"/>
  <c r="DI111" i="2"/>
  <c r="GL112" i="2"/>
  <c r="GO111" i="2"/>
  <c r="CM112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Q112" i="2"/>
  <c r="FT111" i="2"/>
  <c r="GM112" i="2"/>
  <c r="EY111" i="2"/>
  <c r="EV112" i="2"/>
  <c r="HG112" i="2"/>
  <c r="HJ111" i="2"/>
  <c r="ED111" i="2"/>
  <c r="EA112" i="2"/>
  <c r="CN111" i="2"/>
  <c r="CK112" i="2"/>
  <c r="EW112" i="2"/>
  <c r="AA112" i="2"/>
  <c r="AB112" i="2"/>
  <c r="AP113" i="2"/>
  <c r="AF113" i="2"/>
  <c r="AQ113" i="2"/>
  <c r="AG113" i="2"/>
  <c r="V113" i="2"/>
  <c r="A114" i="2"/>
  <c r="Y113" i="2"/>
  <c r="U113" i="2"/>
  <c r="AV110" i="2"/>
  <c r="AX109" i="2"/>
  <c r="AU110" i="2"/>
  <c r="AW110" i="2"/>
  <c r="Z112" i="2"/>
  <c r="AC111" i="2"/>
  <c r="GQ114" i="2" l="1"/>
  <c r="GP114" i="2"/>
  <c r="FU114" i="2"/>
  <c r="FV114" i="2"/>
  <c r="FA114" i="2"/>
  <c r="EZ114" i="2"/>
  <c r="EF114" i="2"/>
  <c r="EE114" i="2"/>
  <c r="DK114" i="2"/>
  <c r="DJ114" i="2"/>
  <c r="CP114" i="2"/>
  <c r="CO114" i="2"/>
  <c r="BU114" i="2"/>
  <c r="BT114" i="2"/>
  <c r="AZ114" i="2"/>
  <c r="AY114" i="2"/>
  <c r="AE114" i="2"/>
  <c r="AD114" i="2"/>
  <c r="K114" i="2"/>
  <c r="J114" i="2"/>
  <c r="I114" i="2"/>
  <c r="H151" i="2"/>
  <c r="L114" i="2"/>
  <c r="D152" i="2"/>
  <c r="G152" i="2" s="1"/>
  <c r="FR113" i="2"/>
  <c r="EX113" i="2"/>
  <c r="EB113" i="2"/>
  <c r="CL113" i="2"/>
  <c r="GN113" i="2"/>
  <c r="EW113" i="2"/>
  <c r="FS113" i="2"/>
  <c r="GM113" i="2"/>
  <c r="HI113" i="2"/>
  <c r="EC113" i="2"/>
  <c r="DH113" i="2"/>
  <c r="FT112" i="2"/>
  <c r="FQ113" i="2"/>
  <c r="DI112" i="2"/>
  <c r="DF113" i="2"/>
  <c r="HG113" i="2"/>
  <c r="HJ112" i="2"/>
  <c r="HH113" i="2"/>
  <c r="ED112" i="2"/>
  <c r="EA113" i="2"/>
  <c r="EY112" i="2"/>
  <c r="EV113" i="2"/>
  <c r="DG113" i="2"/>
  <c r="GO112" i="2"/>
  <c r="GL113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CK113" i="2"/>
  <c r="CM113" i="2"/>
  <c r="AA113" i="2"/>
  <c r="AW111" i="2"/>
  <c r="AB113" i="2"/>
  <c r="AF114" i="2"/>
  <c r="AP114" i="2"/>
  <c r="AQ114" i="2"/>
  <c r="AG114" i="2"/>
  <c r="V114" i="2"/>
  <c r="A115" i="2"/>
  <c r="Y114" i="2"/>
  <c r="U114" i="2"/>
  <c r="AV111" i="2"/>
  <c r="AX110" i="2"/>
  <c r="AU111" i="2"/>
  <c r="Z113" i="2"/>
  <c r="AC112" i="2"/>
  <c r="FU115" i="2" l="1"/>
  <c r="GQ115" i="2"/>
  <c r="GP115" i="2"/>
  <c r="FV115" i="2"/>
  <c r="FA115" i="2"/>
  <c r="EZ115" i="2"/>
  <c r="EF115" i="2"/>
  <c r="EE115" i="2"/>
  <c r="DK115" i="2"/>
  <c r="CO115" i="2"/>
  <c r="BU115" i="2"/>
  <c r="DJ115" i="2"/>
  <c r="CP115" i="2"/>
  <c r="BT115" i="2"/>
  <c r="AZ115" i="2"/>
  <c r="AY115" i="2"/>
  <c r="AE115" i="2"/>
  <c r="AD115" i="2"/>
  <c r="K115" i="2"/>
  <c r="J115" i="2"/>
  <c r="I115" i="2"/>
  <c r="H152" i="2"/>
  <c r="D154" i="2"/>
  <c r="G154" i="2" s="1"/>
  <c r="L115" i="2"/>
  <c r="D153" i="2"/>
  <c r="G153" i="2" s="1"/>
  <c r="DH114" i="2"/>
  <c r="GN114" i="2"/>
  <c r="CL114" i="2"/>
  <c r="HI114" i="2"/>
  <c r="EB114" i="2"/>
  <c r="CM114" i="2"/>
  <c r="EC114" i="2"/>
  <c r="EW114" i="2"/>
  <c r="FS114" i="2"/>
  <c r="CN113" i="2"/>
  <c r="CK114" i="2"/>
  <c r="DG114" i="2"/>
  <c r="EV114" i="2"/>
  <c r="EY113" i="2"/>
  <c r="HG114" i="2"/>
  <c r="HJ113" i="2"/>
  <c r="GO113" i="2"/>
  <c r="GL114" i="2"/>
  <c r="HH114" i="2"/>
  <c r="FQ114" i="2"/>
  <c r="FT113" i="2"/>
  <c r="EX114" i="2"/>
  <c r="FR114" i="2"/>
  <c r="ED113" i="2"/>
  <c r="EA114" i="2"/>
  <c r="DF114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GM114" i="2"/>
  <c r="AA114" i="2"/>
  <c r="AB114" i="2"/>
  <c r="AP115" i="2"/>
  <c r="AF115" i="2"/>
  <c r="AG115" i="2"/>
  <c r="AQ115" i="2"/>
  <c r="A116" i="2"/>
  <c r="Y115" i="2"/>
  <c r="V115" i="2"/>
  <c r="U115" i="2"/>
  <c r="AV112" i="2"/>
  <c r="AU112" i="2"/>
  <c r="AX111" i="2"/>
  <c r="AW112" i="2"/>
  <c r="AW113" i="2" s="1"/>
  <c r="Z114" i="2"/>
  <c r="AC113" i="2"/>
  <c r="GQ116" i="2" l="1"/>
  <c r="GP116" i="2"/>
  <c r="FU116" i="2"/>
  <c r="FV116" i="2"/>
  <c r="FA116" i="2"/>
  <c r="EZ116" i="2"/>
  <c r="EF116" i="2"/>
  <c r="EE116" i="2"/>
  <c r="DK116" i="2"/>
  <c r="DJ116" i="2"/>
  <c r="CO116" i="2"/>
  <c r="BU116" i="2"/>
  <c r="CP116" i="2"/>
  <c r="BT116" i="2"/>
  <c r="AZ116" i="2"/>
  <c r="AY116" i="2"/>
  <c r="AE116" i="2"/>
  <c r="AD116" i="2"/>
  <c r="K116" i="2"/>
  <c r="J116" i="2"/>
  <c r="I116" i="2"/>
  <c r="H154" i="2"/>
  <c r="D155" i="2"/>
  <c r="G155" i="2" s="1"/>
  <c r="H153" i="2"/>
  <c r="L116" i="2"/>
  <c r="EB115" i="2"/>
  <c r="CL115" i="2"/>
  <c r="EW115" i="2"/>
  <c r="GN115" i="2"/>
  <c r="FS115" i="2"/>
  <c r="HI115" i="2"/>
  <c r="GM115" i="2"/>
  <c r="DH115" i="2"/>
  <c r="FQ115" i="2"/>
  <c r="FT114" i="2"/>
  <c r="GO114" i="2"/>
  <c r="GL115" i="2"/>
  <c r="HG115" i="2"/>
  <c r="HJ114" i="2"/>
  <c r="CN114" i="2"/>
  <c r="CK115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DF115" i="2"/>
  <c r="FR115" i="2"/>
  <c r="CM115" i="2"/>
  <c r="DG115" i="2"/>
  <c r="EX115" i="2"/>
  <c r="HH115" i="2"/>
  <c r="EC115" i="2"/>
  <c r="EA115" i="2"/>
  <c r="ED114" i="2"/>
  <c r="EY114" i="2"/>
  <c r="EV115" i="2"/>
  <c r="AB115" i="2"/>
  <c r="AQ116" i="2"/>
  <c r="AG116" i="2"/>
  <c r="AP116" i="2"/>
  <c r="AF116" i="2"/>
  <c r="U116" i="2"/>
  <c r="V116" i="2"/>
  <c r="A117" i="2"/>
  <c r="Y116" i="2"/>
  <c r="AA115" i="2"/>
  <c r="AV113" i="2"/>
  <c r="AX112" i="2"/>
  <c r="AU113" i="2"/>
  <c r="Z115" i="2"/>
  <c r="AC114" i="2"/>
  <c r="GQ117" i="2" l="1"/>
  <c r="GP117" i="2"/>
  <c r="FU117" i="2"/>
  <c r="FV117" i="2"/>
  <c r="FA117" i="2"/>
  <c r="EZ117" i="2"/>
  <c r="EF117" i="2"/>
  <c r="EE117" i="2"/>
  <c r="DK117" i="2"/>
  <c r="DJ117" i="2"/>
  <c r="CP117" i="2"/>
  <c r="CO117" i="2"/>
  <c r="BU117" i="2"/>
  <c r="BT117" i="2"/>
  <c r="AZ117" i="2"/>
  <c r="AY117" i="2"/>
  <c r="AE117" i="2"/>
  <c r="AD117" i="2"/>
  <c r="K117" i="2"/>
  <c r="J117" i="2"/>
  <c r="I117" i="2"/>
  <c r="H155" i="2"/>
  <c r="D156" i="2"/>
  <c r="G156" i="2" s="1"/>
  <c r="L117" i="2"/>
  <c r="CM116" i="2"/>
  <c r="EC116" i="2"/>
  <c r="EX116" i="2"/>
  <c r="EB116" i="2"/>
  <c r="EW116" i="2"/>
  <c r="DG116" i="2"/>
  <c r="CL116" i="2"/>
  <c r="HH116" i="2"/>
  <c r="FS116" i="2"/>
  <c r="FR116" i="2"/>
  <c r="DH116" i="2"/>
  <c r="GM116" i="2"/>
  <c r="HI116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A116" i="2"/>
  <c r="ED115" i="2"/>
  <c r="DI115" i="2"/>
  <c r="DF116" i="2"/>
  <c r="EY115" i="2"/>
  <c r="EV116" i="2"/>
  <c r="HG116" i="2"/>
  <c r="HJ115" i="2"/>
  <c r="GL116" i="2"/>
  <c r="GO115" i="2"/>
  <c r="FT115" i="2"/>
  <c r="FQ116" i="2"/>
  <c r="GN116" i="2"/>
  <c r="CK116" i="2"/>
  <c r="CN115" i="2"/>
  <c r="AB116" i="2"/>
  <c r="AA116" i="2"/>
  <c r="AQ117" i="2"/>
  <c r="AG117" i="2"/>
  <c r="AP117" i="2"/>
  <c r="AF117" i="2"/>
  <c r="A118" i="2"/>
  <c r="Y117" i="2"/>
  <c r="U117" i="2"/>
  <c r="V117" i="2"/>
  <c r="AV114" i="2"/>
  <c r="AX113" i="2"/>
  <c r="AU114" i="2"/>
  <c r="AW114" i="2"/>
  <c r="Z116" i="2"/>
  <c r="AC115" i="2"/>
  <c r="GQ118" i="2" l="1"/>
  <c r="GP118" i="2"/>
  <c r="FU118" i="2"/>
  <c r="FV118" i="2"/>
  <c r="FA118" i="2"/>
  <c r="EZ118" i="2"/>
  <c r="EF118" i="2"/>
  <c r="EE118" i="2"/>
  <c r="DK118" i="2"/>
  <c r="DJ118" i="2"/>
  <c r="CP118" i="2"/>
  <c r="CO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EX117" i="2"/>
  <c r="EB117" i="2"/>
  <c r="FR117" i="2"/>
  <c r="CL117" i="2"/>
  <c r="GN117" i="2"/>
  <c r="DG117" i="2"/>
  <c r="EC117" i="2"/>
  <c r="CM117" i="2"/>
  <c r="GM117" i="2"/>
  <c r="EW117" i="2"/>
  <c r="DH117" i="2"/>
  <c r="HI117" i="2"/>
  <c r="HH117" i="2"/>
  <c r="FQ117" i="2"/>
  <c r="FT116" i="2"/>
  <c r="EV117" i="2"/>
  <c r="EY116" i="2"/>
  <c r="EA117" i="2"/>
  <c r="ED116" i="2"/>
  <c r="FS117" i="2"/>
  <c r="HG117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CK117" i="2"/>
  <c r="GO116" i="2"/>
  <c r="GL117" i="2"/>
  <c r="DF117" i="2"/>
  <c r="DI116" i="2"/>
  <c r="AB117" i="2"/>
  <c r="AP118" i="2"/>
  <c r="AF118" i="2"/>
  <c r="AQ118" i="2"/>
  <c r="AG118" i="2"/>
  <c r="V118" i="2"/>
  <c r="A119" i="2"/>
  <c r="Y118" i="2"/>
  <c r="U118" i="2"/>
  <c r="AA117" i="2"/>
  <c r="AW115" i="2"/>
  <c r="AW116" i="2" s="1"/>
  <c r="AV115" i="2"/>
  <c r="AX114" i="2"/>
  <c r="AU115" i="2"/>
  <c r="Z117" i="2"/>
  <c r="AC116" i="2"/>
  <c r="GQ119" i="2" l="1"/>
  <c r="GP119" i="2"/>
  <c r="FU119" i="2"/>
  <c r="FV119" i="2"/>
  <c r="FA119" i="2"/>
  <c r="EZ119" i="2"/>
  <c r="EF119" i="2"/>
  <c r="EE119" i="2"/>
  <c r="DK119" i="2"/>
  <c r="DJ119" i="2"/>
  <c r="CP119" i="2"/>
  <c r="CO119" i="2"/>
  <c r="BT119" i="2"/>
  <c r="AZ119" i="2"/>
  <c r="AY119" i="2"/>
  <c r="BU119" i="2"/>
  <c r="AE119" i="2"/>
  <c r="AD119" i="2"/>
  <c r="J119" i="2"/>
  <c r="K119" i="2"/>
  <c r="I119" i="2"/>
  <c r="H157" i="2"/>
  <c r="D158" i="2"/>
  <c r="G158" i="2" s="1"/>
  <c r="L119" i="2"/>
  <c r="CL118" i="2"/>
  <c r="GM118" i="2"/>
  <c r="DH118" i="2"/>
  <c r="EB118" i="2"/>
  <c r="FR118" i="2"/>
  <c r="HH118" i="2"/>
  <c r="GN118" i="2"/>
  <c r="EX118" i="2"/>
  <c r="EW118" i="2"/>
  <c r="EC118" i="2"/>
  <c r="DI117" i="2"/>
  <c r="DF118" i="2"/>
  <c r="GO117" i="2"/>
  <c r="GL118" i="2"/>
  <c r="DG118" i="2"/>
  <c r="EV118" i="2"/>
  <c r="EY117" i="2"/>
  <c r="HI118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EA118" i="2"/>
  <c r="FT117" i="2"/>
  <c r="FQ118" i="2"/>
  <c r="CK118" i="2"/>
  <c r="CN117" i="2"/>
  <c r="HG118" i="2"/>
  <c r="HJ117" i="2"/>
  <c r="FS118" i="2"/>
  <c r="CM118" i="2"/>
  <c r="AB118" i="2"/>
  <c r="AA118" i="2"/>
  <c r="AQ119" i="2"/>
  <c r="AP119" i="2"/>
  <c r="AG119" i="2"/>
  <c r="AF119" i="2"/>
  <c r="V119" i="2"/>
  <c r="Y119" i="2"/>
  <c r="U119" i="2"/>
  <c r="A120" i="2"/>
  <c r="AV116" i="2"/>
  <c r="AW117" i="2"/>
  <c r="AU116" i="2"/>
  <c r="AX115" i="2"/>
  <c r="Z118" i="2"/>
  <c r="AC117" i="2"/>
  <c r="GQ120" i="2" l="1"/>
  <c r="GP120" i="2"/>
  <c r="FU120" i="2"/>
  <c r="FV120" i="2"/>
  <c r="FA120" i="2"/>
  <c r="EZ120" i="2"/>
  <c r="EF120" i="2"/>
  <c r="EE120" i="2"/>
  <c r="DK120" i="2"/>
  <c r="DJ120" i="2"/>
  <c r="CP120" i="2"/>
  <c r="CO120" i="2"/>
  <c r="BU120" i="2"/>
  <c r="BT120" i="2"/>
  <c r="AZ120" i="2"/>
  <c r="AY120" i="2"/>
  <c r="AE120" i="2"/>
  <c r="AD120" i="2"/>
  <c r="J120" i="2"/>
  <c r="K120" i="2"/>
  <c r="I120" i="2"/>
  <c r="H158" i="2"/>
  <c r="D159" i="2"/>
  <c r="G159" i="2" s="1"/>
  <c r="L120" i="2"/>
  <c r="FS119" i="2"/>
  <c r="CL119" i="2"/>
  <c r="EB119" i="2"/>
  <c r="FR119" i="2"/>
  <c r="CM119" i="2"/>
  <c r="EX119" i="2"/>
  <c r="DH119" i="2"/>
  <c r="GM119" i="2"/>
  <c r="HH119" i="2"/>
  <c r="GN119" i="2"/>
  <c r="EY118" i="2"/>
  <c r="EV119" i="2"/>
  <c r="EC119" i="2"/>
  <c r="EA119" i="2"/>
  <c r="ED118" i="2"/>
  <c r="DG119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G119" i="2"/>
  <c r="HJ118" i="2"/>
  <c r="HI119" i="2"/>
  <c r="DF119" i="2"/>
  <c r="DI118" i="2"/>
  <c r="CK119" i="2"/>
  <c r="CN118" i="2"/>
  <c r="FT118" i="2"/>
  <c r="FQ119" i="2"/>
  <c r="GO118" i="2"/>
  <c r="GL119" i="2"/>
  <c r="EW119" i="2"/>
  <c r="AA119" i="2"/>
  <c r="AQ120" i="2"/>
  <c r="AG120" i="2"/>
  <c r="AP120" i="2"/>
  <c r="AF120" i="2"/>
  <c r="A121" i="2"/>
  <c r="Y120" i="2"/>
  <c r="U120" i="2"/>
  <c r="V120" i="2"/>
  <c r="AB119" i="2"/>
  <c r="AV117" i="2"/>
  <c r="AX116" i="2"/>
  <c r="AU117" i="2"/>
  <c r="Z119" i="2"/>
  <c r="AC118" i="2"/>
  <c r="GQ121" i="2" l="1"/>
  <c r="GP121" i="2"/>
  <c r="FU121" i="2"/>
  <c r="FV121" i="2"/>
  <c r="FA121" i="2"/>
  <c r="EZ121" i="2"/>
  <c r="EF121" i="2"/>
  <c r="EE121" i="2"/>
  <c r="DK121" i="2"/>
  <c r="DJ121" i="2"/>
  <c r="CP121" i="2"/>
  <c r="CO121" i="2"/>
  <c r="BU121" i="2"/>
  <c r="BT121" i="2"/>
  <c r="AZ121" i="2"/>
  <c r="AY121" i="2"/>
  <c r="AE121" i="2"/>
  <c r="AD121" i="2"/>
  <c r="K121" i="2"/>
  <c r="J121" i="2"/>
  <c r="I121" i="2"/>
  <c r="H159" i="2"/>
  <c r="D160" i="2"/>
  <c r="G160" i="2" s="1"/>
  <c r="L121" i="2"/>
  <c r="EB120" i="2"/>
  <c r="CL120" i="2"/>
  <c r="HH120" i="2"/>
  <c r="HI120" i="2"/>
  <c r="EW120" i="2"/>
  <c r="DH120" i="2"/>
  <c r="FS120" i="2"/>
  <c r="EX120" i="2"/>
  <c r="CM120" i="2"/>
  <c r="GM120" i="2"/>
  <c r="DI119" i="2"/>
  <c r="DF120" i="2"/>
  <c r="HG120" i="2"/>
  <c r="HJ119" i="2"/>
  <c r="DG120" i="2"/>
  <c r="GN120" i="2"/>
  <c r="FR120" i="2"/>
  <c r="GO119" i="2"/>
  <c r="GL120" i="2"/>
  <c r="CN119" i="2"/>
  <c r="CK120" i="2"/>
  <c r="ED119" i="2"/>
  <c r="EA120" i="2"/>
  <c r="EC120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FQ120" i="2"/>
  <c r="EV120" i="2"/>
  <c r="EY119" i="2"/>
  <c r="AA120" i="2"/>
  <c r="AB120" i="2"/>
  <c r="AP121" i="2"/>
  <c r="AF121" i="2"/>
  <c r="AQ121" i="2"/>
  <c r="AG121" i="2"/>
  <c r="V121" i="2"/>
  <c r="Y121" i="2"/>
  <c r="U121" i="2"/>
  <c r="A122" i="2"/>
  <c r="AW118" i="2"/>
  <c r="AW119" i="2" s="1"/>
  <c r="AV118" i="2"/>
  <c r="AX117" i="2"/>
  <c r="AU118" i="2"/>
  <c r="Z120" i="2"/>
  <c r="AC119" i="2"/>
  <c r="GQ122" i="2" l="1"/>
  <c r="GP122" i="2"/>
  <c r="FU122" i="2"/>
  <c r="FV122" i="2"/>
  <c r="FA122" i="2"/>
  <c r="EZ122" i="2"/>
  <c r="EF122" i="2"/>
  <c r="EE122" i="2"/>
  <c r="DK122" i="2"/>
  <c r="DJ122" i="2"/>
  <c r="CP122" i="2"/>
  <c r="CO122" i="2"/>
  <c r="BU122" i="2"/>
  <c r="BT122" i="2"/>
  <c r="AZ122" i="2"/>
  <c r="AY122" i="2"/>
  <c r="AE122" i="2"/>
  <c r="AD122" i="2"/>
  <c r="K122" i="2"/>
  <c r="J122" i="2"/>
  <c r="I122" i="2"/>
  <c r="H160" i="2"/>
  <c r="D161" i="2"/>
  <c r="G161" i="2" s="1"/>
  <c r="L122" i="2"/>
  <c r="CL121" i="2"/>
  <c r="CM121" i="2"/>
  <c r="EX121" i="2"/>
  <c r="GM121" i="2"/>
  <c r="DH121" i="2"/>
  <c r="HH121" i="2"/>
  <c r="EB121" i="2"/>
  <c r="FS121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EV121" i="2"/>
  <c r="EW121" i="2"/>
  <c r="HG121" i="2"/>
  <c r="HJ120" i="2"/>
  <c r="EC121" i="2"/>
  <c r="CK121" i="2"/>
  <c r="CN120" i="2"/>
  <c r="FR121" i="2"/>
  <c r="DI120" i="2"/>
  <c r="DF121" i="2"/>
  <c r="FQ121" i="2"/>
  <c r="FT120" i="2"/>
  <c r="EA121" i="2"/>
  <c r="ED120" i="2"/>
  <c r="GN121" i="2"/>
  <c r="DG121" i="2"/>
  <c r="HI121" i="2"/>
  <c r="GL121" i="2"/>
  <c r="GO120" i="2"/>
  <c r="AB121" i="2"/>
  <c r="AA121" i="2"/>
  <c r="AP122" i="2"/>
  <c r="AF122" i="2"/>
  <c r="AQ122" i="2"/>
  <c r="AG122" i="2"/>
  <c r="U122" i="2"/>
  <c r="V122" i="2"/>
  <c r="A123" i="2"/>
  <c r="Y122" i="2"/>
  <c r="AU119" i="2"/>
  <c r="AX118" i="2"/>
  <c r="AW120" i="2"/>
  <c r="AV119" i="2"/>
  <c r="AV120" i="2" s="1"/>
  <c r="Z121" i="2"/>
  <c r="AC120" i="2"/>
  <c r="FU123" i="2" l="1"/>
  <c r="GQ123" i="2"/>
  <c r="GP123" i="2"/>
  <c r="FV123" i="2"/>
  <c r="FA123" i="2"/>
  <c r="EZ123" i="2"/>
  <c r="EF123" i="2"/>
  <c r="EE123" i="2"/>
  <c r="CO123" i="2"/>
  <c r="BU123" i="2"/>
  <c r="DK123" i="2"/>
  <c r="DJ123" i="2"/>
  <c r="CP123" i="2"/>
  <c r="BT123" i="2"/>
  <c r="AZ123" i="2"/>
  <c r="AY123" i="2"/>
  <c r="AE123" i="2"/>
  <c r="AD123" i="2"/>
  <c r="K123" i="2"/>
  <c r="J123" i="2"/>
  <c r="I123" i="2"/>
  <c r="H161" i="2"/>
  <c r="D162" i="2"/>
  <c r="G162" i="2" s="1"/>
  <c r="L123" i="2"/>
  <c r="FR122" i="2"/>
  <c r="CL122" i="2"/>
  <c r="DH122" i="2"/>
  <c r="CM122" i="2"/>
  <c r="HI122" i="2"/>
  <c r="EC122" i="2"/>
  <c r="EW122" i="2"/>
  <c r="DG122" i="2"/>
  <c r="GN122" i="2"/>
  <c r="HH122" i="2"/>
  <c r="EB122" i="2"/>
  <c r="FS122" i="2"/>
  <c r="EX122" i="2"/>
  <c r="GM122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FQ122" i="2"/>
  <c r="HG122" i="2"/>
  <c r="HJ121" i="2"/>
  <c r="EA122" i="2"/>
  <c r="ED121" i="2"/>
  <c r="GO121" i="2"/>
  <c r="GL122" i="2"/>
  <c r="DF122" i="2"/>
  <c r="DI121" i="2"/>
  <c r="CN121" i="2"/>
  <c r="CK122" i="2"/>
  <c r="EV122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AU120" i="2"/>
  <c r="AW121" i="2"/>
  <c r="Z122" i="2"/>
  <c r="AC121" i="2"/>
  <c r="GQ124" i="2" l="1"/>
  <c r="GP124" i="2"/>
  <c r="FU124" i="2"/>
  <c r="FV124" i="2"/>
  <c r="FA124" i="2"/>
  <c r="EZ124" i="2"/>
  <c r="EF124" i="2"/>
  <c r="EE124" i="2"/>
  <c r="DK124" i="2"/>
  <c r="DJ124" i="2"/>
  <c r="CO124" i="2"/>
  <c r="BU124" i="2"/>
  <c r="CP124" i="2"/>
  <c r="BT124" i="2"/>
  <c r="AZ124" i="2"/>
  <c r="AY124" i="2"/>
  <c r="AE124" i="2"/>
  <c r="AD124" i="2"/>
  <c r="K124" i="2"/>
  <c r="J124" i="2"/>
  <c r="I124" i="2"/>
  <c r="H162" i="2"/>
  <c r="D163" i="2"/>
  <c r="G163" i="2" s="1"/>
  <c r="L124" i="2"/>
  <c r="EX123" i="2"/>
  <c r="FR123" i="2"/>
  <c r="EB123" i="2"/>
  <c r="EC123" i="2"/>
  <c r="DH123" i="2"/>
  <c r="CM123" i="2"/>
  <c r="GN123" i="2"/>
  <c r="DG123" i="2"/>
  <c r="EW123" i="2"/>
  <c r="FS123" i="2"/>
  <c r="HI123" i="2"/>
  <c r="CL123" i="2"/>
  <c r="GM123" i="2"/>
  <c r="EV123" i="2"/>
  <c r="EY122" i="2"/>
  <c r="EA123" i="2"/>
  <c r="ED122" i="2"/>
  <c r="FT122" i="2"/>
  <c r="FQ123" i="2"/>
  <c r="HH123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DF123" i="2"/>
  <c r="HG123" i="2"/>
  <c r="HJ122" i="2"/>
  <c r="CK123" i="2"/>
  <c r="CN122" i="2"/>
  <c r="GO122" i="2"/>
  <c r="GL123" i="2"/>
  <c r="AA123" i="2"/>
  <c r="AB123" i="2"/>
  <c r="AP124" i="2"/>
  <c r="AQ124" i="2"/>
  <c r="AF124" i="2"/>
  <c r="AG124" i="2"/>
  <c r="Y124" i="2"/>
  <c r="U124" i="2"/>
  <c r="V124" i="2"/>
  <c r="A125" i="2"/>
  <c r="AV121" i="2"/>
  <c r="AU121" i="2"/>
  <c r="AX120" i="2"/>
  <c r="Z123" i="2"/>
  <c r="AC122" i="2"/>
  <c r="GQ125" i="2" l="1"/>
  <c r="GP125" i="2"/>
  <c r="FU125" i="2"/>
  <c r="FV125" i="2"/>
  <c r="FA125" i="2"/>
  <c r="EZ125" i="2"/>
  <c r="EF125" i="2"/>
  <c r="EE125" i="2"/>
  <c r="DK125" i="2"/>
  <c r="DJ125" i="2"/>
  <c r="CO125" i="2"/>
  <c r="BU125" i="2"/>
  <c r="CP125" i="2"/>
  <c r="BT125" i="2"/>
  <c r="AZ125" i="2"/>
  <c r="AY125" i="2"/>
  <c r="AE125" i="2"/>
  <c r="AD125" i="2"/>
  <c r="K125" i="2"/>
  <c r="J125" i="2"/>
  <c r="I125" i="2"/>
  <c r="H163" i="2"/>
  <c r="D164" i="2"/>
  <c r="G164" i="2" s="1"/>
  <c r="L125" i="2"/>
  <c r="FR124" i="2"/>
  <c r="CL124" i="2"/>
  <c r="EC124" i="2"/>
  <c r="HI124" i="2"/>
  <c r="EB124" i="2"/>
  <c r="EX124" i="2"/>
  <c r="CM124" i="2"/>
  <c r="DG124" i="2"/>
  <c r="GM124" i="2"/>
  <c r="GN124" i="2"/>
  <c r="EW124" i="2"/>
  <c r="HH124" i="2"/>
  <c r="EV124" i="2"/>
  <c r="EY123" i="2"/>
  <c r="CK124" i="2"/>
  <c r="CN123" i="2"/>
  <c r="DF124" i="2"/>
  <c r="DI123" i="2"/>
  <c r="EA124" i="2"/>
  <c r="ED123" i="2"/>
  <c r="FS124" i="2"/>
  <c r="GL124" i="2"/>
  <c r="GO123" i="2"/>
  <c r="HG124" i="2"/>
  <c r="HJ123" i="2"/>
  <c r="FQ124" i="2"/>
  <c r="FT123" i="2"/>
  <c r="DH124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W122" i="2"/>
  <c r="AW123" i="2" s="1"/>
  <c r="AV122" i="2"/>
  <c r="AX121" i="2"/>
  <c r="AU122" i="2"/>
  <c r="Z124" i="2"/>
  <c r="AC123" i="2"/>
  <c r="GQ126" i="2" l="1"/>
  <c r="GP126" i="2"/>
  <c r="FU126" i="2"/>
  <c r="FV126" i="2"/>
  <c r="FA126" i="2"/>
  <c r="EZ126" i="2"/>
  <c r="EF126" i="2"/>
  <c r="EE126" i="2"/>
  <c r="DK126" i="2"/>
  <c r="DJ126" i="2"/>
  <c r="CO126" i="2"/>
  <c r="BU126" i="2"/>
  <c r="CP126" i="2"/>
  <c r="BT126" i="2"/>
  <c r="AZ126" i="2"/>
  <c r="AY126" i="2"/>
  <c r="AE126" i="2"/>
  <c r="AD126" i="2"/>
  <c r="K126" i="2"/>
  <c r="I126" i="2"/>
  <c r="J126" i="2"/>
  <c r="H164" i="2"/>
  <c r="D165" i="2"/>
  <c r="G165" i="2" s="1"/>
  <c r="L126" i="2"/>
  <c r="CL125" i="2"/>
  <c r="EB125" i="2"/>
  <c r="FR125" i="2"/>
  <c r="HI125" i="2"/>
  <c r="GM125" i="2"/>
  <c r="EX125" i="2"/>
  <c r="DG125" i="2"/>
  <c r="FS125" i="2"/>
  <c r="DF125" i="2"/>
  <c r="DI124" i="2"/>
  <c r="HH125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V125" i="2"/>
  <c r="EY124" i="2"/>
  <c r="EW125" i="2"/>
  <c r="EC125" i="2"/>
  <c r="FT124" i="2"/>
  <c r="FQ125" i="2"/>
  <c r="ED124" i="2"/>
  <c r="EA125" i="2"/>
  <c r="CN124" i="2"/>
  <c r="CK125" i="2"/>
  <c r="GN125" i="2"/>
  <c r="DH125" i="2"/>
  <c r="HG125" i="2"/>
  <c r="HJ124" i="2"/>
  <c r="GO124" i="2"/>
  <c r="GL125" i="2"/>
  <c r="CM125" i="2"/>
  <c r="AA125" i="2"/>
  <c r="AP126" i="2"/>
  <c r="AF126" i="2"/>
  <c r="AQ126" i="2"/>
  <c r="AG126" i="2"/>
  <c r="V126" i="2"/>
  <c r="A127" i="2"/>
  <c r="Y126" i="2"/>
  <c r="U126" i="2"/>
  <c r="AB125" i="2"/>
  <c r="AU123" i="2"/>
  <c r="AX122" i="2"/>
  <c r="AW124" i="2"/>
  <c r="AV123" i="2"/>
  <c r="Z125" i="2"/>
  <c r="AC124" i="2"/>
  <c r="GQ127" i="2" l="1"/>
  <c r="GP127" i="2"/>
  <c r="FU127" i="2"/>
  <c r="FV127" i="2"/>
  <c r="FA127" i="2"/>
  <c r="EZ127" i="2"/>
  <c r="EF127" i="2"/>
  <c r="EE127" i="2"/>
  <c r="DK127" i="2"/>
  <c r="DJ127" i="2"/>
  <c r="CP127" i="2"/>
  <c r="BT127" i="2"/>
  <c r="AZ127" i="2"/>
  <c r="AY127" i="2"/>
  <c r="CO127" i="2"/>
  <c r="BU127" i="2"/>
  <c r="AE127" i="2"/>
  <c r="AD127" i="2"/>
  <c r="J127" i="2"/>
  <c r="K127" i="2"/>
  <c r="I127" i="2"/>
  <c r="H165" i="2"/>
  <c r="D166" i="2"/>
  <c r="G166" i="2" s="1"/>
  <c r="L127" i="2"/>
  <c r="EB126" i="2"/>
  <c r="FR126" i="2"/>
  <c r="GM126" i="2"/>
  <c r="DH126" i="2"/>
  <c r="GN126" i="2"/>
  <c r="CM126" i="2"/>
  <c r="CL126" i="2"/>
  <c r="EX126" i="2"/>
  <c r="EC126" i="2"/>
  <c r="DG126" i="2"/>
  <c r="HI126" i="2"/>
  <c r="EW126" i="2"/>
  <c r="HH126" i="2"/>
  <c r="HG126" i="2"/>
  <c r="HJ125" i="2"/>
  <c r="GO125" i="2"/>
  <c r="GL126" i="2"/>
  <c r="CK126" i="2"/>
  <c r="CN125" i="2"/>
  <c r="ED125" i="2"/>
  <c r="EA126" i="2"/>
  <c r="FQ126" i="2"/>
  <c r="FT125" i="2"/>
  <c r="EY125" i="2"/>
  <c r="EV126" i="2"/>
  <c r="DF126" i="2"/>
  <c r="DI125" i="2"/>
  <c r="FS126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V124" i="2"/>
  <c r="AU124" i="2"/>
  <c r="AX123" i="2"/>
  <c r="AW125" i="2"/>
  <c r="Z126" i="2"/>
  <c r="AC125" i="2"/>
  <c r="GQ128" i="2" l="1"/>
  <c r="GP128" i="2"/>
  <c r="FU128" i="2"/>
  <c r="FV128" i="2"/>
  <c r="FA128" i="2"/>
  <c r="EZ128" i="2"/>
  <c r="EF128" i="2"/>
  <c r="EE128" i="2"/>
  <c r="DK128" i="2"/>
  <c r="DJ128" i="2"/>
  <c r="CP128" i="2"/>
  <c r="CO128" i="2"/>
  <c r="BU128" i="2"/>
  <c r="BT128" i="2"/>
  <c r="AZ128" i="2"/>
  <c r="AY128" i="2"/>
  <c r="AE128" i="2"/>
  <c r="AD128" i="2"/>
  <c r="J128" i="2"/>
  <c r="I128" i="2"/>
  <c r="K128" i="2"/>
  <c r="H166" i="2"/>
  <c r="D167" i="2"/>
  <c r="G167" i="2" s="1"/>
  <c r="L128" i="2"/>
  <c r="EW127" i="2"/>
  <c r="DG127" i="2"/>
  <c r="CL127" i="2"/>
  <c r="GN127" i="2"/>
  <c r="EC127" i="2"/>
  <c r="FR127" i="2"/>
  <c r="EX127" i="2"/>
  <c r="HI127" i="2"/>
  <c r="FS127" i="2"/>
  <c r="EY126" i="2"/>
  <c r="EV127" i="2"/>
  <c r="FT126" i="2"/>
  <c r="FQ127" i="2"/>
  <c r="CN126" i="2"/>
  <c r="CK127" i="2"/>
  <c r="EB127" i="2"/>
  <c r="ED126" i="2"/>
  <c r="EA127" i="2"/>
  <c r="GO126" i="2"/>
  <c r="GL127" i="2"/>
  <c r="DH127" i="2"/>
  <c r="HH127" i="2"/>
  <c r="GM127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DF127" i="2"/>
  <c r="CM127" i="2"/>
  <c r="HG127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AU125" i="2"/>
  <c r="AV125" i="2"/>
  <c r="AV126" i="2" s="1"/>
  <c r="Z127" i="2"/>
  <c r="AC126" i="2"/>
  <c r="GQ129" i="2" l="1"/>
  <c r="GP129" i="2"/>
  <c r="FU129" i="2"/>
  <c r="FV129" i="2"/>
  <c r="FA129" i="2"/>
  <c r="EZ129" i="2"/>
  <c r="EF129" i="2"/>
  <c r="EE129" i="2"/>
  <c r="DK129" i="2"/>
  <c r="DJ129" i="2"/>
  <c r="CP129" i="2"/>
  <c r="CO129" i="2"/>
  <c r="BU129" i="2"/>
  <c r="BT129" i="2"/>
  <c r="AZ129" i="2"/>
  <c r="AY129" i="2"/>
  <c r="AE129" i="2"/>
  <c r="AD129" i="2"/>
  <c r="K129" i="2"/>
  <c r="J129" i="2"/>
  <c r="I129" i="2"/>
  <c r="H167" i="2"/>
  <c r="D168" i="2"/>
  <c r="G168" i="2" s="1"/>
  <c r="L129" i="2"/>
  <c r="CL128" i="2"/>
  <c r="FR128" i="2"/>
  <c r="DG128" i="2"/>
  <c r="GN128" i="2"/>
  <c r="EC128" i="2"/>
  <c r="EW128" i="2"/>
  <c r="HI128" i="2"/>
  <c r="CM128" i="2"/>
  <c r="DI127" i="2"/>
  <c r="DF128" i="2"/>
  <c r="GO127" i="2"/>
  <c r="GL128" i="2"/>
  <c r="EB128" i="2"/>
  <c r="CK128" i="2"/>
  <c r="CN127" i="2"/>
  <c r="EY127" i="2"/>
  <c r="EV128" i="2"/>
  <c r="FS128" i="2"/>
  <c r="EX128" i="2"/>
  <c r="GM128" i="2"/>
  <c r="EA128" i="2"/>
  <c r="ED127" i="2"/>
  <c r="FT127" i="2"/>
  <c r="FQ128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G128" i="2"/>
  <c r="HJ127" i="2"/>
  <c r="HH128" i="2"/>
  <c r="DH128" i="2"/>
  <c r="AA128" i="2"/>
  <c r="AP129" i="2"/>
  <c r="AF129" i="2"/>
  <c r="AQ129" i="2"/>
  <c r="AG129" i="2"/>
  <c r="Y129" i="2"/>
  <c r="U129" i="2"/>
  <c r="V129" i="2"/>
  <c r="A130" i="2"/>
  <c r="AB128" i="2"/>
  <c r="AW126" i="2"/>
  <c r="AX125" i="2"/>
  <c r="AU126" i="2"/>
  <c r="Z128" i="2"/>
  <c r="AC127" i="2"/>
  <c r="GQ130" i="2" l="1"/>
  <c r="GP130" i="2"/>
  <c r="FU130" i="2"/>
  <c r="FV130" i="2"/>
  <c r="FA130" i="2"/>
  <c r="EZ130" i="2"/>
  <c r="EF130" i="2"/>
  <c r="EE130" i="2"/>
  <c r="DK130" i="2"/>
  <c r="DJ130" i="2"/>
  <c r="CP130" i="2"/>
  <c r="CO130" i="2"/>
  <c r="BU130" i="2"/>
  <c r="BT130" i="2"/>
  <c r="AZ130" i="2"/>
  <c r="AY130" i="2"/>
  <c r="AE130" i="2"/>
  <c r="AD130" i="2"/>
  <c r="K130" i="2"/>
  <c r="J130" i="2"/>
  <c r="I130" i="2"/>
  <c r="H168" i="2"/>
  <c r="D169" i="2"/>
  <c r="G169" i="2" s="1"/>
  <c r="L130" i="2"/>
  <c r="GN129" i="2"/>
  <c r="CM129" i="2"/>
  <c r="FR129" i="2"/>
  <c r="HH129" i="2"/>
  <c r="EW129" i="2"/>
  <c r="CL129" i="2"/>
  <c r="DH129" i="2"/>
  <c r="DG129" i="2"/>
  <c r="HI129" i="2"/>
  <c r="EC129" i="2"/>
  <c r="GM129" i="2"/>
  <c r="GO128" i="2"/>
  <c r="GL129" i="2"/>
  <c r="FT128" i="2"/>
  <c r="FQ129" i="2"/>
  <c r="FS129" i="2"/>
  <c r="CN128" i="2"/>
  <c r="CK129" i="2"/>
  <c r="DF129" i="2"/>
  <c r="DI128" i="2"/>
  <c r="EA129" i="2"/>
  <c r="ED128" i="2"/>
  <c r="EX129" i="2"/>
  <c r="EV129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G129" i="2"/>
  <c r="HJ128" i="2"/>
  <c r="EB129" i="2"/>
  <c r="AA129" i="2"/>
  <c r="AB129" i="2"/>
  <c r="AF130" i="2"/>
  <c r="AP130" i="2"/>
  <c r="AQ130" i="2"/>
  <c r="AG130" i="2"/>
  <c r="A131" i="2"/>
  <c r="V130" i="2"/>
  <c r="Y130" i="2"/>
  <c r="U130" i="2"/>
  <c r="AV127" i="2"/>
  <c r="AW127" i="2"/>
  <c r="AX126" i="2"/>
  <c r="AU127" i="2"/>
  <c r="Z129" i="2"/>
  <c r="AC128" i="2"/>
  <c r="FU131" i="2" l="1"/>
  <c r="GQ131" i="2"/>
  <c r="GP131" i="2"/>
  <c r="FV131" i="2"/>
  <c r="FA131" i="2"/>
  <c r="EZ131" i="2"/>
  <c r="EF131" i="2"/>
  <c r="EE131" i="2"/>
  <c r="CP131" i="2"/>
  <c r="CO131" i="2"/>
  <c r="BU131" i="2"/>
  <c r="DK131" i="2"/>
  <c r="DJ131" i="2"/>
  <c r="BT131" i="2"/>
  <c r="AZ131" i="2"/>
  <c r="AY131" i="2"/>
  <c r="AE131" i="2"/>
  <c r="AD131" i="2"/>
  <c r="K131" i="2"/>
  <c r="J131" i="2"/>
  <c r="I131" i="2"/>
  <c r="H169" i="2"/>
  <c r="D170" i="2"/>
  <c r="G170" i="2" s="1"/>
  <c r="L131" i="2"/>
  <c r="FR130" i="2"/>
  <c r="DG130" i="2"/>
  <c r="EB130" i="2"/>
  <c r="CL130" i="2"/>
  <c r="EW130" i="2"/>
  <c r="EC130" i="2"/>
  <c r="DH130" i="2"/>
  <c r="GN130" i="2"/>
  <c r="HI130" i="2"/>
  <c r="EX130" i="2"/>
  <c r="ED129" i="2"/>
  <c r="EA130" i="2"/>
  <c r="DI129" i="2"/>
  <c r="DF130" i="2"/>
  <c r="CM130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G130" i="2"/>
  <c r="HJ129" i="2"/>
  <c r="FS130" i="2"/>
  <c r="GO129" i="2"/>
  <c r="GL130" i="2"/>
  <c r="HH130" i="2"/>
  <c r="FQ130" i="2"/>
  <c r="FT129" i="2"/>
  <c r="GM130" i="2"/>
  <c r="EY129" i="2"/>
  <c r="EV130" i="2"/>
  <c r="CN129" i="2"/>
  <c r="CK130" i="2"/>
  <c r="AB130" i="2"/>
  <c r="AP131" i="2"/>
  <c r="AG131" i="2"/>
  <c r="AQ131" i="2"/>
  <c r="AF131" i="2"/>
  <c r="V131" i="2"/>
  <c r="U131" i="2"/>
  <c r="A132" i="2"/>
  <c r="Y131" i="2"/>
  <c r="AA130" i="2"/>
  <c r="AV128" i="2"/>
  <c r="AV129" i="2" s="1"/>
  <c r="AW128" i="2"/>
  <c r="AW129" i="2" s="1"/>
  <c r="AX127" i="2"/>
  <c r="AU128" i="2"/>
  <c r="Z130" i="2"/>
  <c r="AC129" i="2"/>
  <c r="GQ132" i="2" l="1"/>
  <c r="GP132" i="2"/>
  <c r="FU132" i="2"/>
  <c r="FV132" i="2"/>
  <c r="FA132" i="2"/>
  <c r="EZ132" i="2"/>
  <c r="EF132" i="2"/>
  <c r="EE132" i="2"/>
  <c r="DK132" i="2"/>
  <c r="DJ132" i="2"/>
  <c r="CP132" i="2"/>
  <c r="CO132" i="2"/>
  <c r="BU132" i="2"/>
  <c r="BT132" i="2"/>
  <c r="AZ132" i="2"/>
  <c r="AY132" i="2"/>
  <c r="AE132" i="2"/>
  <c r="AD132" i="2"/>
  <c r="K132" i="2"/>
  <c r="J132" i="2"/>
  <c r="I132" i="2"/>
  <c r="H170" i="2"/>
  <c r="D171" i="2"/>
  <c r="G171" i="2" s="1"/>
  <c r="FR131" i="2"/>
  <c r="L132" i="2"/>
  <c r="GM131" i="2"/>
  <c r="GN131" i="2"/>
  <c r="EB131" i="2"/>
  <c r="EW131" i="2"/>
  <c r="HI131" i="2"/>
  <c r="FS131" i="2"/>
  <c r="CL131" i="2"/>
  <c r="HH131" i="2"/>
  <c r="AA131" i="2"/>
  <c r="DH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EV131" i="2"/>
  <c r="DF131" i="2"/>
  <c r="DI130" i="2"/>
  <c r="EC131" i="2"/>
  <c r="EA131" i="2"/>
  <c r="ED130" i="2"/>
  <c r="DG131" i="2"/>
  <c r="CK131" i="2"/>
  <c r="CN130" i="2"/>
  <c r="FT130" i="2"/>
  <c r="FQ131" i="2"/>
  <c r="EX131" i="2"/>
  <c r="GO130" i="2"/>
  <c r="GL131" i="2"/>
  <c r="HG131" i="2"/>
  <c r="HJ130" i="2"/>
  <c r="CM131" i="2"/>
  <c r="AB131" i="2"/>
  <c r="AG132" i="2"/>
  <c r="AQ132" i="2"/>
  <c r="AP132" i="2"/>
  <c r="AF132" i="2"/>
  <c r="A133" i="2"/>
  <c r="V132" i="2"/>
  <c r="Y132" i="2"/>
  <c r="U132" i="2"/>
  <c r="AU129" i="2"/>
  <c r="AX128" i="2"/>
  <c r="Z131" i="2"/>
  <c r="AC130" i="2"/>
  <c r="GQ133" i="2" l="1"/>
  <c r="GP133" i="2"/>
  <c r="FU133" i="2"/>
  <c r="FV133" i="2"/>
  <c r="FA133" i="2"/>
  <c r="EZ133" i="2"/>
  <c r="EF133" i="2"/>
  <c r="EE133" i="2"/>
  <c r="DK133" i="2"/>
  <c r="DJ133" i="2"/>
  <c r="CP133" i="2"/>
  <c r="CO133" i="2"/>
  <c r="BU133" i="2"/>
  <c r="BT133" i="2"/>
  <c r="AZ133" i="2"/>
  <c r="AY133" i="2"/>
  <c r="AE133" i="2"/>
  <c r="AD133" i="2"/>
  <c r="K133" i="2"/>
  <c r="J133" i="2"/>
  <c r="I133" i="2"/>
  <c r="H171" i="2"/>
  <c r="D172" i="2"/>
  <c r="G172" i="2" s="1"/>
  <c r="L133" i="2"/>
  <c r="EW132" i="2"/>
  <c r="EB132" i="2"/>
  <c r="CL132" i="2"/>
  <c r="GM132" i="2"/>
  <c r="FS132" i="2"/>
  <c r="CM132" i="2"/>
  <c r="EC132" i="2"/>
  <c r="HH132" i="2"/>
  <c r="EX132" i="2"/>
  <c r="DG132" i="2"/>
  <c r="FR132" i="2"/>
  <c r="DH132" i="2"/>
  <c r="GN132" i="2"/>
  <c r="HI132" i="2"/>
  <c r="FT131" i="2"/>
  <c r="FQ132" i="2"/>
  <c r="EV132" i="2"/>
  <c r="EY131" i="2"/>
  <c r="HG132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A132" i="2"/>
  <c r="ED131" i="2"/>
  <c r="DF132" i="2"/>
  <c r="DI131" i="2"/>
  <c r="GO131" i="2"/>
  <c r="GL132" i="2"/>
  <c r="CK132" i="2"/>
  <c r="CN131" i="2"/>
  <c r="AB132" i="2"/>
  <c r="AA132" i="2"/>
  <c r="AQ133" i="2"/>
  <c r="AG133" i="2"/>
  <c r="AF133" i="2"/>
  <c r="AP133" i="2"/>
  <c r="U133" i="2"/>
  <c r="A134" i="2"/>
  <c r="V133" i="2"/>
  <c r="Y133" i="2"/>
  <c r="AV130" i="2"/>
  <c r="AX129" i="2"/>
  <c r="AU130" i="2"/>
  <c r="AW130" i="2"/>
  <c r="AW131" i="2" s="1"/>
  <c r="Z132" i="2"/>
  <c r="AC131" i="2"/>
  <c r="GQ134" i="2" l="1"/>
  <c r="GP134" i="2"/>
  <c r="FV134" i="2"/>
  <c r="FU134" i="2"/>
  <c r="FA134" i="2"/>
  <c r="EZ134" i="2"/>
  <c r="EF134" i="2"/>
  <c r="EE134" i="2"/>
  <c r="DK134" i="2"/>
  <c r="DJ134" i="2"/>
  <c r="CP134" i="2"/>
  <c r="CO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EC133" i="2"/>
  <c r="GN133" i="2"/>
  <c r="CL133" i="2"/>
  <c r="HH133" i="2"/>
  <c r="EB133" i="2"/>
  <c r="FS133" i="2"/>
  <c r="FR133" i="2"/>
  <c r="DH133" i="2"/>
  <c r="EX133" i="2"/>
  <c r="GO132" i="2"/>
  <c r="GL133" i="2"/>
  <c r="GM133" i="2"/>
  <c r="HG133" i="2"/>
  <c r="HJ132" i="2"/>
  <c r="EY132" i="2"/>
  <c r="EV133" i="2"/>
  <c r="HI133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F133" i="2"/>
  <c r="DI132" i="2"/>
  <c r="DG133" i="2"/>
  <c r="CM133" i="2"/>
  <c r="FT132" i="2"/>
  <c r="FQ133" i="2"/>
  <c r="EW133" i="2"/>
  <c r="CK133" i="2"/>
  <c r="CN132" i="2"/>
  <c r="EA133" i="2"/>
  <c r="ED132" i="2"/>
  <c r="AA133" i="2"/>
  <c r="AP134" i="2"/>
  <c r="AF134" i="2"/>
  <c r="AG134" i="2"/>
  <c r="AQ134" i="2"/>
  <c r="V134" i="2"/>
  <c r="U134" i="2"/>
  <c r="A135" i="2"/>
  <c r="Y134" i="2"/>
  <c r="AB133" i="2"/>
  <c r="AV131" i="2"/>
  <c r="AV132" i="2" s="1"/>
  <c r="AW132" i="2"/>
  <c r="AU131" i="2"/>
  <c r="AX130" i="2"/>
  <c r="Z133" i="2"/>
  <c r="AC132" i="2"/>
  <c r="GQ135" i="2" l="1"/>
  <c r="GP135" i="2"/>
  <c r="FU135" i="2"/>
  <c r="FV135" i="2"/>
  <c r="FA135" i="2"/>
  <c r="EZ135" i="2"/>
  <c r="EF135" i="2"/>
  <c r="EE135" i="2"/>
  <c r="DK135" i="2"/>
  <c r="DJ135" i="2"/>
  <c r="BT135" i="2"/>
  <c r="AZ135" i="2"/>
  <c r="AY135" i="2"/>
  <c r="CP135" i="2"/>
  <c r="CO135" i="2"/>
  <c r="BU135" i="2"/>
  <c r="AE135" i="2"/>
  <c r="AD135" i="2"/>
  <c r="J135" i="2"/>
  <c r="K135" i="2"/>
  <c r="I135" i="2"/>
  <c r="H173" i="2"/>
  <c r="D174" i="2"/>
  <c r="G174" i="2" s="1"/>
  <c r="L135" i="2"/>
  <c r="CM134" i="2"/>
  <c r="EB134" i="2"/>
  <c r="CL134" i="2"/>
  <c r="EW134" i="2"/>
  <c r="DG134" i="2"/>
  <c r="GN134" i="2"/>
  <c r="HH134" i="2"/>
  <c r="DH134" i="2"/>
  <c r="EX134" i="2"/>
  <c r="FS134" i="2"/>
  <c r="CN133" i="2"/>
  <c r="CK134" i="2"/>
  <c r="HI134" i="2"/>
  <c r="GO133" i="2"/>
  <c r="GL134" i="2"/>
  <c r="EA134" i="2"/>
  <c r="ED133" i="2"/>
  <c r="FT133" i="2"/>
  <c r="FQ134" i="2"/>
  <c r="DI133" i="2"/>
  <c r="DF134" i="2"/>
  <c r="EV134" i="2"/>
  <c r="EY133" i="2"/>
  <c r="FR134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EC134" i="2"/>
  <c r="HG134" i="2"/>
  <c r="HJ133" i="2"/>
  <c r="GM134" i="2"/>
  <c r="AB134" i="2"/>
  <c r="AA134" i="2"/>
  <c r="AQ135" i="2"/>
  <c r="AP135" i="2"/>
  <c r="AF135" i="2"/>
  <c r="AG135" i="2"/>
  <c r="U135" i="2"/>
  <c r="V135" i="2"/>
  <c r="Y135" i="2"/>
  <c r="A136" i="2"/>
  <c r="AV133" i="2"/>
  <c r="AU132" i="2"/>
  <c r="AX131" i="2"/>
  <c r="Z134" i="2"/>
  <c r="AC133" i="2"/>
  <c r="GQ136" i="2" l="1"/>
  <c r="GP136" i="2"/>
  <c r="FU136" i="2"/>
  <c r="FV136" i="2"/>
  <c r="FA136" i="2"/>
  <c r="EZ136" i="2"/>
  <c r="EF136" i="2"/>
  <c r="EE136" i="2"/>
  <c r="DK136" i="2"/>
  <c r="DJ136" i="2"/>
  <c r="CP136" i="2"/>
  <c r="CO136" i="2"/>
  <c r="BU136" i="2"/>
  <c r="BT136" i="2"/>
  <c r="AZ136" i="2"/>
  <c r="AY136" i="2"/>
  <c r="AE136" i="2"/>
  <c r="AD136" i="2"/>
  <c r="J136" i="2"/>
  <c r="I136" i="2"/>
  <c r="K136" i="2"/>
  <c r="H174" i="2"/>
  <c r="D175" i="2"/>
  <c r="G175" i="2" s="1"/>
  <c r="L136" i="2"/>
  <c r="EC135" i="2"/>
  <c r="CL135" i="2"/>
  <c r="EB135" i="2"/>
  <c r="GM135" i="2"/>
  <c r="EX135" i="2"/>
  <c r="DH135" i="2"/>
  <c r="GN135" i="2"/>
  <c r="HH135" i="2"/>
  <c r="CM135" i="2"/>
  <c r="FS135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G135" i="2"/>
  <c r="HJ134" i="2"/>
  <c r="DF135" i="2"/>
  <c r="DI134" i="2"/>
  <c r="HI135" i="2"/>
  <c r="FR135" i="2"/>
  <c r="EY134" i="2"/>
  <c r="EV135" i="2"/>
  <c r="ED134" i="2"/>
  <c r="EA135" i="2"/>
  <c r="DG135" i="2"/>
  <c r="FT134" i="2"/>
  <c r="FQ135" i="2"/>
  <c r="GO134" i="2"/>
  <c r="GL135" i="2"/>
  <c r="EW135" i="2"/>
  <c r="CN134" i="2"/>
  <c r="CK135" i="2"/>
  <c r="AB135" i="2"/>
  <c r="AA135" i="2"/>
  <c r="AQ136" i="2"/>
  <c r="AG136" i="2"/>
  <c r="AP136" i="2"/>
  <c r="AF136" i="2"/>
  <c r="Y136" i="2"/>
  <c r="A137" i="2"/>
  <c r="U136" i="2"/>
  <c r="V136" i="2"/>
  <c r="AW133" i="2"/>
  <c r="AV134" i="2"/>
  <c r="AX132" i="2"/>
  <c r="AU133" i="2"/>
  <c r="Z135" i="2"/>
  <c r="AC134" i="2"/>
  <c r="GQ137" i="2" l="1"/>
  <c r="GP137" i="2"/>
  <c r="FU137" i="2"/>
  <c r="FV137" i="2"/>
  <c r="FA137" i="2"/>
  <c r="EZ137" i="2"/>
  <c r="EF137" i="2"/>
  <c r="EE137" i="2"/>
  <c r="DK137" i="2"/>
  <c r="DJ137" i="2"/>
  <c r="CP137" i="2"/>
  <c r="CO137" i="2"/>
  <c r="BU137" i="2"/>
  <c r="BT137" i="2"/>
  <c r="AZ137" i="2"/>
  <c r="AY137" i="2"/>
  <c r="AE137" i="2"/>
  <c r="AD137" i="2"/>
  <c r="K137" i="2"/>
  <c r="J137" i="2"/>
  <c r="I137" i="2"/>
  <c r="H175" i="2"/>
  <c r="D176" i="2"/>
  <c r="G176" i="2" s="1"/>
  <c r="L137" i="2"/>
  <c r="GM136" i="2"/>
  <c r="EB136" i="2"/>
  <c r="EC136" i="2"/>
  <c r="CL136" i="2"/>
  <c r="FR136" i="2"/>
  <c r="HH136" i="2"/>
  <c r="CM136" i="2"/>
  <c r="DG136" i="2"/>
  <c r="EW136" i="2"/>
  <c r="HI136" i="2"/>
  <c r="GN136" i="2"/>
  <c r="DH136" i="2"/>
  <c r="FS136" i="2"/>
  <c r="EX136" i="2"/>
  <c r="FT135" i="2"/>
  <c r="FQ136" i="2"/>
  <c r="EY135" i="2"/>
  <c r="EV136" i="2"/>
  <c r="DI135" i="2"/>
  <c r="DF136" i="2"/>
  <c r="ED135" i="2"/>
  <c r="EA136" i="2"/>
  <c r="CK136" i="2"/>
  <c r="CN135" i="2"/>
  <c r="GO135" i="2"/>
  <c r="GL136" i="2"/>
  <c r="HG136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W134" i="2"/>
  <c r="AW135" i="2" s="1"/>
  <c r="AU134" i="2"/>
  <c r="AX133" i="2"/>
  <c r="Z136" i="2"/>
  <c r="AC135" i="2"/>
  <c r="GQ138" i="2" l="1"/>
  <c r="GP138" i="2"/>
  <c r="FV138" i="2"/>
  <c r="FU138" i="2"/>
  <c r="FA138" i="2"/>
  <c r="EZ138" i="2"/>
  <c r="EF138" i="2"/>
  <c r="EE138" i="2"/>
  <c r="DK138" i="2"/>
  <c r="DJ138" i="2"/>
  <c r="CP138" i="2"/>
  <c r="CO138" i="2"/>
  <c r="BU138" i="2"/>
  <c r="BT138" i="2"/>
  <c r="AZ138" i="2"/>
  <c r="AY138" i="2"/>
  <c r="AE138" i="2"/>
  <c r="AD138" i="2"/>
  <c r="K138" i="2"/>
  <c r="J138" i="2"/>
  <c r="I138" i="2"/>
  <c r="H176" i="2"/>
  <c r="D177" i="2"/>
  <c r="G177" i="2" s="1"/>
  <c r="L138" i="2"/>
  <c r="CM137" i="2"/>
  <c r="GN137" i="2"/>
  <c r="EB137" i="2"/>
  <c r="EX137" i="2"/>
  <c r="HI137" i="2"/>
  <c r="GM137" i="2"/>
  <c r="DH137" i="2"/>
  <c r="EC137" i="2"/>
  <c r="FS137" i="2"/>
  <c r="DG137" i="2"/>
  <c r="FR137" i="2"/>
  <c r="ED136" i="2"/>
  <c r="EA137" i="2"/>
  <c r="EV137" i="2"/>
  <c r="EY136" i="2"/>
  <c r="EW137" i="2"/>
  <c r="CL137" i="2"/>
  <c r="HG137" i="2"/>
  <c r="HJ136" i="2"/>
  <c r="GL137" i="2"/>
  <c r="GO136" i="2"/>
  <c r="CN136" i="2"/>
  <c r="CK137" i="2"/>
  <c r="DF137" i="2"/>
  <c r="DI136" i="2"/>
  <c r="FT136" i="2"/>
  <c r="FQ137" i="2"/>
  <c r="HH137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V135" i="2"/>
  <c r="AU135" i="2"/>
  <c r="AX134" i="2"/>
  <c r="AW136" i="2"/>
  <c r="Z137" i="2"/>
  <c r="AC136" i="2"/>
  <c r="FU139" i="2" l="1"/>
  <c r="GQ139" i="2"/>
  <c r="GP139" i="2"/>
  <c r="FV139" i="2"/>
  <c r="FA139" i="2"/>
  <c r="EZ139" i="2"/>
  <c r="EF139" i="2"/>
  <c r="EE139" i="2"/>
  <c r="CP139" i="2"/>
  <c r="CO139" i="2"/>
  <c r="BU139" i="2"/>
  <c r="DK139" i="2"/>
  <c r="DJ139" i="2"/>
  <c r="BT139" i="2"/>
  <c r="AZ139" i="2"/>
  <c r="AY139" i="2"/>
  <c r="AE139" i="2"/>
  <c r="AD139" i="2"/>
  <c r="K139" i="2"/>
  <c r="J139" i="2"/>
  <c r="I139" i="2"/>
  <c r="H177" i="2"/>
  <c r="D178" i="2"/>
  <c r="G178" i="2" s="1"/>
  <c r="L139" i="2"/>
  <c r="EB138" i="2"/>
  <c r="DG138" i="2"/>
  <c r="CM138" i="2"/>
  <c r="GM138" i="2"/>
  <c r="HI138" i="2"/>
  <c r="FS138" i="2"/>
  <c r="EX138" i="2"/>
  <c r="CN137" i="2"/>
  <c r="CK138" i="2"/>
  <c r="EC138" i="2"/>
  <c r="EW138" i="2"/>
  <c r="GN138" i="2"/>
  <c r="HG138" i="2"/>
  <c r="HJ137" i="2"/>
  <c r="CL138" i="2"/>
  <c r="HH138" i="2"/>
  <c r="DF138" i="2"/>
  <c r="DI137" i="2"/>
  <c r="EV138" i="2"/>
  <c r="EY137" i="2"/>
  <c r="FR138" i="2"/>
  <c r="DH138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Q138" i="2"/>
  <c r="FT137" i="2"/>
  <c r="GO137" i="2"/>
  <c r="GL138" i="2"/>
  <c r="ED137" i="2"/>
  <c r="EA138" i="2"/>
  <c r="AA138" i="2"/>
  <c r="AB138" i="2"/>
  <c r="AP139" i="2"/>
  <c r="AQ139" i="2"/>
  <c r="AF139" i="2"/>
  <c r="AG139" i="2"/>
  <c r="V139" i="2"/>
  <c r="U139" i="2"/>
  <c r="A140" i="2"/>
  <c r="Y139" i="2"/>
  <c r="AV136" i="2"/>
  <c r="AX135" i="2"/>
  <c r="AU136" i="2"/>
  <c r="Z138" i="2"/>
  <c r="AC137" i="2"/>
  <c r="GQ140" i="2" l="1"/>
  <c r="GP140" i="2"/>
  <c r="FU140" i="2"/>
  <c r="FV140" i="2"/>
  <c r="FA140" i="2"/>
  <c r="EZ140" i="2"/>
  <c r="EF140" i="2"/>
  <c r="EE140" i="2"/>
  <c r="DK140" i="2"/>
  <c r="DJ140" i="2"/>
  <c r="CP140" i="2"/>
  <c r="CO140" i="2"/>
  <c r="BU140" i="2"/>
  <c r="BT140" i="2"/>
  <c r="AZ140" i="2"/>
  <c r="AY140" i="2"/>
  <c r="AE140" i="2"/>
  <c r="AD140" i="2"/>
  <c r="K140" i="2"/>
  <c r="J140" i="2"/>
  <c r="I140" i="2"/>
  <c r="H178" i="2"/>
  <c r="D179" i="2"/>
  <c r="G179" i="2" s="1"/>
  <c r="L140" i="2"/>
  <c r="EB139" i="2"/>
  <c r="DG139" i="2"/>
  <c r="GM139" i="2"/>
  <c r="CM139" i="2"/>
  <c r="HI139" i="2"/>
  <c r="EX139" i="2"/>
  <c r="FS139" i="2"/>
  <c r="HH139" i="2"/>
  <c r="GN139" i="2"/>
  <c r="EC139" i="2"/>
  <c r="EV139" i="2"/>
  <c r="EY138" i="2"/>
  <c r="EW139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A139" i="2"/>
  <c r="ED138" i="2"/>
  <c r="GL139" i="2"/>
  <c r="GO138" i="2"/>
  <c r="FQ139" i="2"/>
  <c r="FT138" i="2"/>
  <c r="DH139" i="2"/>
  <c r="FR139" i="2"/>
  <c r="DI138" i="2"/>
  <c r="DF139" i="2"/>
  <c r="CL139" i="2"/>
  <c r="HG139" i="2"/>
  <c r="HJ138" i="2"/>
  <c r="CN138" i="2"/>
  <c r="CK139" i="2"/>
  <c r="AA139" i="2"/>
  <c r="AB139" i="2"/>
  <c r="AQ140" i="2"/>
  <c r="AP140" i="2"/>
  <c r="AF140" i="2"/>
  <c r="AG140" i="2"/>
  <c r="A141" i="2"/>
  <c r="U140" i="2"/>
  <c r="V140" i="2"/>
  <c r="Y140" i="2"/>
  <c r="AW137" i="2"/>
  <c r="AW138" i="2" s="1"/>
  <c r="AX136" i="2"/>
  <c r="AU137" i="2"/>
  <c r="AV137" i="2"/>
  <c r="Z139" i="2"/>
  <c r="AC138" i="2"/>
  <c r="GQ141" i="2" l="1"/>
  <c r="GP141" i="2"/>
  <c r="FU141" i="2"/>
  <c r="FV141" i="2"/>
  <c r="FA141" i="2"/>
  <c r="EZ141" i="2"/>
  <c r="EF141" i="2"/>
  <c r="EE141" i="2"/>
  <c r="DK141" i="2"/>
  <c r="DJ141" i="2"/>
  <c r="CP141" i="2"/>
  <c r="CO141" i="2"/>
  <c r="BU141" i="2"/>
  <c r="BT141" i="2"/>
  <c r="AZ141" i="2"/>
  <c r="AY141" i="2"/>
  <c r="AE141" i="2"/>
  <c r="AD141" i="2"/>
  <c r="K141" i="2"/>
  <c r="J141" i="2"/>
  <c r="I141" i="2"/>
  <c r="H179" i="2"/>
  <c r="D180" i="2"/>
  <c r="G180" i="2" s="1"/>
  <c r="L141" i="2"/>
  <c r="DG140" i="2"/>
  <c r="FR140" i="2"/>
  <c r="EB140" i="2"/>
  <c r="CL140" i="2"/>
  <c r="GM140" i="2"/>
  <c r="FS140" i="2"/>
  <c r="CM140" i="2"/>
  <c r="HI140" i="2"/>
  <c r="DH140" i="2"/>
  <c r="EX140" i="2"/>
  <c r="GL140" i="2"/>
  <c r="GO139" i="2"/>
  <c r="EW140" i="2"/>
  <c r="CK140" i="2"/>
  <c r="CN139" i="2"/>
  <c r="HG140" i="2"/>
  <c r="HJ139" i="2"/>
  <c r="DF140" i="2"/>
  <c r="DI139" i="2"/>
  <c r="HH140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Q140" i="2"/>
  <c r="FT139" i="2"/>
  <c r="EA140" i="2"/>
  <c r="ED139" i="2"/>
  <c r="EV140" i="2"/>
  <c r="EY139" i="2"/>
  <c r="EC140" i="2"/>
  <c r="GN140" i="2"/>
  <c r="AA140" i="2"/>
  <c r="AQ141" i="2"/>
  <c r="AG141" i="2"/>
  <c r="AP141" i="2"/>
  <c r="AF141" i="2"/>
  <c r="A142" i="2"/>
  <c r="Y141" i="2"/>
  <c r="U141" i="2"/>
  <c r="V141" i="2"/>
  <c r="AB140" i="2"/>
  <c r="AX137" i="2"/>
  <c r="AU138" i="2"/>
  <c r="AV138" i="2"/>
  <c r="AV139" i="2" s="1"/>
  <c r="Z140" i="2"/>
  <c r="AC139" i="2"/>
  <c r="GQ142" i="2" l="1"/>
  <c r="GP142" i="2"/>
  <c r="FU142" i="2"/>
  <c r="FV142" i="2"/>
  <c r="FA142" i="2"/>
  <c r="EZ142" i="2"/>
  <c r="EF142" i="2"/>
  <c r="EE142" i="2"/>
  <c r="DK142" i="2"/>
  <c r="DJ142" i="2"/>
  <c r="CP142" i="2"/>
  <c r="CO142" i="2"/>
  <c r="BU142" i="2"/>
  <c r="BT142" i="2"/>
  <c r="AZ142" i="2"/>
  <c r="AY142" i="2"/>
  <c r="AE142" i="2"/>
  <c r="AD142" i="2"/>
  <c r="K142" i="2"/>
  <c r="I142" i="2"/>
  <c r="J142" i="2"/>
  <c r="H180" i="2"/>
  <c r="D181" i="2"/>
  <c r="G181" i="2" s="1"/>
  <c r="L142" i="2"/>
  <c r="CL141" i="2"/>
  <c r="EC141" i="2"/>
  <c r="CM141" i="2"/>
  <c r="FS141" i="2"/>
  <c r="GN141" i="2"/>
  <c r="FR141" i="2"/>
  <c r="GM141" i="2"/>
  <c r="DH141" i="2"/>
  <c r="HI141" i="2"/>
  <c r="EB141" i="2"/>
  <c r="EX141" i="2"/>
  <c r="FT140" i="2"/>
  <c r="FQ141" i="2"/>
  <c r="DF141" i="2"/>
  <c r="DI140" i="2"/>
  <c r="CN140" i="2"/>
  <c r="CK141" i="2"/>
  <c r="EW141" i="2"/>
  <c r="HH141" i="2"/>
  <c r="GO140" i="2"/>
  <c r="GL141" i="2"/>
  <c r="DG141" i="2"/>
  <c r="EV141" i="2"/>
  <c r="EY140" i="2"/>
  <c r="EA141" i="2"/>
  <c r="ED140" i="2"/>
  <c r="HG141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W139" i="2"/>
  <c r="AV140" i="2"/>
  <c r="AU139" i="2"/>
  <c r="AX138" i="2"/>
  <c r="Z141" i="2"/>
  <c r="AC140" i="2"/>
  <c r="GQ143" i="2" l="1"/>
  <c r="GP143" i="2"/>
  <c r="FU143" i="2"/>
  <c r="FV143" i="2"/>
  <c r="FA143" i="2"/>
  <c r="EZ143" i="2"/>
  <c r="EF143" i="2"/>
  <c r="EE143" i="2"/>
  <c r="DK143" i="2"/>
  <c r="DJ143" i="2"/>
  <c r="BU143" i="2"/>
  <c r="BT143" i="2"/>
  <c r="AZ143" i="2"/>
  <c r="AY143" i="2"/>
  <c r="CP143" i="2"/>
  <c r="CO143" i="2"/>
  <c r="AE143" i="2"/>
  <c r="AD143" i="2"/>
  <c r="J143" i="2"/>
  <c r="K143" i="2"/>
  <c r="I143" i="2"/>
  <c r="H181" i="2"/>
  <c r="D182" i="2"/>
  <c r="G182" i="2" s="1"/>
  <c r="L143" i="2"/>
  <c r="GM142" i="2"/>
  <c r="HI142" i="2"/>
  <c r="FR142" i="2"/>
  <c r="CM142" i="2"/>
  <c r="DH142" i="2"/>
  <c r="EX142" i="2"/>
  <c r="EC142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EA142" i="2"/>
  <c r="DG142" i="2"/>
  <c r="GN142" i="2"/>
  <c r="CN141" i="2"/>
  <c r="CK142" i="2"/>
  <c r="FS142" i="2"/>
  <c r="EB142" i="2"/>
  <c r="HG142" i="2"/>
  <c r="HJ141" i="2"/>
  <c r="EY141" i="2"/>
  <c r="EV142" i="2"/>
  <c r="FT141" i="2"/>
  <c r="FQ142" i="2"/>
  <c r="GO141" i="2"/>
  <c r="GL142" i="2"/>
  <c r="HH142" i="2"/>
  <c r="CL142" i="2"/>
  <c r="EW142" i="2"/>
  <c r="DI141" i="2"/>
  <c r="DF142" i="2"/>
  <c r="AB142" i="2"/>
  <c r="AW140" i="2"/>
  <c r="AW141" i="2" s="1"/>
  <c r="AQ143" i="2"/>
  <c r="AG143" i="2"/>
  <c r="AP143" i="2"/>
  <c r="AF143" i="2"/>
  <c r="U143" i="2"/>
  <c r="V143" i="2"/>
  <c r="Y143" i="2"/>
  <c r="A144" i="2"/>
  <c r="AA142" i="2"/>
  <c r="AU140" i="2"/>
  <c r="AX139" i="2"/>
  <c r="Z142" i="2"/>
  <c r="AC141" i="2"/>
  <c r="GQ144" i="2" l="1"/>
  <c r="GP144" i="2"/>
  <c r="FU144" i="2"/>
  <c r="FV144" i="2"/>
  <c r="FA144" i="2"/>
  <c r="EZ144" i="2"/>
  <c r="EF144" i="2"/>
  <c r="EE144" i="2"/>
  <c r="DK144" i="2"/>
  <c r="DJ144" i="2"/>
  <c r="CP144" i="2"/>
  <c r="CO144" i="2"/>
  <c r="BU144" i="2"/>
  <c r="BT144" i="2"/>
  <c r="AZ144" i="2"/>
  <c r="AY144" i="2"/>
  <c r="AE144" i="2"/>
  <c r="AD144" i="2"/>
  <c r="J144" i="2"/>
  <c r="I144" i="2"/>
  <c r="K144" i="2"/>
  <c r="H182" i="2"/>
  <c r="D183" i="2"/>
  <c r="G183" i="2" s="1"/>
  <c r="L144" i="2"/>
  <c r="EX143" i="2"/>
  <c r="CL143" i="2"/>
  <c r="EB143" i="2"/>
  <c r="GN143" i="2"/>
  <c r="EW143" i="2"/>
  <c r="FS143" i="2"/>
  <c r="DG143" i="2"/>
  <c r="GM143" i="2"/>
  <c r="FR143" i="2"/>
  <c r="HH143" i="2"/>
  <c r="DH143" i="2"/>
  <c r="HI143" i="2"/>
  <c r="EC143" i="2"/>
  <c r="CM143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Q143" i="2"/>
  <c r="FT142" i="2"/>
  <c r="CN142" i="2"/>
  <c r="CK143" i="2"/>
  <c r="ED142" i="2"/>
  <c r="EA143" i="2"/>
  <c r="EY142" i="2"/>
  <c r="EV143" i="2"/>
  <c r="DI142" i="2"/>
  <c r="DF143" i="2"/>
  <c r="GO142" i="2"/>
  <c r="GL143" i="2"/>
  <c r="HG143" i="2"/>
  <c r="HJ142" i="2"/>
  <c r="AA143" i="2"/>
  <c r="AB143" i="2"/>
  <c r="AQ144" i="2"/>
  <c r="AG144" i="2"/>
  <c r="AP144" i="2"/>
  <c r="AF144" i="2"/>
  <c r="A145" i="2"/>
  <c r="Y144" i="2"/>
  <c r="U144" i="2"/>
  <c r="V144" i="2"/>
  <c r="AV141" i="2"/>
  <c r="AU141" i="2"/>
  <c r="AX140" i="2"/>
  <c r="Z143" i="2"/>
  <c r="AC142" i="2"/>
  <c r="GQ145" i="2" l="1"/>
  <c r="GP145" i="2"/>
  <c r="FU145" i="2"/>
  <c r="FV145" i="2"/>
  <c r="FA145" i="2"/>
  <c r="EZ145" i="2"/>
  <c r="EF145" i="2"/>
  <c r="EE145" i="2"/>
  <c r="DK145" i="2"/>
  <c r="DJ145" i="2"/>
  <c r="CP145" i="2"/>
  <c r="CO145" i="2"/>
  <c r="BU145" i="2"/>
  <c r="BT145" i="2"/>
  <c r="AZ145" i="2"/>
  <c r="AY145" i="2"/>
  <c r="AE145" i="2"/>
  <c r="AD145" i="2"/>
  <c r="K145" i="2"/>
  <c r="J145" i="2"/>
  <c r="I145" i="2"/>
  <c r="H183" i="2"/>
  <c r="D184" i="2"/>
  <c r="G184" i="2" s="1"/>
  <c r="L145" i="2"/>
  <c r="EB144" i="2"/>
  <c r="CL144" i="2"/>
  <c r="HH144" i="2"/>
  <c r="GN144" i="2"/>
  <c r="EW144" i="2"/>
  <c r="DG144" i="2"/>
  <c r="FR144" i="2"/>
  <c r="GM144" i="2"/>
  <c r="DH144" i="2"/>
  <c r="EC144" i="2"/>
  <c r="CM144" i="2"/>
  <c r="HI144" i="2"/>
  <c r="EX144" i="2"/>
  <c r="FS144" i="2"/>
  <c r="HG144" i="2"/>
  <c r="HJ143" i="2"/>
  <c r="CN143" i="2"/>
  <c r="CK144" i="2"/>
  <c r="FT143" i="2"/>
  <c r="FQ144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GL144" i="2"/>
  <c r="EY143" i="2"/>
  <c r="EV144" i="2"/>
  <c r="ED143" i="2"/>
  <c r="EA144" i="2"/>
  <c r="DI143" i="2"/>
  <c r="DF144" i="2"/>
  <c r="AA144" i="2"/>
  <c r="AB144" i="2"/>
  <c r="AP145" i="2"/>
  <c r="AF145" i="2"/>
  <c r="AQ145" i="2"/>
  <c r="AG145" i="2"/>
  <c r="A146" i="2"/>
  <c r="Y145" i="2"/>
  <c r="U145" i="2"/>
  <c r="V145" i="2"/>
  <c r="AW142" i="2"/>
  <c r="AX141" i="2"/>
  <c r="AU142" i="2"/>
  <c r="AV142" i="2"/>
  <c r="Z144" i="2"/>
  <c r="AC143" i="2"/>
  <c r="GQ146" i="2" l="1"/>
  <c r="GP146" i="2"/>
  <c r="FV146" i="2"/>
  <c r="FU146" i="2"/>
  <c r="FA146" i="2"/>
  <c r="EZ146" i="2"/>
  <c r="EE146" i="2"/>
  <c r="EF146" i="2"/>
  <c r="DK146" i="2"/>
  <c r="DJ146" i="2"/>
  <c r="CP146" i="2"/>
  <c r="CO146" i="2"/>
  <c r="BU146" i="2"/>
  <c r="BT146" i="2"/>
  <c r="AZ146" i="2"/>
  <c r="AY146" i="2"/>
  <c r="AE146" i="2"/>
  <c r="AD146" i="2"/>
  <c r="K146" i="2"/>
  <c r="J146" i="2"/>
  <c r="I146" i="2"/>
  <c r="H184" i="2"/>
  <c r="D185" i="2"/>
  <c r="G185" i="2" s="1"/>
  <c r="L146" i="2"/>
  <c r="EB145" i="2"/>
  <c r="CM145" i="2"/>
  <c r="HH145" i="2"/>
  <c r="DG145" i="2"/>
  <c r="EW145" i="2"/>
  <c r="FR145" i="2"/>
  <c r="HI145" i="2"/>
  <c r="GM145" i="2"/>
  <c r="DH145" i="2"/>
  <c r="EC145" i="2"/>
  <c r="EX145" i="2"/>
  <c r="ED144" i="2"/>
  <c r="EA145" i="2"/>
  <c r="GN145" i="2"/>
  <c r="CL145" i="2"/>
  <c r="FS145" i="2"/>
  <c r="DI144" i="2"/>
  <c r="DF145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L145" i="2"/>
  <c r="GO144" i="2"/>
  <c r="CN144" i="2"/>
  <c r="CK145" i="2"/>
  <c r="EY144" i="2"/>
  <c r="EV145" i="2"/>
  <c r="HG145" i="2"/>
  <c r="HJ144" i="2"/>
  <c r="FT144" i="2"/>
  <c r="FQ145" i="2"/>
  <c r="AA145" i="2"/>
  <c r="AF146" i="2"/>
  <c r="AP146" i="2"/>
  <c r="AQ146" i="2"/>
  <c r="AG146" i="2"/>
  <c r="V146" i="2"/>
  <c r="Y146" i="2"/>
  <c r="U146" i="2"/>
  <c r="A147" i="2"/>
  <c r="AV143" i="2"/>
  <c r="AB145" i="2"/>
  <c r="AW143" i="2"/>
  <c r="AX142" i="2"/>
  <c r="AU143" i="2"/>
  <c r="Z145" i="2"/>
  <c r="AC144" i="2"/>
  <c r="GP147" i="2" l="1"/>
  <c r="FU147" i="2"/>
  <c r="GQ147" i="2"/>
  <c r="FV147" i="2"/>
  <c r="FA147" i="2"/>
  <c r="EZ147" i="2"/>
  <c r="EF147" i="2"/>
  <c r="EE147" i="2"/>
  <c r="CP147" i="2"/>
  <c r="CO147" i="2"/>
  <c r="BU147" i="2"/>
  <c r="DJ147" i="2"/>
  <c r="DK147" i="2"/>
  <c r="BT147" i="2"/>
  <c r="AZ147" i="2"/>
  <c r="AY147" i="2"/>
  <c r="AE147" i="2"/>
  <c r="AD147" i="2"/>
  <c r="K147" i="2"/>
  <c r="J147" i="2"/>
  <c r="I147" i="2"/>
  <c r="H185" i="2"/>
  <c r="D186" i="2"/>
  <c r="G186" i="2" s="1"/>
  <c r="L147" i="2"/>
  <c r="EB146" i="2"/>
  <c r="DG146" i="2"/>
  <c r="CM146" i="2"/>
  <c r="FR146" i="2"/>
  <c r="HH146" i="2"/>
  <c r="DH146" i="2"/>
  <c r="GM146" i="2"/>
  <c r="HI146" i="2"/>
  <c r="GN146" i="2"/>
  <c r="EX146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K146" i="2"/>
  <c r="CN145" i="2"/>
  <c r="GO145" i="2"/>
  <c r="GL146" i="2"/>
  <c r="EC146" i="2"/>
  <c r="FT145" i="2"/>
  <c r="FQ146" i="2"/>
  <c r="HG146" i="2"/>
  <c r="HJ145" i="2"/>
  <c r="FS146" i="2"/>
  <c r="EW146" i="2"/>
  <c r="EV146" i="2"/>
  <c r="EY145" i="2"/>
  <c r="CL146" i="2"/>
  <c r="DI145" i="2"/>
  <c r="DF146" i="2"/>
  <c r="EA146" i="2"/>
  <c r="ED145" i="2"/>
  <c r="AA146" i="2"/>
  <c r="AB146" i="2"/>
  <c r="AP147" i="2"/>
  <c r="AQ147" i="2"/>
  <c r="AG147" i="2"/>
  <c r="AF147" i="2"/>
  <c r="V147" i="2"/>
  <c r="U147" i="2"/>
  <c r="Y147" i="2"/>
  <c r="A148" i="2"/>
  <c r="AW144" i="2"/>
  <c r="AV144" i="2"/>
  <c r="AX143" i="2"/>
  <c r="AU144" i="2"/>
  <c r="Z146" i="2"/>
  <c r="AC145" i="2"/>
  <c r="GQ148" i="2" l="1"/>
  <c r="GP148" i="2"/>
  <c r="FU148" i="2"/>
  <c r="FV148" i="2"/>
  <c r="FA148" i="2"/>
  <c r="EZ148" i="2"/>
  <c r="EF148" i="2"/>
  <c r="EE148" i="2"/>
  <c r="DK148" i="2"/>
  <c r="DJ148" i="2"/>
  <c r="CP148" i="2"/>
  <c r="CO148" i="2"/>
  <c r="BU148" i="2"/>
  <c r="BT148" i="2"/>
  <c r="AZ148" i="2"/>
  <c r="AY148" i="2"/>
  <c r="AE148" i="2"/>
  <c r="AD148" i="2"/>
  <c r="K148" i="2"/>
  <c r="J148" i="2"/>
  <c r="I148" i="2"/>
  <c r="H186" i="2"/>
  <c r="D187" i="2"/>
  <c r="G187" i="2" s="1"/>
  <c r="L148" i="2"/>
  <c r="CM147" i="2"/>
  <c r="GM147" i="2"/>
  <c r="CL147" i="2"/>
  <c r="HH147" i="2"/>
  <c r="EC147" i="2"/>
  <c r="DG147" i="2"/>
  <c r="HI147" i="2"/>
  <c r="EW147" i="2"/>
  <c r="EX147" i="2"/>
  <c r="FS147" i="2"/>
  <c r="DH147" i="2"/>
  <c r="GN147" i="2"/>
  <c r="EB147" i="2"/>
  <c r="FR147" i="2"/>
  <c r="EV147" i="2"/>
  <c r="EY146" i="2"/>
  <c r="FQ147" i="2"/>
  <c r="FT146" i="2"/>
  <c r="CK147" i="2"/>
  <c r="CN146" i="2"/>
  <c r="DF147" i="2"/>
  <c r="DI146" i="2"/>
  <c r="GL147" i="2"/>
  <c r="GO146" i="2"/>
  <c r="EA147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G147" i="2"/>
  <c r="HJ146" i="2"/>
  <c r="AB147" i="2"/>
  <c r="AF148" i="2"/>
  <c r="AQ148" i="2"/>
  <c r="AG148" i="2"/>
  <c r="AP148" i="2"/>
  <c r="V148" i="2"/>
  <c r="Y148" i="2"/>
  <c r="U148" i="2"/>
  <c r="A149" i="2"/>
  <c r="AA147" i="2"/>
  <c r="AW145" i="2"/>
  <c r="AV145" i="2"/>
  <c r="AV146" i="2" s="1"/>
  <c r="AU145" i="2"/>
  <c r="AX144" i="2"/>
  <c r="Z147" i="2"/>
  <c r="AC146" i="2"/>
  <c r="GQ149" i="2" l="1"/>
  <c r="GP149" i="2"/>
  <c r="FU149" i="2"/>
  <c r="FV149" i="2"/>
  <c r="FA149" i="2"/>
  <c r="EZ149" i="2"/>
  <c r="EF149" i="2"/>
  <c r="EE149" i="2"/>
  <c r="DK149" i="2"/>
  <c r="DJ149" i="2"/>
  <c r="CP149" i="2"/>
  <c r="CO149" i="2"/>
  <c r="BU149" i="2"/>
  <c r="BT149" i="2"/>
  <c r="AZ149" i="2"/>
  <c r="AY149" i="2"/>
  <c r="AE149" i="2"/>
  <c r="AD149" i="2"/>
  <c r="K149" i="2"/>
  <c r="J149" i="2"/>
  <c r="I149" i="2"/>
  <c r="H187" i="2"/>
  <c r="D188" i="2"/>
  <c r="G188" i="2" s="1"/>
  <c r="CM148" i="2"/>
  <c r="L149" i="2"/>
  <c r="GM148" i="2"/>
  <c r="HH148" i="2"/>
  <c r="DH148" i="2"/>
  <c r="AA148" i="2"/>
  <c r="EB148" i="2"/>
  <c r="FR148" i="2"/>
  <c r="EC148" i="2"/>
  <c r="DG148" i="2"/>
  <c r="CL148" i="2"/>
  <c r="EX148" i="2"/>
  <c r="ED147" i="2"/>
  <c r="EA148" i="2"/>
  <c r="HI148" i="2"/>
  <c r="DF148" i="2"/>
  <c r="DI147" i="2"/>
  <c r="GN148" i="2"/>
  <c r="GO147" i="2"/>
  <c r="GL148" i="2"/>
  <c r="EV148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EW148" i="2"/>
  <c r="FQ148" i="2"/>
  <c r="FT147" i="2"/>
  <c r="HG148" i="2"/>
  <c r="HJ147" i="2"/>
  <c r="CK148" i="2"/>
  <c r="CN147" i="2"/>
  <c r="FS148" i="2"/>
  <c r="AB148" i="2"/>
  <c r="AQ149" i="2"/>
  <c r="AG149" i="2"/>
  <c r="AF149" i="2"/>
  <c r="AP149" i="2"/>
  <c r="A150" i="2"/>
  <c r="Y149" i="2"/>
  <c r="U149" i="2"/>
  <c r="V149" i="2"/>
  <c r="AW146" i="2"/>
  <c r="AX145" i="2"/>
  <c r="AU146" i="2"/>
  <c r="Z148" i="2"/>
  <c r="AC147" i="2"/>
  <c r="GQ150" i="2" l="1"/>
  <c r="GP150" i="2"/>
  <c r="FU150" i="2"/>
  <c r="FV150" i="2"/>
  <c r="FA150" i="2"/>
  <c r="EZ150" i="2"/>
  <c r="EF150" i="2"/>
  <c r="EE150" i="2"/>
  <c r="DK150" i="2"/>
  <c r="DJ150" i="2"/>
  <c r="CP150" i="2"/>
  <c r="CO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FR149" i="2"/>
  <c r="EB149" i="2"/>
  <c r="DG149" i="2"/>
  <c r="EW149" i="2"/>
  <c r="HH149" i="2"/>
  <c r="FS149" i="2"/>
  <c r="GM149" i="2"/>
  <c r="CM149" i="2"/>
  <c r="AA149" i="2"/>
  <c r="EX149" i="2"/>
  <c r="HG149" i="2"/>
  <c r="HJ148" i="2"/>
  <c r="DH149" i="2"/>
  <c r="HI149" i="2"/>
  <c r="CL149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CK149" i="2"/>
  <c r="GN149" i="2"/>
  <c r="EC149" i="2"/>
  <c r="EY148" i="2"/>
  <c r="EV149" i="2"/>
  <c r="FT148" i="2"/>
  <c r="FQ149" i="2"/>
  <c r="GO148" i="2"/>
  <c r="GL149" i="2"/>
  <c r="DI148" i="2"/>
  <c r="DF149" i="2"/>
  <c r="EA149" i="2"/>
  <c r="ED148" i="2"/>
  <c r="AP150" i="2"/>
  <c r="AF150" i="2"/>
  <c r="AQ150" i="2"/>
  <c r="AG150" i="2"/>
  <c r="V150" i="2"/>
  <c r="A151" i="2"/>
  <c r="Y150" i="2"/>
  <c r="U150" i="2"/>
  <c r="AB149" i="2"/>
  <c r="AV147" i="2"/>
  <c r="AW147" i="2"/>
  <c r="AU147" i="2"/>
  <c r="AX146" i="2"/>
  <c r="Z149" i="2"/>
  <c r="AC148" i="2"/>
  <c r="GQ151" i="2" l="1"/>
  <c r="GP151" i="2"/>
  <c r="FU151" i="2"/>
  <c r="FV151" i="2"/>
  <c r="FA151" i="2"/>
  <c r="EZ151" i="2"/>
  <c r="EF151" i="2"/>
  <c r="EE151" i="2"/>
  <c r="DK151" i="2"/>
  <c r="DJ151" i="2"/>
  <c r="BU151" i="2"/>
  <c r="BT151" i="2"/>
  <c r="AZ151" i="2"/>
  <c r="AY151" i="2"/>
  <c r="CP151" i="2"/>
  <c r="CO151" i="2"/>
  <c r="AE151" i="2"/>
  <c r="AD151" i="2"/>
  <c r="J151" i="2"/>
  <c r="K151" i="2"/>
  <c r="I151" i="2"/>
  <c r="H189" i="2"/>
  <c r="D190" i="2"/>
  <c r="G190" i="2" s="1"/>
  <c r="L151" i="2"/>
  <c r="EC150" i="2"/>
  <c r="FS150" i="2"/>
  <c r="GM150" i="2"/>
  <c r="DG150" i="2"/>
  <c r="EX150" i="2"/>
  <c r="EB150" i="2"/>
  <c r="AA150" i="2"/>
  <c r="CM150" i="2"/>
  <c r="HH150" i="2"/>
  <c r="GN150" i="2"/>
  <c r="FR150" i="2"/>
  <c r="DI149" i="2"/>
  <c r="DF150" i="2"/>
  <c r="EY149" i="2"/>
  <c r="EV150" i="2"/>
  <c r="HG150" i="2"/>
  <c r="HJ149" i="2"/>
  <c r="EA150" i="2"/>
  <c r="ED149" i="2"/>
  <c r="GL150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FQ150" i="2"/>
  <c r="CL150" i="2"/>
  <c r="HI150" i="2"/>
  <c r="DH150" i="2"/>
  <c r="EW150" i="2"/>
  <c r="CK150" i="2"/>
  <c r="CN149" i="2"/>
  <c r="AB150" i="2"/>
  <c r="AQ151" i="2"/>
  <c r="AF151" i="2"/>
  <c r="AP151" i="2"/>
  <c r="AG151" i="2"/>
  <c r="A152" i="2"/>
  <c r="U151" i="2"/>
  <c r="V151" i="2"/>
  <c r="Y151" i="2"/>
  <c r="AW148" i="2"/>
  <c r="AV148" i="2"/>
  <c r="AX147" i="2"/>
  <c r="AU148" i="2"/>
  <c r="Z150" i="2"/>
  <c r="AC149" i="2"/>
  <c r="Q18" i="6"/>
  <c r="Q20" i="6" s="1"/>
  <c r="J33" i="6" s="1"/>
  <c r="J34" i="6" s="1"/>
  <c r="J35" i="6" s="1"/>
  <c r="GQ152" i="2" l="1"/>
  <c r="GP152" i="2"/>
  <c r="FU152" i="2"/>
  <c r="FV152" i="2"/>
  <c r="FA152" i="2"/>
  <c r="EZ152" i="2"/>
  <c r="EF152" i="2"/>
  <c r="EE152" i="2"/>
  <c r="DK152" i="2"/>
  <c r="DJ152" i="2"/>
  <c r="CP152" i="2"/>
  <c r="CO152" i="2"/>
  <c r="BU152" i="2"/>
  <c r="BT152" i="2"/>
  <c r="AZ152" i="2"/>
  <c r="AY152" i="2"/>
  <c r="AE152" i="2"/>
  <c r="AD152" i="2"/>
  <c r="J152" i="2"/>
  <c r="I152" i="2"/>
  <c r="K152" i="2"/>
  <c r="H190" i="2"/>
  <c r="D191" i="2"/>
  <c r="G191" i="2" s="1"/>
  <c r="L152" i="2"/>
  <c r="HH151" i="2"/>
  <c r="CL151" i="2"/>
  <c r="HI151" i="2"/>
  <c r="EX151" i="2"/>
  <c r="GM151" i="2"/>
  <c r="CM151" i="2"/>
  <c r="DG151" i="2"/>
  <c r="FR151" i="2"/>
  <c r="DH151" i="2"/>
  <c r="GN151" i="2"/>
  <c r="EW151" i="2"/>
  <c r="EC151" i="2"/>
  <c r="CN150" i="2"/>
  <c r="CK151" i="2"/>
  <c r="EB151" i="2"/>
  <c r="ED150" i="2"/>
  <c r="EA151" i="2"/>
  <c r="FS151" i="2"/>
  <c r="DF151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FQ151" i="2"/>
  <c r="GO150" i="2"/>
  <c r="GL151" i="2"/>
  <c r="HG151" i="2"/>
  <c r="HJ150" i="2"/>
  <c r="EV151" i="2"/>
  <c r="EY150" i="2"/>
  <c r="AB151" i="2"/>
  <c r="AQ152" i="2"/>
  <c r="AG152" i="2"/>
  <c r="AP152" i="2"/>
  <c r="AF152" i="2"/>
  <c r="Y152" i="2"/>
  <c r="U152" i="2"/>
  <c r="V152" i="2"/>
  <c r="A153" i="2"/>
  <c r="AA151" i="2"/>
  <c r="AV149" i="2"/>
  <c r="AW149" i="2"/>
  <c r="AW150" i="2" s="1"/>
  <c r="AX148" i="2"/>
  <c r="AU149" i="2"/>
  <c r="Z151" i="2"/>
  <c r="AC150" i="2"/>
  <c r="GQ153" i="2" l="1"/>
  <c r="GP153" i="2"/>
  <c r="FU153" i="2"/>
  <c r="FV153" i="2"/>
  <c r="FA153" i="2"/>
  <c r="EZ153" i="2"/>
  <c r="EF153" i="2"/>
  <c r="EE153" i="2"/>
  <c r="DK153" i="2"/>
  <c r="DJ153" i="2"/>
  <c r="CP153" i="2"/>
  <c r="CO153" i="2"/>
  <c r="BU153" i="2"/>
  <c r="BT153" i="2"/>
  <c r="AZ153" i="2"/>
  <c r="AY153" i="2"/>
  <c r="AE153" i="2"/>
  <c r="AD153" i="2"/>
  <c r="K153" i="2"/>
  <c r="J153" i="2"/>
  <c r="I153" i="2"/>
  <c r="A154" i="2"/>
  <c r="H191" i="2"/>
  <c r="D192" i="2"/>
  <c r="G192" i="2" s="1"/>
  <c r="L153" i="2"/>
  <c r="GM152" i="2"/>
  <c r="CM152" i="2"/>
  <c r="EW152" i="2"/>
  <c r="DH152" i="2"/>
  <c r="FR152" i="2"/>
  <c r="EX152" i="2"/>
  <c r="EC152" i="2"/>
  <c r="HH152" i="2"/>
  <c r="FT151" i="2"/>
  <c r="FQ152" i="2"/>
  <c r="DI151" i="2"/>
  <c r="DF152" i="2"/>
  <c r="CL152" i="2"/>
  <c r="EB152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DG152" i="2"/>
  <c r="GL152" i="2"/>
  <c r="GO151" i="2"/>
  <c r="GN152" i="2"/>
  <c r="FS152" i="2"/>
  <c r="HI152" i="2"/>
  <c r="CK152" i="2"/>
  <c r="CN151" i="2"/>
  <c r="HG152" i="2"/>
  <c r="HJ151" i="2"/>
  <c r="EV152" i="2"/>
  <c r="EY151" i="2"/>
  <c r="EA152" i="2"/>
  <c r="ED151" i="2"/>
  <c r="AA152" i="2"/>
  <c r="AB152" i="2"/>
  <c r="AP153" i="2"/>
  <c r="AF153" i="2"/>
  <c r="AQ153" i="2"/>
  <c r="AG153" i="2"/>
  <c r="V153" i="2"/>
  <c r="U153" i="2"/>
  <c r="Y153" i="2"/>
  <c r="AX149" i="2"/>
  <c r="AU150" i="2"/>
  <c r="AW151" i="2"/>
  <c r="AV150" i="2"/>
  <c r="AV151" i="2" s="1"/>
  <c r="Z152" i="2"/>
  <c r="AC151" i="2"/>
  <c r="A155" i="2" l="1"/>
  <c r="GQ154" i="2"/>
  <c r="GP154" i="2"/>
  <c r="FU154" i="2"/>
  <c r="FV154" i="2"/>
  <c r="FA154" i="2"/>
  <c r="EZ154" i="2"/>
  <c r="EE154" i="2"/>
  <c r="EF154" i="2"/>
  <c r="DK154" i="2"/>
  <c r="DJ154" i="2"/>
  <c r="CP154" i="2"/>
  <c r="CO154" i="2"/>
  <c r="BU154" i="2"/>
  <c r="BT154" i="2"/>
  <c r="AZ154" i="2"/>
  <c r="AY154" i="2"/>
  <c r="AE154" i="2"/>
  <c r="AD154" i="2"/>
  <c r="K154" i="2"/>
  <c r="J154" i="2"/>
  <c r="I154" i="2"/>
  <c r="FW154" i="2"/>
  <c r="FL154" i="2"/>
  <c r="ES154" i="2"/>
  <c r="GR154" i="2"/>
  <c r="FX154" i="2"/>
  <c r="FM154" i="2"/>
  <c r="ET154" i="2"/>
  <c r="GS154" i="2"/>
  <c r="GG154" i="2"/>
  <c r="FN154" i="2"/>
  <c r="EU154" i="2"/>
  <c r="HB154" i="2"/>
  <c r="HC154" i="2"/>
  <c r="GI154" i="2"/>
  <c r="FP154" i="2"/>
  <c r="EG154" i="2"/>
  <c r="HD154" i="2"/>
  <c r="GJ154" i="2"/>
  <c r="EH154" i="2"/>
  <c r="HE154" i="2"/>
  <c r="GK154" i="2"/>
  <c r="FB154" i="2"/>
  <c r="EQ154" i="2"/>
  <c r="HF154" i="2"/>
  <c r="FC154" i="2"/>
  <c r="ER154" i="2"/>
  <c r="DX154" i="2"/>
  <c r="CR154" i="2"/>
  <c r="CF154" i="2"/>
  <c r="BO154" i="2"/>
  <c r="GH154" i="2"/>
  <c r="DY154" i="2"/>
  <c r="DA154" i="2"/>
  <c r="CG154" i="2"/>
  <c r="U154" i="2"/>
  <c r="DZ154" i="2"/>
  <c r="DB154" i="2"/>
  <c r="CH154" i="2"/>
  <c r="AP154" i="2"/>
  <c r="V154" i="2"/>
  <c r="DC154" i="2"/>
  <c r="CI154" i="2"/>
  <c r="AQ154" i="2"/>
  <c r="W154" i="2"/>
  <c r="L154" i="2"/>
  <c r="DL154" i="2"/>
  <c r="DD154" i="2"/>
  <c r="CJ154" i="2"/>
  <c r="BK154" i="2"/>
  <c r="AR154" i="2"/>
  <c r="AF154" i="2"/>
  <c r="X154" i="2"/>
  <c r="FO154" i="2"/>
  <c r="DM154" i="2"/>
  <c r="DE154" i="2"/>
  <c r="BL154" i="2"/>
  <c r="AS154" i="2"/>
  <c r="AG154" i="2"/>
  <c r="Y154" i="2"/>
  <c r="CQ154" i="2"/>
  <c r="DV154" i="2"/>
  <c r="BV154" i="2"/>
  <c r="BM154" i="2"/>
  <c r="BA154" i="2"/>
  <c r="AT154" i="2"/>
  <c r="DW154" i="2"/>
  <c r="BW154" i="2"/>
  <c r="BN154" i="2"/>
  <c r="BB154" i="2"/>
  <c r="H192" i="2"/>
  <c r="D193" i="2"/>
  <c r="G193" i="2" s="1"/>
  <c r="EW153" i="2"/>
  <c r="EW154" i="2" s="1"/>
  <c r="HH153" i="2"/>
  <c r="HH154" i="2" s="1"/>
  <c r="HI153" i="2"/>
  <c r="HI154" i="2" s="1"/>
  <c r="GN153" i="2"/>
  <c r="GN154" i="2" s="1"/>
  <c r="GM153" i="2"/>
  <c r="GM154" i="2" s="1"/>
  <c r="FR153" i="2"/>
  <c r="FR154" i="2" s="1"/>
  <c r="EC153" i="2"/>
  <c r="EC154" i="2" s="1"/>
  <c r="DH153" i="2"/>
  <c r="DH154" i="2" s="1"/>
  <c r="FS153" i="2"/>
  <c r="FS154" i="2" s="1"/>
  <c r="DG153" i="2"/>
  <c r="DG154" i="2" s="1"/>
  <c r="CM153" i="2"/>
  <c r="CM154" i="2" s="1"/>
  <c r="EA153" i="2"/>
  <c r="EA154" i="2" s="1"/>
  <c r="ED152" i="2"/>
  <c r="EB153" i="2"/>
  <c r="EB154" i="2" s="1"/>
  <c r="CL153" i="2"/>
  <c r="CL154" i="2" s="1"/>
  <c r="FT152" i="2"/>
  <c r="FQ153" i="2"/>
  <c r="FQ154" i="2" s="1"/>
  <c r="EX153" i="2"/>
  <c r="EX154" i="2" s="1"/>
  <c r="EV153" i="2"/>
  <c r="EV154" i="2" s="1"/>
  <c r="EY152" i="2"/>
  <c r="CN152" i="2"/>
  <c r="CK153" i="2"/>
  <c r="CK154" i="2" s="1"/>
  <c r="GO152" i="2"/>
  <c r="GL153" i="2"/>
  <c r="GL154" i="2" s="1"/>
  <c r="HG153" i="2"/>
  <c r="HG154" i="2" s="1"/>
  <c r="HJ152" i="2"/>
  <c r="DF153" i="2"/>
  <c r="DF154" i="2" s="1"/>
  <c r="DI152" i="2"/>
  <c r="AA153" i="2"/>
  <c r="AA154" i="2" s="1"/>
  <c r="AB153" i="2"/>
  <c r="AB154" i="2" s="1"/>
  <c r="AX150" i="2"/>
  <c r="AU151" i="2"/>
  <c r="Z153" i="2"/>
  <c r="Z154" i="2" s="1"/>
  <c r="AC152" i="2"/>
  <c r="GQ155" i="2" l="1"/>
  <c r="GP155" i="2"/>
  <c r="FU155" i="2"/>
  <c r="FV155" i="2"/>
  <c r="FA155" i="2"/>
  <c r="EZ155" i="2"/>
  <c r="EF155" i="2"/>
  <c r="EE155" i="2"/>
  <c r="DJ155" i="2"/>
  <c r="CP155" i="2"/>
  <c r="CO155" i="2"/>
  <c r="BU155" i="2"/>
  <c r="DK155" i="2"/>
  <c r="BT155" i="2"/>
  <c r="AZ155" i="2"/>
  <c r="AY155" i="2"/>
  <c r="AE155" i="2"/>
  <c r="AD155" i="2"/>
  <c r="K155" i="2"/>
  <c r="J155" i="2"/>
  <c r="I155" i="2"/>
  <c r="GR155" i="2"/>
  <c r="FX155" i="2"/>
  <c r="FM155" i="2"/>
  <c r="ET155" i="2"/>
  <c r="GS155" i="2"/>
  <c r="GG155" i="2"/>
  <c r="FN155" i="2"/>
  <c r="EU155" i="2"/>
  <c r="HB155" i="2"/>
  <c r="GH155" i="2"/>
  <c r="GL155" i="2" s="1"/>
  <c r="FO155" i="2"/>
  <c r="HC155" i="2"/>
  <c r="HD155" i="2"/>
  <c r="GJ155" i="2"/>
  <c r="EH155" i="2"/>
  <c r="HE155" i="2"/>
  <c r="GK155" i="2"/>
  <c r="FB155" i="2"/>
  <c r="EQ155" i="2"/>
  <c r="HF155" i="2"/>
  <c r="FC155" i="2"/>
  <c r="ER155" i="2"/>
  <c r="FW155" i="2"/>
  <c r="FL155" i="2"/>
  <c r="ES155" i="2"/>
  <c r="DY155" i="2"/>
  <c r="EB155" i="2" s="1"/>
  <c r="DA155" i="2"/>
  <c r="CG155" i="2"/>
  <c r="BA155" i="2"/>
  <c r="AQ155" i="2"/>
  <c r="EG155" i="2"/>
  <c r="DZ155" i="2"/>
  <c r="DB155" i="2"/>
  <c r="DG155" i="2" s="1"/>
  <c r="CH155" i="2"/>
  <c r="CK155" i="2" s="1"/>
  <c r="BK155" i="2"/>
  <c r="BB155" i="2"/>
  <c r="AR155" i="2"/>
  <c r="X155" i="2"/>
  <c r="GI155" i="2"/>
  <c r="DC155" i="2"/>
  <c r="CI155" i="2"/>
  <c r="CL155" i="2" s="1"/>
  <c r="BL155" i="2"/>
  <c r="AS155" i="2"/>
  <c r="Y155" i="2"/>
  <c r="DL155" i="2"/>
  <c r="DD155" i="2"/>
  <c r="CJ155" i="2"/>
  <c r="CM155" i="2" s="1"/>
  <c r="BM155" i="2"/>
  <c r="AT155" i="2"/>
  <c r="DM155" i="2"/>
  <c r="DE155" i="2"/>
  <c r="DH155" i="2" s="1"/>
  <c r="BN155" i="2"/>
  <c r="L155" i="2"/>
  <c r="CF155" i="2"/>
  <c r="DV155" i="2"/>
  <c r="BV155" i="2"/>
  <c r="BO155" i="2"/>
  <c r="DX155" i="2"/>
  <c r="EA155" i="2" s="1"/>
  <c r="FP155" i="2"/>
  <c r="DW155" i="2"/>
  <c r="CQ155" i="2"/>
  <c r="BW155" i="2"/>
  <c r="AF155" i="2"/>
  <c r="U155" i="2"/>
  <c r="CR155" i="2"/>
  <c r="AP155" i="2"/>
  <c r="AG155" i="2"/>
  <c r="V155" i="2"/>
  <c r="W155" i="2"/>
  <c r="A156" i="2"/>
  <c r="EX155" i="2"/>
  <c r="EC155" i="2"/>
  <c r="HH155" i="2"/>
  <c r="H193" i="2"/>
  <c r="AC154" i="2"/>
  <c r="HJ154" i="2"/>
  <c r="HG155" i="2"/>
  <c r="CN154" i="2"/>
  <c r="EV155" i="2"/>
  <c r="EY154" i="2"/>
  <c r="ED154" i="2"/>
  <c r="GO154" i="2"/>
  <c r="FT154" i="2"/>
  <c r="FQ155" i="2"/>
  <c r="D194" i="2"/>
  <c r="G194" i="2" s="1"/>
  <c r="DI154" i="2"/>
  <c r="DI153" i="2"/>
  <c r="FT153" i="2"/>
  <c r="CN153" i="2"/>
  <c r="HJ153" i="2"/>
  <c r="GO153" i="2"/>
  <c r="EY153" i="2"/>
  <c r="ED153" i="2"/>
  <c r="AW152" i="2"/>
  <c r="AW153" i="2" s="1"/>
  <c r="AW154" i="2" s="1"/>
  <c r="AW155" i="2" s="1"/>
  <c r="AV152" i="2"/>
  <c r="AC153" i="2"/>
  <c r="AX151" i="2"/>
  <c r="AU152" i="2"/>
  <c r="Z155" i="2" l="1"/>
  <c r="AA155" i="2"/>
  <c r="HI155" i="2"/>
  <c r="GN155" i="2"/>
  <c r="GM155" i="2"/>
  <c r="FS155" i="2"/>
  <c r="EW155" i="2"/>
  <c r="DF155" i="2"/>
  <c r="FR155" i="2"/>
  <c r="AB155" i="2"/>
  <c r="A157" i="2"/>
  <c r="GQ156" i="2"/>
  <c r="GP156" i="2"/>
  <c r="FU156" i="2"/>
  <c r="FV156" i="2"/>
  <c r="FA156" i="2"/>
  <c r="EZ156" i="2"/>
  <c r="EF156" i="2"/>
  <c r="EE156" i="2"/>
  <c r="DK156" i="2"/>
  <c r="DJ156" i="2"/>
  <c r="CP156" i="2"/>
  <c r="CO156" i="2"/>
  <c r="BU156" i="2"/>
  <c r="BT156" i="2"/>
  <c r="AZ156" i="2"/>
  <c r="AY156" i="2"/>
  <c r="AE156" i="2"/>
  <c r="AD156" i="2"/>
  <c r="K156" i="2"/>
  <c r="J156" i="2"/>
  <c r="I156" i="2"/>
  <c r="GS156" i="2"/>
  <c r="GG156" i="2"/>
  <c r="FN156" i="2"/>
  <c r="EU156" i="2"/>
  <c r="HB156" i="2"/>
  <c r="GH156" i="2"/>
  <c r="FO156" i="2"/>
  <c r="HC156" i="2"/>
  <c r="GI156" i="2"/>
  <c r="FP156" i="2"/>
  <c r="EG156" i="2"/>
  <c r="HD156" i="2"/>
  <c r="HE156" i="2"/>
  <c r="HH156" i="2" s="1"/>
  <c r="GK156" i="2"/>
  <c r="FB156" i="2"/>
  <c r="EQ156" i="2"/>
  <c r="HF156" i="2"/>
  <c r="FC156" i="2"/>
  <c r="ER156" i="2"/>
  <c r="EX156" i="2" s="1"/>
  <c r="FW156" i="2"/>
  <c r="FL156" i="2"/>
  <c r="ES156" i="2"/>
  <c r="GR156" i="2"/>
  <c r="FX156" i="2"/>
  <c r="FM156" i="2"/>
  <c r="FS156" i="2" s="1"/>
  <c r="ET156" i="2"/>
  <c r="DZ156" i="2"/>
  <c r="DB156" i="2"/>
  <c r="CH156" i="2"/>
  <c r="BM156" i="2"/>
  <c r="AT156" i="2"/>
  <c r="DC156" i="2"/>
  <c r="CI156" i="2"/>
  <c r="BN156" i="2"/>
  <c r="AG156" i="2"/>
  <c r="EH156" i="2"/>
  <c r="DL156" i="2"/>
  <c r="DD156" i="2"/>
  <c r="CJ156" i="2"/>
  <c r="BO156" i="2"/>
  <c r="BA156" i="2"/>
  <c r="GJ156" i="2"/>
  <c r="GM156" i="2" s="1"/>
  <c r="DM156" i="2"/>
  <c r="DE156" i="2"/>
  <c r="BB156" i="2"/>
  <c r="U156" i="2"/>
  <c r="CG156" i="2"/>
  <c r="CK156" i="2" s="1"/>
  <c r="DV156" i="2"/>
  <c r="BV156" i="2"/>
  <c r="AP156" i="2"/>
  <c r="V156" i="2"/>
  <c r="DW156" i="2"/>
  <c r="EB156" i="2" s="1"/>
  <c r="CQ156" i="2"/>
  <c r="BW156" i="2"/>
  <c r="AQ156" i="2"/>
  <c r="AW156" i="2" s="1"/>
  <c r="W156" i="2"/>
  <c r="L156" i="2"/>
  <c r="DA156" i="2"/>
  <c r="BL156" i="2"/>
  <c r="DX156" i="2"/>
  <c r="CR156" i="2"/>
  <c r="CF156" i="2"/>
  <c r="BK156" i="2"/>
  <c r="AR156" i="2"/>
  <c r="X156" i="2"/>
  <c r="DY156" i="2"/>
  <c r="AS156" i="2"/>
  <c r="AF156" i="2"/>
  <c r="Y156" i="2"/>
  <c r="EC156" i="2"/>
  <c r="H194" i="2"/>
  <c r="D195" i="2"/>
  <c r="G195" i="2" s="1"/>
  <c r="EY155" i="2"/>
  <c r="EV156" i="2"/>
  <c r="FQ156" i="2"/>
  <c r="FT155" i="2"/>
  <c r="CN155" i="2"/>
  <c r="GL156" i="2"/>
  <c r="GO155" i="2"/>
  <c r="HG156" i="2"/>
  <c r="HJ155" i="2"/>
  <c r="EA156" i="2"/>
  <c r="ED155" i="2"/>
  <c r="DF156" i="2"/>
  <c r="DI155" i="2"/>
  <c r="AV153" i="2"/>
  <c r="AV154" i="2" s="1"/>
  <c r="AV155" i="2" s="1"/>
  <c r="AV156" i="2" s="1"/>
  <c r="AX152" i="2"/>
  <c r="AU153" i="2"/>
  <c r="AU154" i="2" s="1"/>
  <c r="Z156" i="2" l="1"/>
  <c r="AC155" i="2"/>
  <c r="AA156" i="2"/>
  <c r="HI156" i="2"/>
  <c r="GN156" i="2"/>
  <c r="CL156" i="2"/>
  <c r="DG156" i="2"/>
  <c r="A158" i="2"/>
  <c r="GQ157" i="2"/>
  <c r="GP157" i="2"/>
  <c r="FU157" i="2"/>
  <c r="FV157" i="2"/>
  <c r="FA157" i="2"/>
  <c r="EZ157" i="2"/>
  <c r="EF157" i="2"/>
  <c r="EE157" i="2"/>
  <c r="DK157" i="2"/>
  <c r="DJ157" i="2"/>
  <c r="CP157" i="2"/>
  <c r="CO157" i="2"/>
  <c r="BU157" i="2"/>
  <c r="BT157" i="2"/>
  <c r="AZ157" i="2"/>
  <c r="AY157" i="2"/>
  <c r="AE157" i="2"/>
  <c r="AD157" i="2"/>
  <c r="K157" i="2"/>
  <c r="J157" i="2"/>
  <c r="I157" i="2"/>
  <c r="HB157" i="2"/>
  <c r="GH157" i="2"/>
  <c r="FO157" i="2"/>
  <c r="HC157" i="2"/>
  <c r="GI157" i="2"/>
  <c r="FP157" i="2"/>
  <c r="EG157" i="2"/>
  <c r="HD157" i="2"/>
  <c r="GJ157" i="2"/>
  <c r="EH157" i="2"/>
  <c r="HE157" i="2"/>
  <c r="HF157" i="2"/>
  <c r="FC157" i="2"/>
  <c r="ER157" i="2"/>
  <c r="EX157" i="2" s="1"/>
  <c r="FW157" i="2"/>
  <c r="FL157" i="2"/>
  <c r="ES157" i="2"/>
  <c r="GR157" i="2"/>
  <c r="FX157" i="2"/>
  <c r="FM157" i="2"/>
  <c r="FS157" i="2" s="1"/>
  <c r="ET157" i="2"/>
  <c r="GS157" i="2"/>
  <c r="GG157" i="2"/>
  <c r="FN157" i="2"/>
  <c r="FQ157" i="2" s="1"/>
  <c r="EU157" i="2"/>
  <c r="DC157" i="2"/>
  <c r="CI157" i="2"/>
  <c r="DL157" i="2"/>
  <c r="DD157" i="2"/>
  <c r="CJ157" i="2"/>
  <c r="AP157" i="2"/>
  <c r="V157" i="2"/>
  <c r="DM157" i="2"/>
  <c r="DE157" i="2"/>
  <c r="AQ157" i="2"/>
  <c r="AW157" i="2" s="1"/>
  <c r="AF157" i="2"/>
  <c r="W157" i="2"/>
  <c r="EQ157" i="2"/>
  <c r="DV157" i="2"/>
  <c r="BV157" i="2"/>
  <c r="BK157" i="2"/>
  <c r="AR157" i="2"/>
  <c r="AG157" i="2"/>
  <c r="X157" i="2"/>
  <c r="GK157" i="2"/>
  <c r="DW157" i="2"/>
  <c r="EC157" i="2" s="1"/>
  <c r="CQ157" i="2"/>
  <c r="BW157" i="2"/>
  <c r="BL157" i="2"/>
  <c r="BA157" i="2"/>
  <c r="AS157" i="2"/>
  <c r="Y157" i="2"/>
  <c r="BO157" i="2"/>
  <c r="DX157" i="2"/>
  <c r="CR157" i="2"/>
  <c r="CF157" i="2"/>
  <c r="BM157" i="2"/>
  <c r="BB157" i="2"/>
  <c r="AT157" i="2"/>
  <c r="DZ157" i="2"/>
  <c r="CH157" i="2"/>
  <c r="DY157" i="2"/>
  <c r="EB157" i="2" s="1"/>
  <c r="DA157" i="2"/>
  <c r="CG157" i="2"/>
  <c r="CL157" i="2" s="1"/>
  <c r="BN157" i="2"/>
  <c r="L157" i="2"/>
  <c r="FB157" i="2"/>
  <c r="U157" i="2"/>
  <c r="DB157" i="2"/>
  <c r="DH156" i="2"/>
  <c r="DH157" i="2" s="1"/>
  <c r="EW156" i="2"/>
  <c r="EW157" i="2" s="1"/>
  <c r="AV157" i="2"/>
  <c r="AB156" i="2"/>
  <c r="AB157" i="2" s="1"/>
  <c r="GM157" i="2"/>
  <c r="HH157" i="2"/>
  <c r="CM156" i="2"/>
  <c r="CM157" i="2" s="1"/>
  <c r="FR156" i="2"/>
  <c r="FR157" i="2" s="1"/>
  <c r="H195" i="2"/>
  <c r="AX154" i="2"/>
  <c r="AU155" i="2"/>
  <c r="ED156" i="2"/>
  <c r="EA157" i="2"/>
  <c r="CN156" i="2"/>
  <c r="EY156" i="2"/>
  <c r="EV157" i="2"/>
  <c r="HJ156" i="2"/>
  <c r="HG157" i="2"/>
  <c r="GO156" i="2"/>
  <c r="GL157" i="2"/>
  <c r="D196" i="2"/>
  <c r="G196" i="2" s="1"/>
  <c r="DF157" i="2"/>
  <c r="AX153" i="2"/>
  <c r="AC156" i="2" l="1"/>
  <c r="Z157" i="2"/>
  <c r="DI156" i="2"/>
  <c r="HI157" i="2"/>
  <c r="GN157" i="2"/>
  <c r="DG157" i="2"/>
  <c r="CK157" i="2"/>
  <c r="AA157" i="2"/>
  <c r="A159" i="2"/>
  <c r="GQ158" i="2"/>
  <c r="GP158" i="2"/>
  <c r="FU158" i="2"/>
  <c r="FV158" i="2"/>
  <c r="FA158" i="2"/>
  <c r="EF158" i="2"/>
  <c r="EZ158" i="2"/>
  <c r="EE158" i="2"/>
  <c r="DK158" i="2"/>
  <c r="DJ158" i="2"/>
  <c r="CP158" i="2"/>
  <c r="CO158" i="2"/>
  <c r="BU158" i="2"/>
  <c r="BT158" i="2"/>
  <c r="AZ158" i="2"/>
  <c r="AY158" i="2"/>
  <c r="AE158" i="2"/>
  <c r="AD158" i="2"/>
  <c r="K158" i="2"/>
  <c r="J158" i="2"/>
  <c r="I158" i="2"/>
  <c r="HC158" i="2"/>
  <c r="HH158" i="2" s="1"/>
  <c r="GI158" i="2"/>
  <c r="FP158" i="2"/>
  <c r="EG158" i="2"/>
  <c r="HD158" i="2"/>
  <c r="GJ158" i="2"/>
  <c r="EH158" i="2"/>
  <c r="HE158" i="2"/>
  <c r="GK158" i="2"/>
  <c r="FB158" i="2"/>
  <c r="EQ158" i="2"/>
  <c r="HF158" i="2"/>
  <c r="FW158" i="2"/>
  <c r="FL158" i="2"/>
  <c r="ES158" i="2"/>
  <c r="GR158" i="2"/>
  <c r="FX158" i="2"/>
  <c r="FM158" i="2"/>
  <c r="ET158" i="2"/>
  <c r="GS158" i="2"/>
  <c r="GG158" i="2"/>
  <c r="FN158" i="2"/>
  <c r="FQ158" i="2" s="1"/>
  <c r="EU158" i="2"/>
  <c r="HB158" i="2"/>
  <c r="GH158" i="2"/>
  <c r="GN158" i="2" s="1"/>
  <c r="FO158" i="2"/>
  <c r="FC158" i="2"/>
  <c r="DL158" i="2"/>
  <c r="DD158" i="2"/>
  <c r="CJ158" i="2"/>
  <c r="BK158" i="2"/>
  <c r="AR158" i="2"/>
  <c r="DM158" i="2"/>
  <c r="DE158" i="2"/>
  <c r="BL158" i="2"/>
  <c r="AS158" i="2"/>
  <c r="Y158" i="2"/>
  <c r="DV158" i="2"/>
  <c r="BV158" i="2"/>
  <c r="BM158" i="2"/>
  <c r="AT158" i="2"/>
  <c r="DW158" i="2"/>
  <c r="EA158" i="2" s="1"/>
  <c r="CQ158" i="2"/>
  <c r="BW158" i="2"/>
  <c r="BN158" i="2"/>
  <c r="ER158" i="2"/>
  <c r="EX158" i="2" s="1"/>
  <c r="DX158" i="2"/>
  <c r="CR158" i="2"/>
  <c r="CF158" i="2"/>
  <c r="BO158" i="2"/>
  <c r="AF158" i="2"/>
  <c r="DY158" i="2"/>
  <c r="DA158" i="2"/>
  <c r="CG158" i="2"/>
  <c r="CL158" i="2" s="1"/>
  <c r="AG158" i="2"/>
  <c r="U158" i="2"/>
  <c r="DZ158" i="2"/>
  <c r="DB158" i="2"/>
  <c r="DH158" i="2" s="1"/>
  <c r="CH158" i="2"/>
  <c r="BA158" i="2"/>
  <c r="AP158" i="2"/>
  <c r="V158" i="2"/>
  <c r="DC158" i="2"/>
  <c r="DF158" i="2" s="1"/>
  <c r="CI158" i="2"/>
  <c r="W158" i="2"/>
  <c r="X158" i="2"/>
  <c r="L158" i="2"/>
  <c r="AQ158" i="2"/>
  <c r="AW158" i="2" s="1"/>
  <c r="BB158" i="2"/>
  <c r="FT156" i="2"/>
  <c r="AV158" i="2"/>
  <c r="EW158" i="2"/>
  <c r="GM158" i="2"/>
  <c r="H196" i="2"/>
  <c r="HG158" i="2"/>
  <c r="HJ157" i="2"/>
  <c r="ED157" i="2"/>
  <c r="GL158" i="2"/>
  <c r="GO157" i="2"/>
  <c r="FT157" i="2"/>
  <c r="EY157" i="2"/>
  <c r="CN157" i="2"/>
  <c r="AX155" i="2"/>
  <c r="AU156" i="2"/>
  <c r="D197" i="2"/>
  <c r="G197" i="2" s="1"/>
  <c r="DI157" i="2"/>
  <c r="AC157" i="2" l="1"/>
  <c r="Z158" i="2"/>
  <c r="HI158" i="2"/>
  <c r="AA158" i="2"/>
  <c r="EV158" i="2"/>
  <c r="EC158" i="2"/>
  <c r="EB158" i="2"/>
  <c r="CK158" i="2"/>
  <c r="AB158" i="2"/>
  <c r="FR158" i="2"/>
  <c r="CM158" i="2"/>
  <c r="FS158" i="2"/>
  <c r="DG158" i="2"/>
  <c r="DI158" i="2" s="1"/>
  <c r="A160" i="2"/>
  <c r="GQ159" i="2"/>
  <c r="GP159" i="2"/>
  <c r="FU159" i="2"/>
  <c r="FV159" i="2"/>
  <c r="FA159" i="2"/>
  <c r="EZ159" i="2"/>
  <c r="EF159" i="2"/>
  <c r="EE159" i="2"/>
  <c r="DK159" i="2"/>
  <c r="DJ159" i="2"/>
  <c r="BT159" i="2"/>
  <c r="AZ159" i="2"/>
  <c r="AY159" i="2"/>
  <c r="BU159" i="2"/>
  <c r="CP159" i="2"/>
  <c r="CO159" i="2"/>
  <c r="AE159" i="2"/>
  <c r="AD159" i="2"/>
  <c r="J159" i="2"/>
  <c r="K159" i="2"/>
  <c r="I159" i="2"/>
  <c r="HD159" i="2"/>
  <c r="HG159" i="2" s="1"/>
  <c r="GJ159" i="2"/>
  <c r="EH159" i="2"/>
  <c r="HE159" i="2"/>
  <c r="GK159" i="2"/>
  <c r="FB159" i="2"/>
  <c r="EQ159" i="2"/>
  <c r="HF159" i="2"/>
  <c r="FC159" i="2"/>
  <c r="ER159" i="2"/>
  <c r="GR159" i="2"/>
  <c r="FX159" i="2"/>
  <c r="FM159" i="2"/>
  <c r="ET159" i="2"/>
  <c r="GS159" i="2"/>
  <c r="GG159" i="2"/>
  <c r="FN159" i="2"/>
  <c r="EU159" i="2"/>
  <c r="HB159" i="2"/>
  <c r="GH159" i="2"/>
  <c r="GN159" i="2" s="1"/>
  <c r="FO159" i="2"/>
  <c r="HC159" i="2"/>
  <c r="HH159" i="2" s="1"/>
  <c r="GI159" i="2"/>
  <c r="GL159" i="2" s="1"/>
  <c r="FP159" i="2"/>
  <c r="EG159" i="2"/>
  <c r="DM159" i="2"/>
  <c r="DE159" i="2"/>
  <c r="BN159" i="2"/>
  <c r="BA159" i="2"/>
  <c r="FL159" i="2"/>
  <c r="DV159" i="2"/>
  <c r="BV159" i="2"/>
  <c r="BO159" i="2"/>
  <c r="BB159" i="2"/>
  <c r="DW159" i="2"/>
  <c r="CQ159" i="2"/>
  <c r="BW159" i="2"/>
  <c r="U159" i="2"/>
  <c r="DX159" i="2"/>
  <c r="EA159" i="2" s="1"/>
  <c r="CR159" i="2"/>
  <c r="CF159" i="2"/>
  <c r="AP159" i="2"/>
  <c r="V159" i="2"/>
  <c r="BM159" i="2"/>
  <c r="DY159" i="2"/>
  <c r="DA159" i="2"/>
  <c r="CG159" i="2"/>
  <c r="CL159" i="2" s="1"/>
  <c r="AQ159" i="2"/>
  <c r="W159" i="2"/>
  <c r="CJ159" i="2"/>
  <c r="FW159" i="2"/>
  <c r="ES159" i="2"/>
  <c r="DZ159" i="2"/>
  <c r="DB159" i="2"/>
  <c r="DH159" i="2" s="1"/>
  <c r="CH159" i="2"/>
  <c r="CK159" i="2" s="1"/>
  <c r="BK159" i="2"/>
  <c r="AR159" i="2"/>
  <c r="X159" i="2"/>
  <c r="DD159" i="2"/>
  <c r="DC159" i="2"/>
  <c r="CI159" i="2"/>
  <c r="BL159" i="2"/>
  <c r="AS159" i="2"/>
  <c r="AV159" i="2" s="1"/>
  <c r="AF159" i="2"/>
  <c r="Y159" i="2"/>
  <c r="DL159" i="2"/>
  <c r="L159" i="2"/>
  <c r="AT159" i="2"/>
  <c r="AG159" i="2"/>
  <c r="H197" i="2"/>
  <c r="AX156" i="2"/>
  <c r="AU157" i="2"/>
  <c r="CN158" i="2"/>
  <c r="GO158" i="2"/>
  <c r="FQ159" i="2"/>
  <c r="FT158" i="2"/>
  <c r="ED158" i="2"/>
  <c r="D198" i="2"/>
  <c r="G198" i="2" s="1"/>
  <c r="EY158" i="2"/>
  <c r="EV159" i="2"/>
  <c r="HJ158" i="2"/>
  <c r="AC158" i="2" l="1"/>
  <c r="Z159" i="2"/>
  <c r="GM159" i="2"/>
  <c r="EX159" i="2"/>
  <c r="DF159" i="2"/>
  <c r="AW159" i="2"/>
  <c r="AB159" i="2"/>
  <c r="FR159" i="2"/>
  <c r="EB159" i="2"/>
  <c r="DG159" i="2"/>
  <c r="EC159" i="2"/>
  <c r="HI159" i="2"/>
  <c r="AA159" i="2"/>
  <c r="A161" i="2"/>
  <c r="GQ160" i="2"/>
  <c r="GP160" i="2"/>
  <c r="FU160" i="2"/>
  <c r="FV160" i="2"/>
  <c r="FA160" i="2"/>
  <c r="EZ160" i="2"/>
  <c r="EF160" i="2"/>
  <c r="EE160" i="2"/>
  <c r="DK160" i="2"/>
  <c r="DJ160" i="2"/>
  <c r="CP160" i="2"/>
  <c r="CO160" i="2"/>
  <c r="BU160" i="2"/>
  <c r="BT160" i="2"/>
  <c r="AZ160" i="2"/>
  <c r="AY160" i="2"/>
  <c r="AE160" i="2"/>
  <c r="AD160" i="2"/>
  <c r="J160" i="2"/>
  <c r="I160" i="2"/>
  <c r="K160" i="2"/>
  <c r="HE160" i="2"/>
  <c r="GK160" i="2"/>
  <c r="FB160" i="2"/>
  <c r="EQ160" i="2"/>
  <c r="HF160" i="2"/>
  <c r="FC160" i="2"/>
  <c r="ER160" i="2"/>
  <c r="EX160" i="2" s="1"/>
  <c r="FW160" i="2"/>
  <c r="FL160" i="2"/>
  <c r="ES160" i="2"/>
  <c r="GR160" i="2"/>
  <c r="GS160" i="2"/>
  <c r="GG160" i="2"/>
  <c r="FN160" i="2"/>
  <c r="EU160" i="2"/>
  <c r="HB160" i="2"/>
  <c r="GH160" i="2"/>
  <c r="GN160" i="2" s="1"/>
  <c r="FO160" i="2"/>
  <c r="HC160" i="2"/>
  <c r="HH160" i="2" s="1"/>
  <c r="GI160" i="2"/>
  <c r="FP160" i="2"/>
  <c r="EG160" i="2"/>
  <c r="HD160" i="2"/>
  <c r="HG160" i="2" s="1"/>
  <c r="GJ160" i="2"/>
  <c r="EH160" i="2"/>
  <c r="DV160" i="2"/>
  <c r="BV160" i="2"/>
  <c r="AP160" i="2"/>
  <c r="DW160" i="2"/>
  <c r="CQ160" i="2"/>
  <c r="BW160" i="2"/>
  <c r="AQ160" i="2"/>
  <c r="AW160" i="2" s="1"/>
  <c r="AG160" i="2"/>
  <c r="W160" i="2"/>
  <c r="L160" i="2"/>
  <c r="FM160" i="2"/>
  <c r="DX160" i="2"/>
  <c r="EA160" i="2" s="1"/>
  <c r="CR160" i="2"/>
  <c r="CF160" i="2"/>
  <c r="BK160" i="2"/>
  <c r="BA160" i="2"/>
  <c r="AR160" i="2"/>
  <c r="X160" i="2"/>
  <c r="DY160" i="2"/>
  <c r="DA160" i="2"/>
  <c r="CG160" i="2"/>
  <c r="BL160" i="2"/>
  <c r="BB160" i="2"/>
  <c r="AS160" i="2"/>
  <c r="AV160" i="2" s="1"/>
  <c r="Y160" i="2"/>
  <c r="DZ160" i="2"/>
  <c r="DB160" i="2"/>
  <c r="DH160" i="2" s="1"/>
  <c r="CH160" i="2"/>
  <c r="BM160" i="2"/>
  <c r="AT160" i="2"/>
  <c r="DC160" i="2"/>
  <c r="DF160" i="2" s="1"/>
  <c r="CI160" i="2"/>
  <c r="BN160" i="2"/>
  <c r="DM160" i="2"/>
  <c r="FX160" i="2"/>
  <c r="ET160" i="2"/>
  <c r="DL160" i="2"/>
  <c r="DD160" i="2"/>
  <c r="CJ160" i="2"/>
  <c r="BO160" i="2"/>
  <c r="DE160" i="2"/>
  <c r="U160" i="2"/>
  <c r="V160" i="2"/>
  <c r="AF160" i="2"/>
  <c r="FS159" i="2"/>
  <c r="FS160" i="2" s="1"/>
  <c r="CM159" i="2"/>
  <c r="CM160" i="2" s="1"/>
  <c r="EW159" i="2"/>
  <c r="EW160" i="2" s="1"/>
  <c r="H198" i="2"/>
  <c r="GL160" i="2"/>
  <c r="GO159" i="2"/>
  <c r="D199" i="2"/>
  <c r="G199" i="2" s="1"/>
  <c r="ED159" i="2"/>
  <c r="CK160" i="2"/>
  <c r="HJ159" i="2"/>
  <c r="AX157" i="2"/>
  <c r="AU158" i="2"/>
  <c r="FQ160" i="2"/>
  <c r="FT159" i="2"/>
  <c r="AC159" i="2" l="1"/>
  <c r="AB160" i="2"/>
  <c r="Z160" i="2"/>
  <c r="CN159" i="2"/>
  <c r="DI159" i="2"/>
  <c r="FR160" i="2"/>
  <c r="EV160" i="2"/>
  <c r="DG160" i="2"/>
  <c r="CL160" i="2"/>
  <c r="EB160" i="2"/>
  <c r="ED160" i="2" s="1"/>
  <c r="A162" i="2"/>
  <c r="GQ161" i="2"/>
  <c r="GP161" i="2"/>
  <c r="FU161" i="2"/>
  <c r="FV161" i="2"/>
  <c r="FA161" i="2"/>
  <c r="EZ161" i="2"/>
  <c r="EF161" i="2"/>
  <c r="EE161" i="2"/>
  <c r="DK161" i="2"/>
  <c r="DJ161" i="2"/>
  <c r="CP161" i="2"/>
  <c r="CO161" i="2"/>
  <c r="BU161" i="2"/>
  <c r="BT161" i="2"/>
  <c r="AZ161" i="2"/>
  <c r="AY161" i="2"/>
  <c r="AE161" i="2"/>
  <c r="AD161" i="2"/>
  <c r="K161" i="2"/>
  <c r="J161" i="2"/>
  <c r="I161" i="2"/>
  <c r="HF161" i="2"/>
  <c r="FC161" i="2"/>
  <c r="ER161" i="2"/>
  <c r="EX161" i="2" s="1"/>
  <c r="FW161" i="2"/>
  <c r="FL161" i="2"/>
  <c r="ES161" i="2"/>
  <c r="GR161" i="2"/>
  <c r="FX161" i="2"/>
  <c r="FM161" i="2"/>
  <c r="FR161" i="2" s="1"/>
  <c r="ET161" i="2"/>
  <c r="GS161" i="2"/>
  <c r="HB161" i="2"/>
  <c r="GH161" i="2"/>
  <c r="GN161" i="2" s="1"/>
  <c r="FO161" i="2"/>
  <c r="HC161" i="2"/>
  <c r="HH161" i="2" s="1"/>
  <c r="GI161" i="2"/>
  <c r="FP161" i="2"/>
  <c r="FS161" i="2" s="1"/>
  <c r="EG161" i="2"/>
  <c r="HD161" i="2"/>
  <c r="GJ161" i="2"/>
  <c r="EH161" i="2"/>
  <c r="HE161" i="2"/>
  <c r="GK161" i="2"/>
  <c r="FB161" i="2"/>
  <c r="EQ161" i="2"/>
  <c r="DW161" i="2"/>
  <c r="CQ161" i="2"/>
  <c r="BW161" i="2"/>
  <c r="BL161" i="2"/>
  <c r="AS161" i="2"/>
  <c r="DX161" i="2"/>
  <c r="EA161" i="2" s="1"/>
  <c r="CR161" i="2"/>
  <c r="CF161" i="2"/>
  <c r="BM161" i="2"/>
  <c r="AT161" i="2"/>
  <c r="DY161" i="2"/>
  <c r="DA161" i="2"/>
  <c r="CG161" i="2"/>
  <c r="BN161" i="2"/>
  <c r="AF161" i="2"/>
  <c r="L161" i="2"/>
  <c r="FN161" i="2"/>
  <c r="DZ161" i="2"/>
  <c r="DB161" i="2"/>
  <c r="DH161" i="2" s="1"/>
  <c r="CH161" i="2"/>
  <c r="BO161" i="2"/>
  <c r="AG161" i="2"/>
  <c r="BV161" i="2"/>
  <c r="DC161" i="2"/>
  <c r="CI161" i="2"/>
  <c r="BA161" i="2"/>
  <c r="U161" i="2"/>
  <c r="DL161" i="2"/>
  <c r="DD161" i="2"/>
  <c r="DG161" i="2" s="1"/>
  <c r="CJ161" i="2"/>
  <c r="CM161" i="2" s="1"/>
  <c r="BB161" i="2"/>
  <c r="AP161" i="2"/>
  <c r="V161" i="2"/>
  <c r="GG161" i="2"/>
  <c r="DM161" i="2"/>
  <c r="DE161" i="2"/>
  <c r="AQ161" i="2"/>
  <c r="AW161" i="2" s="1"/>
  <c r="W161" i="2"/>
  <c r="EU161" i="2"/>
  <c r="DV161" i="2"/>
  <c r="BK161" i="2"/>
  <c r="X161" i="2"/>
  <c r="AR161" i="2"/>
  <c r="Y161" i="2"/>
  <c r="EC160" i="2"/>
  <c r="EC161" i="2" s="1"/>
  <c r="EW161" i="2"/>
  <c r="EY159" i="2"/>
  <c r="AA160" i="2"/>
  <c r="AA161" i="2" s="1"/>
  <c r="GM160" i="2"/>
  <c r="GM161" i="2" s="1"/>
  <c r="HI160" i="2"/>
  <c r="HJ160" i="2" s="1"/>
  <c r="H199" i="2"/>
  <c r="AX158" i="2"/>
  <c r="AU159" i="2"/>
  <c r="D200" i="2"/>
  <c r="G200" i="2" s="1"/>
  <c r="CN160" i="2"/>
  <c r="CK161" i="2"/>
  <c r="GL161" i="2"/>
  <c r="FT160" i="2"/>
  <c r="FQ161" i="2"/>
  <c r="EY160" i="2"/>
  <c r="EV161" i="2"/>
  <c r="DI160" i="2"/>
  <c r="DF161" i="2"/>
  <c r="Z161" i="2" l="1"/>
  <c r="AC160" i="2"/>
  <c r="GO160" i="2"/>
  <c r="EB161" i="2"/>
  <c r="AV161" i="2"/>
  <c r="AV162" i="2" s="1"/>
  <c r="AB161" i="2"/>
  <c r="CL161" i="2"/>
  <c r="HI161" i="2"/>
  <c r="HG161" i="2"/>
  <c r="A163" i="2"/>
  <c r="GQ162" i="2"/>
  <c r="GP162" i="2"/>
  <c r="FU162" i="2"/>
  <c r="FV162" i="2"/>
  <c r="FA162" i="2"/>
  <c r="EZ162" i="2"/>
  <c r="EE162" i="2"/>
  <c r="EF162" i="2"/>
  <c r="DK162" i="2"/>
  <c r="DJ162" i="2"/>
  <c r="CP162" i="2"/>
  <c r="CO162" i="2"/>
  <c r="BU162" i="2"/>
  <c r="BT162" i="2"/>
  <c r="AZ162" i="2"/>
  <c r="AY162" i="2"/>
  <c r="AE162" i="2"/>
  <c r="AD162" i="2"/>
  <c r="K162" i="2"/>
  <c r="J162" i="2"/>
  <c r="I162" i="2"/>
  <c r="FW162" i="2"/>
  <c r="FL162" i="2"/>
  <c r="ES162" i="2"/>
  <c r="GR162" i="2"/>
  <c r="FX162" i="2"/>
  <c r="FM162" i="2"/>
  <c r="ET162" i="2"/>
  <c r="GS162" i="2"/>
  <c r="GG162" i="2"/>
  <c r="FN162" i="2"/>
  <c r="FQ162" i="2" s="1"/>
  <c r="EU162" i="2"/>
  <c r="HB162" i="2"/>
  <c r="HC162" i="2"/>
  <c r="GI162" i="2"/>
  <c r="FP162" i="2"/>
  <c r="EG162" i="2"/>
  <c r="HD162" i="2"/>
  <c r="GJ162" i="2"/>
  <c r="GM162" i="2" s="1"/>
  <c r="EH162" i="2"/>
  <c r="HE162" i="2"/>
  <c r="GK162" i="2"/>
  <c r="FB162" i="2"/>
  <c r="EQ162" i="2"/>
  <c r="HF162" i="2"/>
  <c r="FC162" i="2"/>
  <c r="ER162" i="2"/>
  <c r="EX162" i="2" s="1"/>
  <c r="GH162" i="2"/>
  <c r="GN162" i="2" s="1"/>
  <c r="DX162" i="2"/>
  <c r="CR162" i="2"/>
  <c r="CF162" i="2"/>
  <c r="BO162" i="2"/>
  <c r="DY162" i="2"/>
  <c r="DA162" i="2"/>
  <c r="CG162" i="2"/>
  <c r="U162" i="2"/>
  <c r="DZ162" i="2"/>
  <c r="DB162" i="2"/>
  <c r="DH162" i="2" s="1"/>
  <c r="CH162" i="2"/>
  <c r="AP162" i="2"/>
  <c r="V162" i="2"/>
  <c r="DC162" i="2"/>
  <c r="CI162" i="2"/>
  <c r="AQ162" i="2"/>
  <c r="W162" i="2"/>
  <c r="L162" i="2"/>
  <c r="FO162" i="2"/>
  <c r="DL162" i="2"/>
  <c r="DD162" i="2"/>
  <c r="DG162" i="2" s="1"/>
  <c r="CJ162" i="2"/>
  <c r="BK162" i="2"/>
  <c r="AR162" i="2"/>
  <c r="AF162" i="2"/>
  <c r="X162" i="2"/>
  <c r="DM162" i="2"/>
  <c r="DE162" i="2"/>
  <c r="BL162" i="2"/>
  <c r="AS162" i="2"/>
  <c r="AG162" i="2"/>
  <c r="Y162" i="2"/>
  <c r="DW162" i="2"/>
  <c r="CQ162" i="2"/>
  <c r="BW162" i="2"/>
  <c r="DV162" i="2"/>
  <c r="BV162" i="2"/>
  <c r="BM162" i="2"/>
  <c r="BA162" i="2"/>
  <c r="AT162" i="2"/>
  <c r="BN162" i="2"/>
  <c r="BB162" i="2"/>
  <c r="H200" i="2"/>
  <c r="FT161" i="2"/>
  <c r="D201" i="2"/>
  <c r="G201" i="2" s="1"/>
  <c r="GL162" i="2"/>
  <c r="GO161" i="2"/>
  <c r="AU160" i="2"/>
  <c r="AX159" i="2"/>
  <c r="EY161" i="2"/>
  <c r="CN161" i="2"/>
  <c r="ED161" i="2"/>
  <c r="EA162" i="2"/>
  <c r="DF162" i="2"/>
  <c r="DI161" i="2"/>
  <c r="AC161" i="2" l="1"/>
  <c r="Z162" i="2"/>
  <c r="HJ161" i="2"/>
  <c r="EB162" i="2"/>
  <c r="HG162" i="2"/>
  <c r="HH162" i="2"/>
  <c r="AW162" i="2"/>
  <c r="AB162" i="2"/>
  <c r="FR162" i="2"/>
  <c r="CL162" i="2"/>
  <c r="EV162" i="2"/>
  <c r="EV163" i="2" s="1"/>
  <c r="A164" i="2"/>
  <c r="GQ163" i="2"/>
  <c r="GP163" i="2"/>
  <c r="FU163" i="2"/>
  <c r="FV163" i="2"/>
  <c r="FA163" i="2"/>
  <c r="EZ163" i="2"/>
  <c r="EF163" i="2"/>
  <c r="EE163" i="2"/>
  <c r="DK163" i="2"/>
  <c r="DJ163" i="2"/>
  <c r="CP163" i="2"/>
  <c r="CO163" i="2"/>
  <c r="BU163" i="2"/>
  <c r="BT163" i="2"/>
  <c r="AZ163" i="2"/>
  <c r="AY163" i="2"/>
  <c r="AE163" i="2"/>
  <c r="AD163" i="2"/>
  <c r="K163" i="2"/>
  <c r="J163" i="2"/>
  <c r="I163" i="2"/>
  <c r="GR163" i="2"/>
  <c r="FX163" i="2"/>
  <c r="FM163" i="2"/>
  <c r="FQ163" i="2" s="1"/>
  <c r="ET163" i="2"/>
  <c r="GS163" i="2"/>
  <c r="GG163" i="2"/>
  <c r="FN163" i="2"/>
  <c r="EU163" i="2"/>
  <c r="HB163" i="2"/>
  <c r="GH163" i="2"/>
  <c r="GM163" i="2" s="1"/>
  <c r="FO163" i="2"/>
  <c r="HC163" i="2"/>
  <c r="HD163" i="2"/>
  <c r="HG163" i="2" s="1"/>
  <c r="GJ163" i="2"/>
  <c r="EH163" i="2"/>
  <c r="HE163" i="2"/>
  <c r="GK163" i="2"/>
  <c r="FB163" i="2"/>
  <c r="EQ163" i="2"/>
  <c r="HF163" i="2"/>
  <c r="FC163" i="2"/>
  <c r="ER163" i="2"/>
  <c r="EX163" i="2" s="1"/>
  <c r="FW163" i="2"/>
  <c r="FL163" i="2"/>
  <c r="ES163" i="2"/>
  <c r="EG163" i="2"/>
  <c r="DY163" i="2"/>
  <c r="DA163" i="2"/>
  <c r="CG163" i="2"/>
  <c r="BA163" i="2"/>
  <c r="AQ163" i="2"/>
  <c r="GI163" i="2"/>
  <c r="DZ163" i="2"/>
  <c r="DB163" i="2"/>
  <c r="CH163" i="2"/>
  <c r="BK163" i="2"/>
  <c r="BB163" i="2"/>
  <c r="AR163" i="2"/>
  <c r="X163" i="2"/>
  <c r="DC163" i="2"/>
  <c r="CI163" i="2"/>
  <c r="BL163" i="2"/>
  <c r="AS163" i="2"/>
  <c r="Y163" i="2"/>
  <c r="DL163" i="2"/>
  <c r="DD163" i="2"/>
  <c r="CJ163" i="2"/>
  <c r="BM163" i="2"/>
  <c r="AT163" i="2"/>
  <c r="DM163" i="2"/>
  <c r="DE163" i="2"/>
  <c r="BN163" i="2"/>
  <c r="L163" i="2"/>
  <c r="FP163" i="2"/>
  <c r="DV163" i="2"/>
  <c r="BV163" i="2"/>
  <c r="BO163" i="2"/>
  <c r="DW163" i="2"/>
  <c r="EB163" i="2" s="1"/>
  <c r="CQ163" i="2"/>
  <c r="BW163" i="2"/>
  <c r="AF163" i="2"/>
  <c r="U163" i="2"/>
  <c r="DX163" i="2"/>
  <c r="EA163" i="2" s="1"/>
  <c r="CR163" i="2"/>
  <c r="CF163" i="2"/>
  <c r="W163" i="2"/>
  <c r="AP163" i="2"/>
  <c r="AG163" i="2"/>
  <c r="V163" i="2"/>
  <c r="HI162" i="2"/>
  <c r="HI163" i="2" s="1"/>
  <c r="FS162" i="2"/>
  <c r="FS163" i="2" s="1"/>
  <c r="AA162" i="2"/>
  <c r="AA163" i="2" s="1"/>
  <c r="AV163" i="2"/>
  <c r="EC162" i="2"/>
  <c r="EC163" i="2" s="1"/>
  <c r="CM162" i="2"/>
  <c r="CM163" i="2" s="1"/>
  <c r="CK162" i="2"/>
  <c r="CK163" i="2" s="1"/>
  <c r="DG163" i="2"/>
  <c r="EW162" i="2"/>
  <c r="EW163" i="2" s="1"/>
  <c r="H201" i="2"/>
  <c r="GO162" i="2"/>
  <c r="GL163" i="2"/>
  <c r="D202" i="2"/>
  <c r="G202" i="2" s="1"/>
  <c r="AX160" i="2"/>
  <c r="AU161" i="2"/>
  <c r="HJ162" i="2"/>
  <c r="DI162" i="2"/>
  <c r="DF163" i="2"/>
  <c r="AB163" i="2" l="1"/>
  <c r="Z163" i="2"/>
  <c r="AC162" i="2"/>
  <c r="FT162" i="2"/>
  <c r="ED162" i="2"/>
  <c r="EY162" i="2"/>
  <c r="HH163" i="2"/>
  <c r="GN163" i="2"/>
  <c r="DH163" i="2"/>
  <c r="CN162" i="2"/>
  <c r="AW163" i="2"/>
  <c r="CL163" i="2"/>
  <c r="FR163" i="2"/>
  <c r="A165" i="2"/>
  <c r="GQ164" i="2"/>
  <c r="GP164" i="2"/>
  <c r="FU164" i="2"/>
  <c r="FV164" i="2"/>
  <c r="FA164" i="2"/>
  <c r="EZ164" i="2"/>
  <c r="EF164" i="2"/>
  <c r="EE164" i="2"/>
  <c r="DK164" i="2"/>
  <c r="DJ164" i="2"/>
  <c r="CP164" i="2"/>
  <c r="CO164" i="2"/>
  <c r="BU164" i="2"/>
  <c r="BT164" i="2"/>
  <c r="AZ164" i="2"/>
  <c r="AY164" i="2"/>
  <c r="AE164" i="2"/>
  <c r="AD164" i="2"/>
  <c r="K164" i="2"/>
  <c r="J164" i="2"/>
  <c r="I164" i="2"/>
  <c r="GS164" i="2"/>
  <c r="GG164" i="2"/>
  <c r="FN164" i="2"/>
  <c r="FQ164" i="2" s="1"/>
  <c r="EU164" i="2"/>
  <c r="HB164" i="2"/>
  <c r="GH164" i="2"/>
  <c r="FO164" i="2"/>
  <c r="HC164" i="2"/>
  <c r="GI164" i="2"/>
  <c r="FP164" i="2"/>
  <c r="EG164" i="2"/>
  <c r="HD164" i="2"/>
  <c r="HE164" i="2"/>
  <c r="GK164" i="2"/>
  <c r="FB164" i="2"/>
  <c r="EQ164" i="2"/>
  <c r="HF164" i="2"/>
  <c r="HI164" i="2" s="1"/>
  <c r="FC164" i="2"/>
  <c r="ER164" i="2"/>
  <c r="EX164" i="2" s="1"/>
  <c r="FW164" i="2"/>
  <c r="FL164" i="2"/>
  <c r="ES164" i="2"/>
  <c r="GR164" i="2"/>
  <c r="FX164" i="2"/>
  <c r="FM164" i="2"/>
  <c r="ET164" i="2"/>
  <c r="DZ164" i="2"/>
  <c r="DB164" i="2"/>
  <c r="DH164" i="2" s="1"/>
  <c r="CH164" i="2"/>
  <c r="BM164" i="2"/>
  <c r="AT164" i="2"/>
  <c r="EH164" i="2"/>
  <c r="DC164" i="2"/>
  <c r="CI164" i="2"/>
  <c r="BN164" i="2"/>
  <c r="AG164" i="2"/>
  <c r="GJ164" i="2"/>
  <c r="DL164" i="2"/>
  <c r="DD164" i="2"/>
  <c r="CJ164" i="2"/>
  <c r="BO164" i="2"/>
  <c r="BA164" i="2"/>
  <c r="DM164" i="2"/>
  <c r="DE164" i="2"/>
  <c r="BB164" i="2"/>
  <c r="U164" i="2"/>
  <c r="DV164" i="2"/>
  <c r="BV164" i="2"/>
  <c r="AP164" i="2"/>
  <c r="V164" i="2"/>
  <c r="CG164" i="2"/>
  <c r="DW164" i="2"/>
  <c r="EA164" i="2" s="1"/>
  <c r="CQ164" i="2"/>
  <c r="BW164" i="2"/>
  <c r="AQ164" i="2"/>
  <c r="W164" i="2"/>
  <c r="L164" i="2"/>
  <c r="DY164" i="2"/>
  <c r="DA164" i="2"/>
  <c r="DX164" i="2"/>
  <c r="CR164" i="2"/>
  <c r="CF164" i="2"/>
  <c r="BK164" i="2"/>
  <c r="AR164" i="2"/>
  <c r="X164" i="2"/>
  <c r="AS164" i="2"/>
  <c r="AF164" i="2"/>
  <c r="Y164" i="2"/>
  <c r="BL164" i="2"/>
  <c r="H202" i="2"/>
  <c r="AX161" i="2"/>
  <c r="AU162" i="2"/>
  <c r="FT163" i="2"/>
  <c r="D203" i="2"/>
  <c r="G203" i="2" s="1"/>
  <c r="CK164" i="2"/>
  <c r="CN163" i="2"/>
  <c r="ED163" i="2"/>
  <c r="GL164" i="2"/>
  <c r="GO163" i="2"/>
  <c r="HJ163" i="2"/>
  <c r="HG164" i="2"/>
  <c r="EV164" i="2"/>
  <c r="EY163" i="2"/>
  <c r="DI163" i="2"/>
  <c r="AC163" i="2" l="1"/>
  <c r="Z164" i="2"/>
  <c r="AB164" i="2"/>
  <c r="HH164" i="2"/>
  <c r="AW164" i="2"/>
  <c r="GN164" i="2"/>
  <c r="DF164" i="2"/>
  <c r="CL164" i="2"/>
  <c r="AV164" i="2"/>
  <c r="EB164" i="2"/>
  <c r="FR164" i="2"/>
  <c r="AA164" i="2"/>
  <c r="CM164" i="2"/>
  <c r="CN164" i="2" s="1"/>
  <c r="DG164" i="2"/>
  <c r="EW164" i="2"/>
  <c r="EY164" i="2" s="1"/>
  <c r="EC164" i="2"/>
  <c r="A166" i="2"/>
  <c r="GQ165" i="2"/>
  <c r="GP165" i="2"/>
  <c r="FU165" i="2"/>
  <c r="FV165" i="2"/>
  <c r="FA165" i="2"/>
  <c r="EZ165" i="2"/>
  <c r="EF165" i="2"/>
  <c r="EE165" i="2"/>
  <c r="DK165" i="2"/>
  <c r="DJ165" i="2"/>
  <c r="CP165" i="2"/>
  <c r="CO165" i="2"/>
  <c r="BU165" i="2"/>
  <c r="BT165" i="2"/>
  <c r="AZ165" i="2"/>
  <c r="AY165" i="2"/>
  <c r="AE165" i="2"/>
  <c r="AD165" i="2"/>
  <c r="K165" i="2"/>
  <c r="J165" i="2"/>
  <c r="I165" i="2"/>
  <c r="HB165" i="2"/>
  <c r="GH165" i="2"/>
  <c r="FO165" i="2"/>
  <c r="HC165" i="2"/>
  <c r="GI165" i="2"/>
  <c r="FP165" i="2"/>
  <c r="EG165" i="2"/>
  <c r="HD165" i="2"/>
  <c r="GJ165" i="2"/>
  <c r="EH165" i="2"/>
  <c r="HE165" i="2"/>
  <c r="HF165" i="2"/>
  <c r="FC165" i="2"/>
  <c r="ER165" i="2"/>
  <c r="FW165" i="2"/>
  <c r="FL165" i="2"/>
  <c r="ES165" i="2"/>
  <c r="GR165" i="2"/>
  <c r="FX165" i="2"/>
  <c r="FM165" i="2"/>
  <c r="ET165" i="2"/>
  <c r="GS165" i="2"/>
  <c r="GG165" i="2"/>
  <c r="FN165" i="2"/>
  <c r="FQ165" i="2" s="1"/>
  <c r="EU165" i="2"/>
  <c r="DC165" i="2"/>
  <c r="CI165" i="2"/>
  <c r="DL165" i="2"/>
  <c r="DD165" i="2"/>
  <c r="CJ165" i="2"/>
  <c r="AP165" i="2"/>
  <c r="V165" i="2"/>
  <c r="EQ165" i="2"/>
  <c r="DM165" i="2"/>
  <c r="DE165" i="2"/>
  <c r="AQ165" i="2"/>
  <c r="AF165" i="2"/>
  <c r="W165" i="2"/>
  <c r="GK165" i="2"/>
  <c r="DV165" i="2"/>
  <c r="BV165" i="2"/>
  <c r="BK165" i="2"/>
  <c r="AR165" i="2"/>
  <c r="AG165" i="2"/>
  <c r="X165" i="2"/>
  <c r="CH165" i="2"/>
  <c r="DW165" i="2"/>
  <c r="CQ165" i="2"/>
  <c r="BW165" i="2"/>
  <c r="BL165" i="2"/>
  <c r="BA165" i="2"/>
  <c r="AS165" i="2"/>
  <c r="Y165" i="2"/>
  <c r="DB165" i="2"/>
  <c r="DH165" i="2" s="1"/>
  <c r="DX165" i="2"/>
  <c r="CR165" i="2"/>
  <c r="CF165" i="2"/>
  <c r="BM165" i="2"/>
  <c r="BB165" i="2"/>
  <c r="AT165" i="2"/>
  <c r="FB165" i="2"/>
  <c r="DY165" i="2"/>
  <c r="DA165" i="2"/>
  <c r="CG165" i="2"/>
  <c r="BN165" i="2"/>
  <c r="L165" i="2"/>
  <c r="DZ165" i="2"/>
  <c r="U165" i="2"/>
  <c r="BO165" i="2"/>
  <c r="GM164" i="2"/>
  <c r="GM165" i="2" s="1"/>
  <c r="FS164" i="2"/>
  <c r="FS165" i="2" s="1"/>
  <c r="H203" i="2"/>
  <c r="HJ164" i="2"/>
  <c r="HG165" i="2"/>
  <c r="GL165" i="2"/>
  <c r="EA165" i="2"/>
  <c r="ED164" i="2"/>
  <c r="AX162" i="2"/>
  <c r="AU163" i="2"/>
  <c r="EV165" i="2"/>
  <c r="DI164" i="2"/>
  <c r="DF165" i="2"/>
  <c r="AC164" i="2" l="1"/>
  <c r="AB165" i="2"/>
  <c r="Z165" i="2"/>
  <c r="GO164" i="2"/>
  <c r="HI165" i="2"/>
  <c r="GN165" i="2"/>
  <c r="EX165" i="2"/>
  <c r="CK165" i="2"/>
  <c r="CL165" i="2"/>
  <c r="EB165" i="2"/>
  <c r="AV165" i="2"/>
  <c r="FR165" i="2"/>
  <c r="EC165" i="2"/>
  <c r="DG165" i="2"/>
  <c r="HH165" i="2"/>
  <c r="AA165" i="2"/>
  <c r="FT164" i="2"/>
  <c r="AW165" i="2"/>
  <c r="EW165" i="2"/>
  <c r="A167" i="2"/>
  <c r="GQ166" i="2"/>
  <c r="GP166" i="2"/>
  <c r="FV166" i="2"/>
  <c r="FU166" i="2"/>
  <c r="FA166" i="2"/>
  <c r="EF166" i="2"/>
  <c r="EZ166" i="2"/>
  <c r="EE166" i="2"/>
  <c r="DK166" i="2"/>
  <c r="DJ166" i="2"/>
  <c r="CP166" i="2"/>
  <c r="CO166" i="2"/>
  <c r="BU166" i="2"/>
  <c r="BT166" i="2"/>
  <c r="AZ166" i="2"/>
  <c r="AY166" i="2"/>
  <c r="AE166" i="2"/>
  <c r="AD166" i="2"/>
  <c r="K166" i="2"/>
  <c r="J166" i="2"/>
  <c r="I166" i="2"/>
  <c r="HC166" i="2"/>
  <c r="HI166" i="2" s="1"/>
  <c r="GI166" i="2"/>
  <c r="FP166" i="2"/>
  <c r="EG166" i="2"/>
  <c r="HD166" i="2"/>
  <c r="GJ166" i="2"/>
  <c r="EH166" i="2"/>
  <c r="HE166" i="2"/>
  <c r="GK166" i="2"/>
  <c r="FB166" i="2"/>
  <c r="EQ166" i="2"/>
  <c r="HF166" i="2"/>
  <c r="FW166" i="2"/>
  <c r="FL166" i="2"/>
  <c r="ES166" i="2"/>
  <c r="GR166" i="2"/>
  <c r="FX166" i="2"/>
  <c r="FM166" i="2"/>
  <c r="FQ166" i="2" s="1"/>
  <c r="ET166" i="2"/>
  <c r="GS166" i="2"/>
  <c r="GG166" i="2"/>
  <c r="FN166" i="2"/>
  <c r="EU166" i="2"/>
  <c r="HB166" i="2"/>
  <c r="GH166" i="2"/>
  <c r="GN166" i="2" s="1"/>
  <c r="FO166" i="2"/>
  <c r="DL166" i="2"/>
  <c r="DD166" i="2"/>
  <c r="CJ166" i="2"/>
  <c r="BK166" i="2"/>
  <c r="AR166" i="2"/>
  <c r="DM166" i="2"/>
  <c r="DE166" i="2"/>
  <c r="BL166" i="2"/>
  <c r="AS166" i="2"/>
  <c r="Y166" i="2"/>
  <c r="DV166" i="2"/>
  <c r="BV166" i="2"/>
  <c r="BM166" i="2"/>
  <c r="AT166" i="2"/>
  <c r="ER166" i="2"/>
  <c r="EX166" i="2" s="1"/>
  <c r="DW166" i="2"/>
  <c r="CQ166" i="2"/>
  <c r="BW166" i="2"/>
  <c r="BN166" i="2"/>
  <c r="DC166" i="2"/>
  <c r="DX166" i="2"/>
  <c r="CR166" i="2"/>
  <c r="CF166" i="2"/>
  <c r="BO166" i="2"/>
  <c r="AF166" i="2"/>
  <c r="DY166" i="2"/>
  <c r="DA166" i="2"/>
  <c r="CG166" i="2"/>
  <c r="AG166" i="2"/>
  <c r="U166" i="2"/>
  <c r="FC166" i="2"/>
  <c r="CI166" i="2"/>
  <c r="DZ166" i="2"/>
  <c r="DB166" i="2"/>
  <c r="DH166" i="2" s="1"/>
  <c r="CH166" i="2"/>
  <c r="CK166" i="2" s="1"/>
  <c r="BA166" i="2"/>
  <c r="AP166" i="2"/>
  <c r="V166" i="2"/>
  <c r="BB166" i="2"/>
  <c r="AQ166" i="2"/>
  <c r="AV166" i="2" s="1"/>
  <c r="W166" i="2"/>
  <c r="X166" i="2"/>
  <c r="L166" i="2"/>
  <c r="CM165" i="2"/>
  <c r="CM166" i="2" s="1"/>
  <c r="EV166" i="2"/>
  <c r="EY165" i="2"/>
  <c r="FT165" i="2"/>
  <c r="AX163" i="2"/>
  <c r="AU164" i="2"/>
  <c r="GL166" i="2"/>
  <c r="GO165" i="2"/>
  <c r="HJ165" i="2"/>
  <c r="HG166" i="2"/>
  <c r="ED165" i="2"/>
  <c r="EA166" i="2"/>
  <c r="DF166" i="2"/>
  <c r="DI165" i="2"/>
  <c r="Z166" i="2" l="1"/>
  <c r="AC165" i="2"/>
  <c r="AB166" i="2"/>
  <c r="CN165" i="2"/>
  <c r="EB166" i="2"/>
  <c r="CL166" i="2"/>
  <c r="FR166" i="2"/>
  <c r="EC166" i="2"/>
  <c r="GM166" i="2"/>
  <c r="AW166" i="2"/>
  <c r="A168" i="2"/>
  <c r="GQ167" i="2"/>
  <c r="GP167" i="2"/>
  <c r="FU167" i="2"/>
  <c r="FV167" i="2"/>
  <c r="FA167" i="2"/>
  <c r="EZ167" i="2"/>
  <c r="EF167" i="2"/>
  <c r="EE167" i="2"/>
  <c r="DK167" i="2"/>
  <c r="DJ167" i="2"/>
  <c r="BT167" i="2"/>
  <c r="AZ167" i="2"/>
  <c r="AY167" i="2"/>
  <c r="BU167" i="2"/>
  <c r="CP167" i="2"/>
  <c r="CO167" i="2"/>
  <c r="AE167" i="2"/>
  <c r="AD167" i="2"/>
  <c r="J167" i="2"/>
  <c r="K167" i="2"/>
  <c r="I167" i="2"/>
  <c r="HD167" i="2"/>
  <c r="GJ167" i="2"/>
  <c r="EH167" i="2"/>
  <c r="HE167" i="2"/>
  <c r="GK167" i="2"/>
  <c r="FB167" i="2"/>
  <c r="EQ167" i="2"/>
  <c r="HF167" i="2"/>
  <c r="FC167" i="2"/>
  <c r="ER167" i="2"/>
  <c r="EX167" i="2" s="1"/>
  <c r="GR167" i="2"/>
  <c r="FX167" i="2"/>
  <c r="FM167" i="2"/>
  <c r="ET167" i="2"/>
  <c r="GS167" i="2"/>
  <c r="GG167" i="2"/>
  <c r="FN167" i="2"/>
  <c r="FQ167" i="2" s="1"/>
  <c r="EU167" i="2"/>
  <c r="HB167" i="2"/>
  <c r="GH167" i="2"/>
  <c r="GN167" i="2" s="1"/>
  <c r="FO167" i="2"/>
  <c r="HC167" i="2"/>
  <c r="HI167" i="2" s="1"/>
  <c r="GI167" i="2"/>
  <c r="FP167" i="2"/>
  <c r="EG167" i="2"/>
  <c r="FL167" i="2"/>
  <c r="DM167" i="2"/>
  <c r="DE167" i="2"/>
  <c r="BN167" i="2"/>
  <c r="BA167" i="2"/>
  <c r="DV167" i="2"/>
  <c r="BV167" i="2"/>
  <c r="BO167" i="2"/>
  <c r="BB167" i="2"/>
  <c r="DW167" i="2"/>
  <c r="CQ167" i="2"/>
  <c r="BW167" i="2"/>
  <c r="U167" i="2"/>
  <c r="DX167" i="2"/>
  <c r="CR167" i="2"/>
  <c r="CF167" i="2"/>
  <c r="AP167" i="2"/>
  <c r="V167" i="2"/>
  <c r="FW167" i="2"/>
  <c r="ES167" i="2"/>
  <c r="DY167" i="2"/>
  <c r="DA167" i="2"/>
  <c r="CG167" i="2"/>
  <c r="AQ167" i="2"/>
  <c r="W167" i="2"/>
  <c r="CJ167" i="2"/>
  <c r="CM167" i="2" s="1"/>
  <c r="DZ167" i="2"/>
  <c r="DB167" i="2"/>
  <c r="DH167" i="2" s="1"/>
  <c r="CH167" i="2"/>
  <c r="BK167" i="2"/>
  <c r="AR167" i="2"/>
  <c r="X167" i="2"/>
  <c r="DL167" i="2"/>
  <c r="DC167" i="2"/>
  <c r="CI167" i="2"/>
  <c r="BL167" i="2"/>
  <c r="AS167" i="2"/>
  <c r="AF167" i="2"/>
  <c r="Y167" i="2"/>
  <c r="DD167" i="2"/>
  <c r="AG167" i="2"/>
  <c r="AT167" i="2"/>
  <c r="BM167" i="2"/>
  <c r="L167" i="2"/>
  <c r="EW166" i="2"/>
  <c r="EW167" i="2" s="1"/>
  <c r="FS166" i="2"/>
  <c r="FT166" i="2" s="1"/>
  <c r="DG166" i="2"/>
  <c r="AA166" i="2"/>
  <c r="AA167" i="2" s="1"/>
  <c r="HH166" i="2"/>
  <c r="HH167" i="2" s="1"/>
  <c r="GL167" i="2"/>
  <c r="GO166" i="2"/>
  <c r="ED166" i="2"/>
  <c r="EA167" i="2"/>
  <c r="HG167" i="2"/>
  <c r="AU165" i="2"/>
  <c r="AX164" i="2"/>
  <c r="CK167" i="2"/>
  <c r="CN166" i="2"/>
  <c r="EV167" i="2"/>
  <c r="DI166" i="2"/>
  <c r="AB167" i="2" l="1"/>
  <c r="Z167" i="2"/>
  <c r="EY166" i="2"/>
  <c r="HJ166" i="2"/>
  <c r="AC166" i="2"/>
  <c r="DF167" i="2"/>
  <c r="FR167" i="2"/>
  <c r="EB167" i="2"/>
  <c r="AV167" i="2"/>
  <c r="CL167" i="2"/>
  <c r="CN167" i="2" s="1"/>
  <c r="AW167" i="2"/>
  <c r="EC167" i="2"/>
  <c r="DG167" i="2"/>
  <c r="FS167" i="2"/>
  <c r="FT167" i="2" s="1"/>
  <c r="GM167" i="2"/>
  <c r="GO167" i="2" s="1"/>
  <c r="A169" i="2"/>
  <c r="GQ168" i="2"/>
  <c r="GP168" i="2"/>
  <c r="FU168" i="2"/>
  <c r="FV168" i="2"/>
  <c r="FA168" i="2"/>
  <c r="EZ168" i="2"/>
  <c r="EF168" i="2"/>
  <c r="EE168" i="2"/>
  <c r="DK168" i="2"/>
  <c r="DJ168" i="2"/>
  <c r="CP168" i="2"/>
  <c r="CO168" i="2"/>
  <c r="BU168" i="2"/>
  <c r="BT168" i="2"/>
  <c r="AZ168" i="2"/>
  <c r="AY168" i="2"/>
  <c r="AE168" i="2"/>
  <c r="AD168" i="2"/>
  <c r="J168" i="2"/>
  <c r="I168" i="2"/>
  <c r="K168" i="2"/>
  <c r="HE168" i="2"/>
  <c r="GK168" i="2"/>
  <c r="FB168" i="2"/>
  <c r="EQ168" i="2"/>
  <c r="HF168" i="2"/>
  <c r="FC168" i="2"/>
  <c r="ER168" i="2"/>
  <c r="FW168" i="2"/>
  <c r="FL168" i="2"/>
  <c r="ES168" i="2"/>
  <c r="GR168" i="2"/>
  <c r="GS168" i="2"/>
  <c r="GG168" i="2"/>
  <c r="FN168" i="2"/>
  <c r="FQ168" i="2" s="1"/>
  <c r="EU168" i="2"/>
  <c r="HB168" i="2"/>
  <c r="GH168" i="2"/>
  <c r="FO168" i="2"/>
  <c r="HC168" i="2"/>
  <c r="HH168" i="2" s="1"/>
  <c r="GI168" i="2"/>
  <c r="FP168" i="2"/>
  <c r="EG168" i="2"/>
  <c r="HD168" i="2"/>
  <c r="HG168" i="2" s="1"/>
  <c r="GJ168" i="2"/>
  <c r="EH168" i="2"/>
  <c r="DV168" i="2"/>
  <c r="BV168" i="2"/>
  <c r="AP168" i="2"/>
  <c r="FM168" i="2"/>
  <c r="DW168" i="2"/>
  <c r="CQ168" i="2"/>
  <c r="BW168" i="2"/>
  <c r="AQ168" i="2"/>
  <c r="AG168" i="2"/>
  <c r="W168" i="2"/>
  <c r="L168" i="2"/>
  <c r="DX168" i="2"/>
  <c r="CR168" i="2"/>
  <c r="CF168" i="2"/>
  <c r="BK168" i="2"/>
  <c r="BA168" i="2"/>
  <c r="AR168" i="2"/>
  <c r="X168" i="2"/>
  <c r="DY168" i="2"/>
  <c r="DA168" i="2"/>
  <c r="CG168" i="2"/>
  <c r="BL168" i="2"/>
  <c r="BB168" i="2"/>
  <c r="AS168" i="2"/>
  <c r="Y168" i="2"/>
  <c r="DZ168" i="2"/>
  <c r="DB168" i="2"/>
  <c r="CH168" i="2"/>
  <c r="BM168" i="2"/>
  <c r="AT168" i="2"/>
  <c r="FX168" i="2"/>
  <c r="ET168" i="2"/>
  <c r="DC168" i="2"/>
  <c r="CI168" i="2"/>
  <c r="BN168" i="2"/>
  <c r="DE168" i="2"/>
  <c r="DL168" i="2"/>
  <c r="DD168" i="2"/>
  <c r="CJ168" i="2"/>
  <c r="BO168" i="2"/>
  <c r="DM168" i="2"/>
  <c r="AF168" i="2"/>
  <c r="V168" i="2"/>
  <c r="U168" i="2"/>
  <c r="AU166" i="2"/>
  <c r="AX165" i="2"/>
  <c r="EV168" i="2"/>
  <c r="EY167" i="2"/>
  <c r="HJ167" i="2"/>
  <c r="EA168" i="2"/>
  <c r="ED167" i="2"/>
  <c r="DF168" i="2"/>
  <c r="DI167" i="2"/>
  <c r="AC167" i="2" l="1"/>
  <c r="Z168" i="2"/>
  <c r="AB168" i="2"/>
  <c r="GN168" i="2"/>
  <c r="EB168" i="2"/>
  <c r="DH168" i="2"/>
  <c r="CL168" i="2"/>
  <c r="CK168" i="2"/>
  <c r="AV168" i="2"/>
  <c r="EW168" i="2"/>
  <c r="FR168" i="2"/>
  <c r="AA168" i="2"/>
  <c r="EC168" i="2"/>
  <c r="GL168" i="2"/>
  <c r="FS168" i="2"/>
  <c r="AW168" i="2"/>
  <c r="EX168" i="2"/>
  <c r="CM168" i="2"/>
  <c r="GM168" i="2"/>
  <c r="HI168" i="2"/>
  <c r="A170" i="2"/>
  <c r="GQ169" i="2"/>
  <c r="GP169" i="2"/>
  <c r="FU169" i="2"/>
  <c r="FV169" i="2"/>
  <c r="FA169" i="2"/>
  <c r="EZ169" i="2"/>
  <c r="EF169" i="2"/>
  <c r="EE169" i="2"/>
  <c r="DK169" i="2"/>
  <c r="DJ169" i="2"/>
  <c r="CP169" i="2"/>
  <c r="CO169" i="2"/>
  <c r="BU169" i="2"/>
  <c r="BT169" i="2"/>
  <c r="AZ169" i="2"/>
  <c r="AY169" i="2"/>
  <c r="AE169" i="2"/>
  <c r="AD169" i="2"/>
  <c r="K169" i="2"/>
  <c r="J169" i="2"/>
  <c r="I169" i="2"/>
  <c r="HF169" i="2"/>
  <c r="FC169" i="2"/>
  <c r="ER169" i="2"/>
  <c r="FW169" i="2"/>
  <c r="FL169" i="2"/>
  <c r="ES169" i="2"/>
  <c r="GR169" i="2"/>
  <c r="FX169" i="2"/>
  <c r="FM169" i="2"/>
  <c r="ET169" i="2"/>
  <c r="GS169" i="2"/>
  <c r="HB169" i="2"/>
  <c r="GH169" i="2"/>
  <c r="FO169" i="2"/>
  <c r="HC169" i="2"/>
  <c r="HH169" i="2" s="1"/>
  <c r="GI169" i="2"/>
  <c r="FP169" i="2"/>
  <c r="EG169" i="2"/>
  <c r="HD169" i="2"/>
  <c r="GJ169" i="2"/>
  <c r="EH169" i="2"/>
  <c r="HE169" i="2"/>
  <c r="GK169" i="2"/>
  <c r="FB169" i="2"/>
  <c r="EQ169" i="2"/>
  <c r="DW169" i="2"/>
  <c r="CQ169" i="2"/>
  <c r="BW169" i="2"/>
  <c r="BL169" i="2"/>
  <c r="AS169" i="2"/>
  <c r="DX169" i="2"/>
  <c r="CR169" i="2"/>
  <c r="CF169" i="2"/>
  <c r="BM169" i="2"/>
  <c r="AT169" i="2"/>
  <c r="FN169" i="2"/>
  <c r="DY169" i="2"/>
  <c r="DA169" i="2"/>
  <c r="CG169" i="2"/>
  <c r="CL169" i="2" s="1"/>
  <c r="BN169" i="2"/>
  <c r="AF169" i="2"/>
  <c r="L169" i="2"/>
  <c r="DZ169" i="2"/>
  <c r="DB169" i="2"/>
  <c r="DF169" i="2" s="1"/>
  <c r="CH169" i="2"/>
  <c r="BO169" i="2"/>
  <c r="AG169" i="2"/>
  <c r="DC169" i="2"/>
  <c r="CI169" i="2"/>
  <c r="BA169" i="2"/>
  <c r="U169" i="2"/>
  <c r="DL169" i="2"/>
  <c r="DD169" i="2"/>
  <c r="CJ169" i="2"/>
  <c r="BB169" i="2"/>
  <c r="AP169" i="2"/>
  <c r="V169" i="2"/>
  <c r="DV169" i="2"/>
  <c r="GG169" i="2"/>
  <c r="EU169" i="2"/>
  <c r="DM169" i="2"/>
  <c r="DE169" i="2"/>
  <c r="AQ169" i="2"/>
  <c r="W169" i="2"/>
  <c r="BV169" i="2"/>
  <c r="Y169" i="2"/>
  <c r="AR169" i="2"/>
  <c r="BK169" i="2"/>
  <c r="X169" i="2"/>
  <c r="DG168" i="2"/>
  <c r="DG169" i="2" s="1"/>
  <c r="HJ168" i="2"/>
  <c r="HG169" i="2"/>
  <c r="CN168" i="2"/>
  <c r="EV169" i="2"/>
  <c r="EY168" i="2"/>
  <c r="FT168" i="2"/>
  <c r="FQ169" i="2"/>
  <c r="ED168" i="2"/>
  <c r="EA169" i="2"/>
  <c r="AU167" i="2"/>
  <c r="AX166" i="2"/>
  <c r="DI168" i="2"/>
  <c r="Z169" i="2" l="1"/>
  <c r="AC168" i="2"/>
  <c r="GO168" i="2"/>
  <c r="GL169" i="2"/>
  <c r="GN169" i="2"/>
  <c r="DH169" i="2"/>
  <c r="CK169" i="2"/>
  <c r="AV169" i="2"/>
  <c r="AB169" i="2"/>
  <c r="EW169" i="2"/>
  <c r="EB169" i="2"/>
  <c r="FR169" i="2"/>
  <c r="CM169" i="2"/>
  <c r="EC169" i="2"/>
  <c r="GM169" i="2"/>
  <c r="AW169" i="2"/>
  <c r="HI169" i="2"/>
  <c r="AA169" i="2"/>
  <c r="FS169" i="2"/>
  <c r="EX169" i="2"/>
  <c r="EY169" i="2" s="1"/>
  <c r="A171" i="2"/>
  <c r="GQ170" i="2"/>
  <c r="GP170" i="2"/>
  <c r="FU170" i="2"/>
  <c r="FV170" i="2"/>
  <c r="FA170" i="2"/>
  <c r="EZ170" i="2"/>
  <c r="EF170" i="2"/>
  <c r="EE170" i="2"/>
  <c r="DK170" i="2"/>
  <c r="DJ170" i="2"/>
  <c r="CP170" i="2"/>
  <c r="CO170" i="2"/>
  <c r="BU170" i="2"/>
  <c r="BT170" i="2"/>
  <c r="AZ170" i="2"/>
  <c r="AY170" i="2"/>
  <c r="AE170" i="2"/>
  <c r="AD170" i="2"/>
  <c r="K170" i="2"/>
  <c r="J170" i="2"/>
  <c r="I170" i="2"/>
  <c r="FW170" i="2"/>
  <c r="FL170" i="2"/>
  <c r="ES170" i="2"/>
  <c r="GR170" i="2"/>
  <c r="FX170" i="2"/>
  <c r="FM170" i="2"/>
  <c r="ET170" i="2"/>
  <c r="GS170" i="2"/>
  <c r="GG170" i="2"/>
  <c r="FN170" i="2"/>
  <c r="EU170" i="2"/>
  <c r="HB170" i="2"/>
  <c r="HC170" i="2"/>
  <c r="HH170" i="2" s="1"/>
  <c r="GI170" i="2"/>
  <c r="FP170" i="2"/>
  <c r="EG170" i="2"/>
  <c r="HD170" i="2"/>
  <c r="HG170" i="2" s="1"/>
  <c r="GJ170" i="2"/>
  <c r="EH170" i="2"/>
  <c r="HE170" i="2"/>
  <c r="GK170" i="2"/>
  <c r="FB170" i="2"/>
  <c r="EQ170" i="2"/>
  <c r="HF170" i="2"/>
  <c r="FC170" i="2"/>
  <c r="ER170" i="2"/>
  <c r="EW170" i="2" s="1"/>
  <c r="DX170" i="2"/>
  <c r="CR170" i="2"/>
  <c r="CF170" i="2"/>
  <c r="BO170" i="2"/>
  <c r="DY170" i="2"/>
  <c r="DA170" i="2"/>
  <c r="CG170" i="2"/>
  <c r="U170" i="2"/>
  <c r="DZ170" i="2"/>
  <c r="DB170" i="2"/>
  <c r="DH170" i="2" s="1"/>
  <c r="CH170" i="2"/>
  <c r="CK170" i="2" s="1"/>
  <c r="AP170" i="2"/>
  <c r="V170" i="2"/>
  <c r="FO170" i="2"/>
  <c r="DC170" i="2"/>
  <c r="CI170" i="2"/>
  <c r="AQ170" i="2"/>
  <c r="W170" i="2"/>
  <c r="L170" i="2"/>
  <c r="BW170" i="2"/>
  <c r="DL170" i="2"/>
  <c r="DD170" i="2"/>
  <c r="CJ170" i="2"/>
  <c r="BK170" i="2"/>
  <c r="AR170" i="2"/>
  <c r="AF170" i="2"/>
  <c r="X170" i="2"/>
  <c r="DM170" i="2"/>
  <c r="DE170" i="2"/>
  <c r="BL170" i="2"/>
  <c r="AS170" i="2"/>
  <c r="AG170" i="2"/>
  <c r="Y170" i="2"/>
  <c r="DV170" i="2"/>
  <c r="BV170" i="2"/>
  <c r="BM170" i="2"/>
  <c r="BA170" i="2"/>
  <c r="AT170" i="2"/>
  <c r="GH170" i="2"/>
  <c r="GN170" i="2" s="1"/>
  <c r="DW170" i="2"/>
  <c r="CQ170" i="2"/>
  <c r="BN170" i="2"/>
  <c r="BB170" i="2"/>
  <c r="AU168" i="2"/>
  <c r="AX167" i="2"/>
  <c r="ED169" i="2"/>
  <c r="CN169" i="2"/>
  <c r="FT169" i="2"/>
  <c r="HJ169" i="2"/>
  <c r="GO169" i="2"/>
  <c r="DI169" i="2"/>
  <c r="DF170" i="2"/>
  <c r="AC169" i="2" l="1"/>
  <c r="Z170" i="2"/>
  <c r="AB170" i="2"/>
  <c r="GL170" i="2"/>
  <c r="FQ170" i="2"/>
  <c r="EV170" i="2"/>
  <c r="EB170" i="2"/>
  <c r="EA170" i="2"/>
  <c r="AV170" i="2"/>
  <c r="CL170" i="2"/>
  <c r="DG170" i="2"/>
  <c r="FS170" i="2"/>
  <c r="HI170" i="2"/>
  <c r="HJ170" i="2" s="1"/>
  <c r="A172" i="2"/>
  <c r="GQ171" i="2"/>
  <c r="FU171" i="2"/>
  <c r="GP171" i="2"/>
  <c r="FV171" i="2"/>
  <c r="FA171" i="2"/>
  <c r="EZ171" i="2"/>
  <c r="EF171" i="2"/>
  <c r="EE171" i="2"/>
  <c r="DK171" i="2"/>
  <c r="DJ171" i="2"/>
  <c r="CP171" i="2"/>
  <c r="CO171" i="2"/>
  <c r="BU171" i="2"/>
  <c r="BT171" i="2"/>
  <c r="AZ171" i="2"/>
  <c r="AY171" i="2"/>
  <c r="AE171" i="2"/>
  <c r="AD171" i="2"/>
  <c r="K171" i="2"/>
  <c r="J171" i="2"/>
  <c r="I171" i="2"/>
  <c r="GR171" i="2"/>
  <c r="FX171" i="2"/>
  <c r="FM171" i="2"/>
  <c r="ET171" i="2"/>
  <c r="GS171" i="2"/>
  <c r="GG171" i="2"/>
  <c r="FN171" i="2"/>
  <c r="EU171" i="2"/>
  <c r="HB171" i="2"/>
  <c r="GH171" i="2"/>
  <c r="GN171" i="2" s="1"/>
  <c r="FO171" i="2"/>
  <c r="HC171" i="2"/>
  <c r="HD171" i="2"/>
  <c r="GJ171" i="2"/>
  <c r="EH171" i="2"/>
  <c r="HE171" i="2"/>
  <c r="GK171" i="2"/>
  <c r="FB171" i="2"/>
  <c r="EQ171" i="2"/>
  <c r="HF171" i="2"/>
  <c r="FC171" i="2"/>
  <c r="ER171" i="2"/>
  <c r="FW171" i="2"/>
  <c r="FL171" i="2"/>
  <c r="ES171" i="2"/>
  <c r="GI171" i="2"/>
  <c r="GL171" i="2" s="1"/>
  <c r="DY171" i="2"/>
  <c r="DA171" i="2"/>
  <c r="CG171" i="2"/>
  <c r="BA171" i="2"/>
  <c r="AQ171" i="2"/>
  <c r="DZ171" i="2"/>
  <c r="DB171" i="2"/>
  <c r="CH171" i="2"/>
  <c r="CK171" i="2" s="1"/>
  <c r="BK171" i="2"/>
  <c r="BB171" i="2"/>
  <c r="AR171" i="2"/>
  <c r="X171" i="2"/>
  <c r="DC171" i="2"/>
  <c r="CI171" i="2"/>
  <c r="BL171" i="2"/>
  <c r="AS171" i="2"/>
  <c r="Y171" i="2"/>
  <c r="DL171" i="2"/>
  <c r="DD171" i="2"/>
  <c r="CJ171" i="2"/>
  <c r="BM171" i="2"/>
  <c r="AT171" i="2"/>
  <c r="L171" i="2"/>
  <c r="FP171" i="2"/>
  <c r="DM171" i="2"/>
  <c r="DE171" i="2"/>
  <c r="BN171" i="2"/>
  <c r="DV171" i="2"/>
  <c r="BV171" i="2"/>
  <c r="BO171" i="2"/>
  <c r="EG171" i="2"/>
  <c r="CR171" i="2"/>
  <c r="CF171" i="2"/>
  <c r="DW171" i="2"/>
  <c r="EB171" i="2" s="1"/>
  <c r="CQ171" i="2"/>
  <c r="BW171" i="2"/>
  <c r="AF171" i="2"/>
  <c r="U171" i="2"/>
  <c r="DX171" i="2"/>
  <c r="V171" i="2"/>
  <c r="W171" i="2"/>
  <c r="AG171" i="2"/>
  <c r="AP171" i="2"/>
  <c r="AA170" i="2"/>
  <c r="CM170" i="2"/>
  <c r="CM171" i="2" s="1"/>
  <c r="FR170" i="2"/>
  <c r="FR171" i="2" s="1"/>
  <c r="EC170" i="2"/>
  <c r="EC171" i="2" s="1"/>
  <c r="EX170" i="2"/>
  <c r="EX171" i="2" s="1"/>
  <c r="AW170" i="2"/>
  <c r="AW171" i="2" s="1"/>
  <c r="GM170" i="2"/>
  <c r="GM171" i="2" s="1"/>
  <c r="ED170" i="2"/>
  <c r="EA171" i="2"/>
  <c r="EV171" i="2"/>
  <c r="HG171" i="2"/>
  <c r="FT170" i="2"/>
  <c r="FQ171" i="2"/>
  <c r="AU169" i="2"/>
  <c r="AX168" i="2"/>
  <c r="DI170" i="2"/>
  <c r="DF171" i="2"/>
  <c r="Z171" i="2" l="1"/>
  <c r="AC170" i="2"/>
  <c r="AB171" i="2"/>
  <c r="GO170" i="2"/>
  <c r="CN170" i="2"/>
  <c r="EY170" i="2"/>
  <c r="HH171" i="2"/>
  <c r="DH171" i="2"/>
  <c r="CL171" i="2"/>
  <c r="AV171" i="2"/>
  <c r="EW171" i="2"/>
  <c r="EY171" i="2" s="1"/>
  <c r="HI171" i="2"/>
  <c r="A173" i="2"/>
  <c r="GQ172" i="2"/>
  <c r="GP172" i="2"/>
  <c r="FU172" i="2"/>
  <c r="FV172" i="2"/>
  <c r="FA172" i="2"/>
  <c r="EZ172" i="2"/>
  <c r="EF172" i="2"/>
  <c r="EE172" i="2"/>
  <c r="DK172" i="2"/>
  <c r="DJ172" i="2"/>
  <c r="CP172" i="2"/>
  <c r="CO172" i="2"/>
  <c r="BU172" i="2"/>
  <c r="BT172" i="2"/>
  <c r="AZ172" i="2"/>
  <c r="AY172" i="2"/>
  <c r="AE172" i="2"/>
  <c r="AD172" i="2"/>
  <c r="K172" i="2"/>
  <c r="J172" i="2"/>
  <c r="I172" i="2"/>
  <c r="GS172" i="2"/>
  <c r="GG172" i="2"/>
  <c r="FN172" i="2"/>
  <c r="EU172" i="2"/>
  <c r="HB172" i="2"/>
  <c r="GH172" i="2"/>
  <c r="FO172" i="2"/>
  <c r="HC172" i="2"/>
  <c r="GI172" i="2"/>
  <c r="FP172" i="2"/>
  <c r="EG172" i="2"/>
  <c r="HD172" i="2"/>
  <c r="HE172" i="2"/>
  <c r="GK172" i="2"/>
  <c r="FB172" i="2"/>
  <c r="EQ172" i="2"/>
  <c r="HF172" i="2"/>
  <c r="FC172" i="2"/>
  <c r="ER172" i="2"/>
  <c r="FW172" i="2"/>
  <c r="FL172" i="2"/>
  <c r="ES172" i="2"/>
  <c r="GR172" i="2"/>
  <c r="FX172" i="2"/>
  <c r="FM172" i="2"/>
  <c r="FR172" i="2" s="1"/>
  <c r="ET172" i="2"/>
  <c r="EH172" i="2"/>
  <c r="DZ172" i="2"/>
  <c r="DB172" i="2"/>
  <c r="CH172" i="2"/>
  <c r="BM172" i="2"/>
  <c r="AT172" i="2"/>
  <c r="GJ172" i="2"/>
  <c r="GM172" i="2" s="1"/>
  <c r="DC172" i="2"/>
  <c r="CI172" i="2"/>
  <c r="BN172" i="2"/>
  <c r="AG172" i="2"/>
  <c r="DL172" i="2"/>
  <c r="DD172" i="2"/>
  <c r="CJ172" i="2"/>
  <c r="BO172" i="2"/>
  <c r="BA172" i="2"/>
  <c r="DM172" i="2"/>
  <c r="DE172" i="2"/>
  <c r="BB172" i="2"/>
  <c r="U172" i="2"/>
  <c r="DV172" i="2"/>
  <c r="BV172" i="2"/>
  <c r="AP172" i="2"/>
  <c r="V172" i="2"/>
  <c r="CG172" i="2"/>
  <c r="DW172" i="2"/>
  <c r="EC172" i="2" s="1"/>
  <c r="CQ172" i="2"/>
  <c r="BW172" i="2"/>
  <c r="AQ172" i="2"/>
  <c r="W172" i="2"/>
  <c r="L172" i="2"/>
  <c r="DY172" i="2"/>
  <c r="DX172" i="2"/>
  <c r="CR172" i="2"/>
  <c r="CF172" i="2"/>
  <c r="BK172" i="2"/>
  <c r="AR172" i="2"/>
  <c r="X172" i="2"/>
  <c r="DA172" i="2"/>
  <c r="BL172" i="2"/>
  <c r="Y172" i="2"/>
  <c r="AF172" i="2"/>
  <c r="AS172" i="2"/>
  <c r="FS171" i="2"/>
  <c r="FS172" i="2" s="1"/>
  <c r="AA171" i="2"/>
  <c r="DG171" i="2"/>
  <c r="DG172" i="2" s="1"/>
  <c r="ED171" i="2"/>
  <c r="AU170" i="2"/>
  <c r="AX169" i="2"/>
  <c r="FQ172" i="2"/>
  <c r="GL172" i="2"/>
  <c r="GO171" i="2"/>
  <c r="HG172" i="2"/>
  <c r="HJ171" i="2"/>
  <c r="EV172" i="2"/>
  <c r="CN171" i="2"/>
  <c r="DF172" i="2"/>
  <c r="AA172" i="2" l="1"/>
  <c r="AC171" i="2"/>
  <c r="AB172" i="2"/>
  <c r="Z172" i="2"/>
  <c r="DI171" i="2"/>
  <c r="FT171" i="2"/>
  <c r="CL172" i="2"/>
  <c r="HH172" i="2"/>
  <c r="GN172" i="2"/>
  <c r="EA172" i="2"/>
  <c r="DH172" i="2"/>
  <c r="CM172" i="2"/>
  <c r="CK172" i="2"/>
  <c r="EW172" i="2"/>
  <c r="AV172" i="2"/>
  <c r="EB172" i="2"/>
  <c r="AW172" i="2"/>
  <c r="A174" i="2"/>
  <c r="GQ173" i="2"/>
  <c r="GP173" i="2"/>
  <c r="FU173" i="2"/>
  <c r="FV173" i="2"/>
  <c r="FA173" i="2"/>
  <c r="EZ173" i="2"/>
  <c r="EF173" i="2"/>
  <c r="EE173" i="2"/>
  <c r="DK173" i="2"/>
  <c r="DJ173" i="2"/>
  <c r="CP173" i="2"/>
  <c r="CO173" i="2"/>
  <c r="BU173" i="2"/>
  <c r="BT173" i="2"/>
  <c r="AZ173" i="2"/>
  <c r="AY173" i="2"/>
  <c r="AE173" i="2"/>
  <c r="AD173" i="2"/>
  <c r="K173" i="2"/>
  <c r="J173" i="2"/>
  <c r="I173" i="2"/>
  <c r="HB173" i="2"/>
  <c r="GH173" i="2"/>
  <c r="FO173" i="2"/>
  <c r="HC173" i="2"/>
  <c r="HH173" i="2" s="1"/>
  <c r="GI173" i="2"/>
  <c r="FP173" i="2"/>
  <c r="EG173" i="2"/>
  <c r="HD173" i="2"/>
  <c r="GJ173" i="2"/>
  <c r="EH173" i="2"/>
  <c r="HE173" i="2"/>
  <c r="HF173" i="2"/>
  <c r="FC173" i="2"/>
  <c r="ER173" i="2"/>
  <c r="FW173" i="2"/>
  <c r="FL173" i="2"/>
  <c r="ES173" i="2"/>
  <c r="EV173" i="2" s="1"/>
  <c r="GR173" i="2"/>
  <c r="FX173" i="2"/>
  <c r="FM173" i="2"/>
  <c r="FR173" i="2" s="1"/>
  <c r="ET173" i="2"/>
  <c r="GS173" i="2"/>
  <c r="GG173" i="2"/>
  <c r="FN173" i="2"/>
  <c r="EU173" i="2"/>
  <c r="DC173" i="2"/>
  <c r="CI173" i="2"/>
  <c r="EQ173" i="2"/>
  <c r="DL173" i="2"/>
  <c r="DD173" i="2"/>
  <c r="CJ173" i="2"/>
  <c r="AP173" i="2"/>
  <c r="V173" i="2"/>
  <c r="GK173" i="2"/>
  <c r="DM173" i="2"/>
  <c r="DE173" i="2"/>
  <c r="AQ173" i="2"/>
  <c r="AF173" i="2"/>
  <c r="W173" i="2"/>
  <c r="DV173" i="2"/>
  <c r="BV173" i="2"/>
  <c r="BK173" i="2"/>
  <c r="AR173" i="2"/>
  <c r="AG173" i="2"/>
  <c r="X173" i="2"/>
  <c r="CH173" i="2"/>
  <c r="DW173" i="2"/>
  <c r="EC173" i="2" s="1"/>
  <c r="CQ173" i="2"/>
  <c r="BW173" i="2"/>
  <c r="BL173" i="2"/>
  <c r="BA173" i="2"/>
  <c r="AS173" i="2"/>
  <c r="Y173" i="2"/>
  <c r="FB173" i="2"/>
  <c r="DX173" i="2"/>
  <c r="EA173" i="2" s="1"/>
  <c r="CR173" i="2"/>
  <c r="CF173" i="2"/>
  <c r="BM173" i="2"/>
  <c r="BB173" i="2"/>
  <c r="AT173" i="2"/>
  <c r="DB173" i="2"/>
  <c r="DH173" i="2" s="1"/>
  <c r="DY173" i="2"/>
  <c r="DA173" i="2"/>
  <c r="CG173" i="2"/>
  <c r="BN173" i="2"/>
  <c r="L173" i="2"/>
  <c r="DZ173" i="2"/>
  <c r="BO173" i="2"/>
  <c r="U173" i="2"/>
  <c r="HI172" i="2"/>
  <c r="HI173" i="2" s="1"/>
  <c r="EX172" i="2"/>
  <c r="EX173" i="2" s="1"/>
  <c r="DG173" i="2"/>
  <c r="CN172" i="2"/>
  <c r="CK173" i="2"/>
  <c r="GL173" i="2"/>
  <c r="GO172" i="2"/>
  <c r="FT172" i="2"/>
  <c r="FQ173" i="2"/>
  <c r="AU171" i="2"/>
  <c r="AX170" i="2"/>
  <c r="HJ172" i="2"/>
  <c r="HG173" i="2"/>
  <c r="ED172" i="2"/>
  <c r="DI172" i="2"/>
  <c r="DF173" i="2"/>
  <c r="AC172" i="2" l="1"/>
  <c r="Z173" i="2"/>
  <c r="EY172" i="2"/>
  <c r="GM173" i="2"/>
  <c r="CL173" i="2"/>
  <c r="AB173" i="2"/>
  <c r="EW173" i="2"/>
  <c r="AV173" i="2"/>
  <c r="GN173" i="2"/>
  <c r="AW173" i="2"/>
  <c r="AA173" i="2"/>
  <c r="CM173" i="2"/>
  <c r="EB173" i="2"/>
  <c r="ED173" i="2" s="1"/>
  <c r="A175" i="2"/>
  <c r="GQ174" i="2"/>
  <c r="GP174" i="2"/>
  <c r="FV174" i="2"/>
  <c r="FU174" i="2"/>
  <c r="FA174" i="2"/>
  <c r="EF174" i="2"/>
  <c r="EZ174" i="2"/>
  <c r="EE174" i="2"/>
  <c r="DK174" i="2"/>
  <c r="DJ174" i="2"/>
  <c r="CP174" i="2"/>
  <c r="CO174" i="2"/>
  <c r="BU174" i="2"/>
  <c r="BT174" i="2"/>
  <c r="AZ174" i="2"/>
  <c r="AY174" i="2"/>
  <c r="AE174" i="2"/>
  <c r="AD174" i="2"/>
  <c r="K174" i="2"/>
  <c r="J174" i="2"/>
  <c r="I174" i="2"/>
  <c r="HC174" i="2"/>
  <c r="GI174" i="2"/>
  <c r="FP174" i="2"/>
  <c r="EG174" i="2"/>
  <c r="HD174" i="2"/>
  <c r="GJ174" i="2"/>
  <c r="EH174" i="2"/>
  <c r="HE174" i="2"/>
  <c r="GK174" i="2"/>
  <c r="FB174" i="2"/>
  <c r="EQ174" i="2"/>
  <c r="HF174" i="2"/>
  <c r="FW174" i="2"/>
  <c r="FL174" i="2"/>
  <c r="ES174" i="2"/>
  <c r="GR174" i="2"/>
  <c r="FX174" i="2"/>
  <c r="FM174" i="2"/>
  <c r="ET174" i="2"/>
  <c r="GS174" i="2"/>
  <c r="GG174" i="2"/>
  <c r="FN174" i="2"/>
  <c r="FQ174" i="2" s="1"/>
  <c r="EU174" i="2"/>
  <c r="HB174" i="2"/>
  <c r="GH174" i="2"/>
  <c r="FO174" i="2"/>
  <c r="DL174" i="2"/>
  <c r="DD174" i="2"/>
  <c r="CJ174" i="2"/>
  <c r="BK174" i="2"/>
  <c r="AR174" i="2"/>
  <c r="DM174" i="2"/>
  <c r="DE174" i="2"/>
  <c r="BL174" i="2"/>
  <c r="AS174" i="2"/>
  <c r="Y174" i="2"/>
  <c r="ER174" i="2"/>
  <c r="DV174" i="2"/>
  <c r="BV174" i="2"/>
  <c r="BM174" i="2"/>
  <c r="AT174" i="2"/>
  <c r="DW174" i="2"/>
  <c r="CQ174" i="2"/>
  <c r="BW174" i="2"/>
  <c r="BN174" i="2"/>
  <c r="DX174" i="2"/>
  <c r="EA174" i="2" s="1"/>
  <c r="CR174" i="2"/>
  <c r="CF174" i="2"/>
  <c r="BO174" i="2"/>
  <c r="AF174" i="2"/>
  <c r="DY174" i="2"/>
  <c r="DA174" i="2"/>
  <c r="CG174" i="2"/>
  <c r="AG174" i="2"/>
  <c r="U174" i="2"/>
  <c r="FC174" i="2"/>
  <c r="DZ174" i="2"/>
  <c r="DB174" i="2"/>
  <c r="CH174" i="2"/>
  <c r="BA174" i="2"/>
  <c r="AP174" i="2"/>
  <c r="V174" i="2"/>
  <c r="DC174" i="2"/>
  <c r="DF174" i="2" s="1"/>
  <c r="CI174" i="2"/>
  <c r="BB174" i="2"/>
  <c r="W174" i="2"/>
  <c r="AQ174" i="2"/>
  <c r="X174" i="2"/>
  <c r="L174" i="2"/>
  <c r="FS173" i="2"/>
  <c r="FS174" i="2" s="1"/>
  <c r="EV174" i="2"/>
  <c r="EY173" i="2"/>
  <c r="HG174" i="2"/>
  <c r="HJ173" i="2"/>
  <c r="AX171" i="2"/>
  <c r="AU172" i="2"/>
  <c r="GO173" i="2"/>
  <c r="CK174" i="2"/>
  <c r="CN173" i="2"/>
  <c r="DI173" i="2"/>
  <c r="AC173" i="2" l="1"/>
  <c r="AB174" i="2"/>
  <c r="Z174" i="2"/>
  <c r="FT173" i="2"/>
  <c r="HH174" i="2"/>
  <c r="GM174" i="2"/>
  <c r="GL174" i="2"/>
  <c r="EW174" i="2"/>
  <c r="EC174" i="2"/>
  <c r="DH174" i="2"/>
  <c r="CL174" i="2"/>
  <c r="AV174" i="2"/>
  <c r="FR174" i="2"/>
  <c r="EX174" i="2"/>
  <c r="EY174" i="2" s="1"/>
  <c r="HI174" i="2"/>
  <c r="CM174" i="2"/>
  <c r="CN174" i="2" s="1"/>
  <c r="AW174" i="2"/>
  <c r="A176" i="2"/>
  <c r="GQ175" i="2"/>
  <c r="GP175" i="2"/>
  <c r="FU175" i="2"/>
  <c r="FV175" i="2"/>
  <c r="FA175" i="2"/>
  <c r="EZ175" i="2"/>
  <c r="EF175" i="2"/>
  <c r="EE175" i="2"/>
  <c r="DK175" i="2"/>
  <c r="DJ175" i="2"/>
  <c r="CO175" i="2"/>
  <c r="BT175" i="2"/>
  <c r="AZ175" i="2"/>
  <c r="AY175" i="2"/>
  <c r="BU175" i="2"/>
  <c r="CP175" i="2"/>
  <c r="AE175" i="2"/>
  <c r="AD175" i="2"/>
  <c r="J175" i="2"/>
  <c r="K175" i="2"/>
  <c r="I175" i="2"/>
  <c r="HD175" i="2"/>
  <c r="GJ175" i="2"/>
  <c r="EH175" i="2"/>
  <c r="HE175" i="2"/>
  <c r="GK175" i="2"/>
  <c r="FB175" i="2"/>
  <c r="EQ175" i="2"/>
  <c r="HF175" i="2"/>
  <c r="FC175" i="2"/>
  <c r="ER175" i="2"/>
  <c r="GR175" i="2"/>
  <c r="FX175" i="2"/>
  <c r="FM175" i="2"/>
  <c r="ET175" i="2"/>
  <c r="GS175" i="2"/>
  <c r="GG175" i="2"/>
  <c r="FN175" i="2"/>
  <c r="EU175" i="2"/>
  <c r="HB175" i="2"/>
  <c r="GH175" i="2"/>
  <c r="GM175" i="2" s="1"/>
  <c r="FO175" i="2"/>
  <c r="HC175" i="2"/>
  <c r="GI175" i="2"/>
  <c r="FP175" i="2"/>
  <c r="FS175" i="2" s="1"/>
  <c r="EG175" i="2"/>
  <c r="DM175" i="2"/>
  <c r="DE175" i="2"/>
  <c r="BN175" i="2"/>
  <c r="BA175" i="2"/>
  <c r="DV175" i="2"/>
  <c r="BV175" i="2"/>
  <c r="BO175" i="2"/>
  <c r="BB175" i="2"/>
  <c r="DW175" i="2"/>
  <c r="EC175" i="2" s="1"/>
  <c r="CQ175" i="2"/>
  <c r="BW175" i="2"/>
  <c r="U175" i="2"/>
  <c r="FW175" i="2"/>
  <c r="ES175" i="2"/>
  <c r="EV175" i="2" s="1"/>
  <c r="DX175" i="2"/>
  <c r="EA175" i="2" s="1"/>
  <c r="CR175" i="2"/>
  <c r="CF175" i="2"/>
  <c r="AP175" i="2"/>
  <c r="V175" i="2"/>
  <c r="DY175" i="2"/>
  <c r="DA175" i="2"/>
  <c r="CG175" i="2"/>
  <c r="AQ175" i="2"/>
  <c r="AV175" i="2" s="1"/>
  <c r="W175" i="2"/>
  <c r="CJ175" i="2"/>
  <c r="DZ175" i="2"/>
  <c r="DB175" i="2"/>
  <c r="CH175" i="2"/>
  <c r="BK175" i="2"/>
  <c r="AR175" i="2"/>
  <c r="X175" i="2"/>
  <c r="DL175" i="2"/>
  <c r="DD175" i="2"/>
  <c r="DC175" i="2"/>
  <c r="CI175" i="2"/>
  <c r="BL175" i="2"/>
  <c r="AS175" i="2"/>
  <c r="AF175" i="2"/>
  <c r="Y175" i="2"/>
  <c r="FL175" i="2"/>
  <c r="L175" i="2"/>
  <c r="BM175" i="2"/>
  <c r="AG175" i="2"/>
  <c r="AT175" i="2"/>
  <c r="DG174" i="2"/>
  <c r="AA174" i="2"/>
  <c r="GN174" i="2"/>
  <c r="GN175" i="2" s="1"/>
  <c r="EB174" i="2"/>
  <c r="EB175" i="2" s="1"/>
  <c r="CK175" i="2"/>
  <c r="FQ175" i="2"/>
  <c r="FT174" i="2"/>
  <c r="GL175" i="2"/>
  <c r="HJ174" i="2"/>
  <c r="HG175" i="2"/>
  <c r="AU173" i="2"/>
  <c r="AX172" i="2"/>
  <c r="DI174" i="2"/>
  <c r="DF175" i="2"/>
  <c r="AC174" i="2" l="1"/>
  <c r="AB175" i="2"/>
  <c r="ED174" i="2"/>
  <c r="GO174" i="2"/>
  <c r="HH175" i="2"/>
  <c r="EW175" i="2"/>
  <c r="DH175" i="2"/>
  <c r="Z175" i="2"/>
  <c r="FR175" i="2"/>
  <c r="AA175" i="2"/>
  <c r="CL175" i="2"/>
  <c r="DG175" i="2"/>
  <c r="CM175" i="2"/>
  <c r="HI175" i="2"/>
  <c r="EX175" i="2"/>
  <c r="A177" i="2"/>
  <c r="GQ176" i="2"/>
  <c r="GP176" i="2"/>
  <c r="FU176" i="2"/>
  <c r="FV176" i="2"/>
  <c r="FA176" i="2"/>
  <c r="EZ176" i="2"/>
  <c r="EF176" i="2"/>
  <c r="EE176" i="2"/>
  <c r="DK176" i="2"/>
  <c r="DJ176" i="2"/>
  <c r="CP176" i="2"/>
  <c r="CO176" i="2"/>
  <c r="BU176" i="2"/>
  <c r="BT176" i="2"/>
  <c r="AZ176" i="2"/>
  <c r="AY176" i="2"/>
  <c r="AE176" i="2"/>
  <c r="AD176" i="2"/>
  <c r="J176" i="2"/>
  <c r="K176" i="2"/>
  <c r="I176" i="2"/>
  <c r="HE176" i="2"/>
  <c r="GK176" i="2"/>
  <c r="FB176" i="2"/>
  <c r="EQ176" i="2"/>
  <c r="HF176" i="2"/>
  <c r="FC176" i="2"/>
  <c r="ER176" i="2"/>
  <c r="FW176" i="2"/>
  <c r="FL176" i="2"/>
  <c r="ES176" i="2"/>
  <c r="GR176" i="2"/>
  <c r="GS176" i="2"/>
  <c r="GG176" i="2"/>
  <c r="FN176" i="2"/>
  <c r="EU176" i="2"/>
  <c r="HB176" i="2"/>
  <c r="GH176" i="2"/>
  <c r="FO176" i="2"/>
  <c r="HC176" i="2"/>
  <c r="GI176" i="2"/>
  <c r="FP176" i="2"/>
  <c r="EG176" i="2"/>
  <c r="HD176" i="2"/>
  <c r="GJ176" i="2"/>
  <c r="EH176" i="2"/>
  <c r="FM176" i="2"/>
  <c r="DV176" i="2"/>
  <c r="BV176" i="2"/>
  <c r="DW176" i="2"/>
  <c r="CQ176" i="2"/>
  <c r="BW176" i="2"/>
  <c r="AQ176" i="2"/>
  <c r="AG176" i="2"/>
  <c r="W176" i="2"/>
  <c r="L176" i="2"/>
  <c r="DX176" i="2"/>
  <c r="CR176" i="2"/>
  <c r="CF176" i="2"/>
  <c r="BK176" i="2"/>
  <c r="BA176" i="2"/>
  <c r="AR176" i="2"/>
  <c r="X176" i="2"/>
  <c r="DY176" i="2"/>
  <c r="DA176" i="2"/>
  <c r="CG176" i="2"/>
  <c r="BL176" i="2"/>
  <c r="BB176" i="2"/>
  <c r="AS176" i="2"/>
  <c r="Y176" i="2"/>
  <c r="FX176" i="2"/>
  <c r="ET176" i="2"/>
  <c r="DZ176" i="2"/>
  <c r="DB176" i="2"/>
  <c r="CH176" i="2"/>
  <c r="CK176" i="2" s="1"/>
  <c r="BM176" i="2"/>
  <c r="AT176" i="2"/>
  <c r="DC176" i="2"/>
  <c r="DF176" i="2" s="1"/>
  <c r="CI176" i="2"/>
  <c r="BN176" i="2"/>
  <c r="DL176" i="2"/>
  <c r="DD176" i="2"/>
  <c r="CJ176" i="2"/>
  <c r="BO176" i="2"/>
  <c r="DM176" i="2"/>
  <c r="DE176" i="2"/>
  <c r="AP176" i="2"/>
  <c r="V176" i="2"/>
  <c r="AF176" i="2"/>
  <c r="U176" i="2"/>
  <c r="AW175" i="2"/>
  <c r="AW176" i="2" s="1"/>
  <c r="GN176" i="2"/>
  <c r="EV176" i="2"/>
  <c r="EY175" i="2"/>
  <c r="FQ176" i="2"/>
  <c r="FT175" i="2"/>
  <c r="AU174" i="2"/>
  <c r="AX173" i="2"/>
  <c r="HG176" i="2"/>
  <c r="HJ175" i="2"/>
  <c r="EA176" i="2"/>
  <c r="ED175" i="2"/>
  <c r="GO175" i="2"/>
  <c r="GL176" i="2"/>
  <c r="CN175" i="2"/>
  <c r="DI175" i="2"/>
  <c r="AC175" i="2" l="1"/>
  <c r="Z176" i="2"/>
  <c r="AB176" i="2"/>
  <c r="HH176" i="2"/>
  <c r="GM176" i="2"/>
  <c r="FR176" i="2"/>
  <c r="EC176" i="2"/>
  <c r="AV176" i="2"/>
  <c r="EW176" i="2"/>
  <c r="DG176" i="2"/>
  <c r="CL176" i="2"/>
  <c r="DH176" i="2"/>
  <c r="EX176" i="2"/>
  <c r="FS176" i="2"/>
  <c r="AA176" i="2"/>
  <c r="A178" i="2"/>
  <c r="GQ177" i="2"/>
  <c r="GP177" i="2"/>
  <c r="FV177" i="2"/>
  <c r="FU177" i="2"/>
  <c r="FA177" i="2"/>
  <c r="EZ177" i="2"/>
  <c r="EF177" i="2"/>
  <c r="EE177" i="2"/>
  <c r="DK177" i="2"/>
  <c r="DJ177" i="2"/>
  <c r="CP177" i="2"/>
  <c r="CO177" i="2"/>
  <c r="BU177" i="2"/>
  <c r="BT177" i="2"/>
  <c r="AZ177" i="2"/>
  <c r="AY177" i="2"/>
  <c r="AE177" i="2"/>
  <c r="AD177" i="2"/>
  <c r="K177" i="2"/>
  <c r="J177" i="2"/>
  <c r="I177" i="2"/>
  <c r="HF177" i="2"/>
  <c r="FC177" i="2"/>
  <c r="ER177" i="2"/>
  <c r="FW177" i="2"/>
  <c r="FL177" i="2"/>
  <c r="ES177" i="2"/>
  <c r="GR177" i="2"/>
  <c r="FX177" i="2"/>
  <c r="FM177" i="2"/>
  <c r="FR177" i="2" s="1"/>
  <c r="ET177" i="2"/>
  <c r="GS177" i="2"/>
  <c r="HB177" i="2"/>
  <c r="GH177" i="2"/>
  <c r="GM177" i="2" s="1"/>
  <c r="FO177" i="2"/>
  <c r="HC177" i="2"/>
  <c r="HH177" i="2" s="1"/>
  <c r="GI177" i="2"/>
  <c r="FP177" i="2"/>
  <c r="EG177" i="2"/>
  <c r="HD177" i="2"/>
  <c r="GJ177" i="2"/>
  <c r="EH177" i="2"/>
  <c r="HE177" i="2"/>
  <c r="GK177" i="2"/>
  <c r="FB177" i="2"/>
  <c r="EQ177" i="2"/>
  <c r="DW177" i="2"/>
  <c r="CQ177" i="2"/>
  <c r="BW177" i="2"/>
  <c r="BL177" i="2"/>
  <c r="FN177" i="2"/>
  <c r="DX177" i="2"/>
  <c r="EA177" i="2" s="1"/>
  <c r="CR177" i="2"/>
  <c r="CF177" i="2"/>
  <c r="BM177" i="2"/>
  <c r="AT177" i="2"/>
  <c r="DY177" i="2"/>
  <c r="DA177" i="2"/>
  <c r="CG177" i="2"/>
  <c r="BN177" i="2"/>
  <c r="AF177" i="2"/>
  <c r="L177" i="2"/>
  <c r="DZ177" i="2"/>
  <c r="DB177" i="2"/>
  <c r="CH177" i="2"/>
  <c r="BO177" i="2"/>
  <c r="AG177" i="2"/>
  <c r="BV177" i="2"/>
  <c r="DC177" i="2"/>
  <c r="DF177" i="2" s="1"/>
  <c r="CI177" i="2"/>
  <c r="BA177" i="2"/>
  <c r="U177" i="2"/>
  <c r="GG177" i="2"/>
  <c r="EU177" i="2"/>
  <c r="DL177" i="2"/>
  <c r="DD177" i="2"/>
  <c r="CJ177" i="2"/>
  <c r="BB177" i="2"/>
  <c r="AP177" i="2"/>
  <c r="V177" i="2"/>
  <c r="DV177" i="2"/>
  <c r="DM177" i="2"/>
  <c r="DE177" i="2"/>
  <c r="AQ177" i="2"/>
  <c r="AW177" i="2" s="1"/>
  <c r="W177" i="2"/>
  <c r="AR177" i="2"/>
  <c r="X177" i="2"/>
  <c r="AS177" i="2"/>
  <c r="Y177" i="2"/>
  <c r="BK177" i="2"/>
  <c r="EB176" i="2"/>
  <c r="EB177" i="2" s="1"/>
  <c r="GN177" i="2"/>
  <c r="HI176" i="2"/>
  <c r="HI177" i="2" s="1"/>
  <c r="CM176" i="2"/>
  <c r="CM177" i="2" s="1"/>
  <c r="CK177" i="2"/>
  <c r="AX174" i="2"/>
  <c r="AU175" i="2"/>
  <c r="GL177" i="2"/>
  <c r="GO176" i="2"/>
  <c r="ED176" i="2"/>
  <c r="FT176" i="2"/>
  <c r="HG177" i="2"/>
  <c r="EY176" i="2"/>
  <c r="EV177" i="2"/>
  <c r="DI176" i="2"/>
  <c r="AC176" i="2" l="1"/>
  <c r="AB177" i="2"/>
  <c r="Z177" i="2"/>
  <c r="HJ176" i="2"/>
  <c r="CN176" i="2"/>
  <c r="FQ177" i="2"/>
  <c r="EC177" i="2"/>
  <c r="AV177" i="2"/>
  <c r="CL177" i="2"/>
  <c r="DG177" i="2"/>
  <c r="EW177" i="2"/>
  <c r="AA177" i="2"/>
  <c r="FS177" i="2"/>
  <c r="EX177" i="2"/>
  <c r="DH177" i="2"/>
  <c r="DI177" i="2" s="1"/>
  <c r="A179" i="2"/>
  <c r="GQ178" i="2"/>
  <c r="GP178" i="2"/>
  <c r="FU178" i="2"/>
  <c r="FV178" i="2"/>
  <c r="FA178" i="2"/>
  <c r="EZ178" i="2"/>
  <c r="EF178" i="2"/>
  <c r="EE178" i="2"/>
  <c r="DK178" i="2"/>
  <c r="DJ178" i="2"/>
  <c r="CP178" i="2"/>
  <c r="CO178" i="2"/>
  <c r="BU178" i="2"/>
  <c r="BT178" i="2"/>
  <c r="AZ178" i="2"/>
  <c r="AY178" i="2"/>
  <c r="AE178" i="2"/>
  <c r="AD178" i="2"/>
  <c r="K178" i="2"/>
  <c r="J178" i="2"/>
  <c r="I178" i="2"/>
  <c r="FW178" i="2"/>
  <c r="FL178" i="2"/>
  <c r="ES178" i="2"/>
  <c r="GR178" i="2"/>
  <c r="FX178" i="2"/>
  <c r="FM178" i="2"/>
  <c r="ET178" i="2"/>
  <c r="GS178" i="2"/>
  <c r="GG178" i="2"/>
  <c r="FN178" i="2"/>
  <c r="EU178" i="2"/>
  <c r="HB178" i="2"/>
  <c r="HC178" i="2"/>
  <c r="GI178" i="2"/>
  <c r="FP178" i="2"/>
  <c r="EG178" i="2"/>
  <c r="HD178" i="2"/>
  <c r="GJ178" i="2"/>
  <c r="EH178" i="2"/>
  <c r="HE178" i="2"/>
  <c r="GK178" i="2"/>
  <c r="FB178" i="2"/>
  <c r="EQ178" i="2"/>
  <c r="HF178" i="2"/>
  <c r="FC178" i="2"/>
  <c r="ER178" i="2"/>
  <c r="DX178" i="2"/>
  <c r="CR178" i="2"/>
  <c r="CF178" i="2"/>
  <c r="BO178" i="2"/>
  <c r="DY178" i="2"/>
  <c r="EB178" i="2" s="1"/>
  <c r="DA178" i="2"/>
  <c r="CG178" i="2"/>
  <c r="CM178" i="2" s="1"/>
  <c r="U178" i="2"/>
  <c r="FO178" i="2"/>
  <c r="DZ178" i="2"/>
  <c r="DB178" i="2"/>
  <c r="CH178" i="2"/>
  <c r="AP178" i="2"/>
  <c r="V178" i="2"/>
  <c r="DC178" i="2"/>
  <c r="DF178" i="2" s="1"/>
  <c r="CI178" i="2"/>
  <c r="AQ178" i="2"/>
  <c r="W178" i="2"/>
  <c r="L178" i="2"/>
  <c r="DL178" i="2"/>
  <c r="DD178" i="2"/>
  <c r="CJ178" i="2"/>
  <c r="BK178" i="2"/>
  <c r="AR178" i="2"/>
  <c r="AF178" i="2"/>
  <c r="X178" i="2"/>
  <c r="DM178" i="2"/>
  <c r="DE178" i="2"/>
  <c r="BL178" i="2"/>
  <c r="AS178" i="2"/>
  <c r="AG178" i="2"/>
  <c r="Y178" i="2"/>
  <c r="CQ178" i="2"/>
  <c r="BW178" i="2"/>
  <c r="GH178" i="2"/>
  <c r="GN178" i="2" s="1"/>
  <c r="DV178" i="2"/>
  <c r="BV178" i="2"/>
  <c r="BM178" i="2"/>
  <c r="BA178" i="2"/>
  <c r="AT178" i="2"/>
  <c r="DW178" i="2"/>
  <c r="EC178" i="2" s="1"/>
  <c r="BB178" i="2"/>
  <c r="BN178" i="2"/>
  <c r="HG178" i="2"/>
  <c r="HJ177" i="2"/>
  <c r="GO177" i="2"/>
  <c r="AU176" i="2"/>
  <c r="AX175" i="2"/>
  <c r="FQ178" i="2"/>
  <c r="FT177" i="2"/>
  <c r="EA178" i="2"/>
  <c r="ED177" i="2"/>
  <c r="EV178" i="2"/>
  <c r="EY177" i="2"/>
  <c r="CN177" i="2"/>
  <c r="AC177" i="2" l="1"/>
  <c r="Z178" i="2"/>
  <c r="HI178" i="2"/>
  <c r="GL178" i="2"/>
  <c r="EW178" i="2"/>
  <c r="CK178" i="2"/>
  <c r="AB178" i="2"/>
  <c r="AV178" i="2"/>
  <c r="FR178" i="2"/>
  <c r="DG178" i="2"/>
  <c r="AW178" i="2"/>
  <c r="GM178" i="2"/>
  <c r="A180" i="2"/>
  <c r="FU179" i="2"/>
  <c r="GQ179" i="2"/>
  <c r="GP179" i="2"/>
  <c r="FV179" i="2"/>
  <c r="FA179" i="2"/>
  <c r="EZ179" i="2"/>
  <c r="EF179" i="2"/>
  <c r="EE179" i="2"/>
  <c r="DK179" i="2"/>
  <c r="CP179" i="2"/>
  <c r="CO179" i="2"/>
  <c r="BU179" i="2"/>
  <c r="DJ179" i="2"/>
  <c r="BT179" i="2"/>
  <c r="AZ179" i="2"/>
  <c r="AY179" i="2"/>
  <c r="AE179" i="2"/>
  <c r="AD179" i="2"/>
  <c r="K179" i="2"/>
  <c r="J179" i="2"/>
  <c r="I179" i="2"/>
  <c r="GR179" i="2"/>
  <c r="FX179" i="2"/>
  <c r="FM179" i="2"/>
  <c r="ET179" i="2"/>
  <c r="GS179" i="2"/>
  <c r="GG179" i="2"/>
  <c r="FN179" i="2"/>
  <c r="EU179" i="2"/>
  <c r="HB179" i="2"/>
  <c r="GH179" i="2"/>
  <c r="GN179" i="2" s="1"/>
  <c r="FO179" i="2"/>
  <c r="HC179" i="2"/>
  <c r="HD179" i="2"/>
  <c r="GJ179" i="2"/>
  <c r="EH179" i="2"/>
  <c r="HE179" i="2"/>
  <c r="GK179" i="2"/>
  <c r="FB179" i="2"/>
  <c r="EQ179" i="2"/>
  <c r="HF179" i="2"/>
  <c r="FC179" i="2"/>
  <c r="ER179" i="2"/>
  <c r="FW179" i="2"/>
  <c r="FL179" i="2"/>
  <c r="ES179" i="2"/>
  <c r="DY179" i="2"/>
  <c r="DA179" i="2"/>
  <c r="CG179" i="2"/>
  <c r="CM179" i="2" s="1"/>
  <c r="BA179" i="2"/>
  <c r="DZ179" i="2"/>
  <c r="DB179" i="2"/>
  <c r="DF179" i="2" s="1"/>
  <c r="CH179" i="2"/>
  <c r="BK179" i="2"/>
  <c r="BB179" i="2"/>
  <c r="AR179" i="2"/>
  <c r="X179" i="2"/>
  <c r="DC179" i="2"/>
  <c r="CI179" i="2"/>
  <c r="BL179" i="2"/>
  <c r="AS179" i="2"/>
  <c r="Y179" i="2"/>
  <c r="FP179" i="2"/>
  <c r="DL179" i="2"/>
  <c r="DD179" i="2"/>
  <c r="CJ179" i="2"/>
  <c r="BM179" i="2"/>
  <c r="AT179" i="2"/>
  <c r="GI179" i="2"/>
  <c r="DM179" i="2"/>
  <c r="DE179" i="2"/>
  <c r="BN179" i="2"/>
  <c r="L179" i="2"/>
  <c r="CF179" i="2"/>
  <c r="DV179" i="2"/>
  <c r="BV179" i="2"/>
  <c r="BO179" i="2"/>
  <c r="DX179" i="2"/>
  <c r="EG179" i="2"/>
  <c r="DW179" i="2"/>
  <c r="EC179" i="2" s="1"/>
  <c r="CQ179" i="2"/>
  <c r="BW179" i="2"/>
  <c r="AF179" i="2"/>
  <c r="U179" i="2"/>
  <c r="CR179" i="2"/>
  <c r="AP179" i="2"/>
  <c r="V179" i="2"/>
  <c r="W179" i="2"/>
  <c r="AQ179" i="2"/>
  <c r="AV179" i="2" s="1"/>
  <c r="AG179" i="2"/>
  <c r="EX178" i="2"/>
  <c r="EX179" i="2" s="1"/>
  <c r="HH178" i="2"/>
  <c r="HH179" i="2" s="1"/>
  <c r="FS178" i="2"/>
  <c r="FS179" i="2" s="1"/>
  <c r="CL178" i="2"/>
  <c r="CL179" i="2" s="1"/>
  <c r="DH178" i="2"/>
  <c r="DH179" i="2" s="1"/>
  <c r="AA178" i="2"/>
  <c r="AA179" i="2" s="1"/>
  <c r="CK179" i="2"/>
  <c r="AX176" i="2"/>
  <c r="AU177" i="2"/>
  <c r="GO178" i="2"/>
  <c r="EY178" i="2"/>
  <c r="EV179" i="2"/>
  <c r="ED178" i="2"/>
  <c r="HJ178" i="2"/>
  <c r="HG179" i="2"/>
  <c r="FT178" i="2"/>
  <c r="FQ179" i="2"/>
  <c r="Z179" i="2" l="1"/>
  <c r="AB179" i="2"/>
  <c r="DI178" i="2"/>
  <c r="AC178" i="2"/>
  <c r="CN178" i="2"/>
  <c r="HI179" i="2"/>
  <c r="GL179" i="2"/>
  <c r="GL180" i="2" s="1"/>
  <c r="EA179" i="2"/>
  <c r="ED179" i="2" s="1"/>
  <c r="FR179" i="2"/>
  <c r="FT179" i="2" s="1"/>
  <c r="DG179" i="2"/>
  <c r="EW179" i="2"/>
  <c r="A181" i="2"/>
  <c r="GQ180" i="2"/>
  <c r="GP180" i="2"/>
  <c r="FU180" i="2"/>
  <c r="FV180" i="2"/>
  <c r="FA180" i="2"/>
  <c r="EZ180" i="2"/>
  <c r="EF180" i="2"/>
  <c r="EE180" i="2"/>
  <c r="DK180" i="2"/>
  <c r="DJ180" i="2"/>
  <c r="CP180" i="2"/>
  <c r="CO180" i="2"/>
  <c r="BU180" i="2"/>
  <c r="BT180" i="2"/>
  <c r="AZ180" i="2"/>
  <c r="AY180" i="2"/>
  <c r="AE180" i="2"/>
  <c r="AD180" i="2"/>
  <c r="K180" i="2"/>
  <c r="J180" i="2"/>
  <c r="I180" i="2"/>
  <c r="GS180" i="2"/>
  <c r="GG180" i="2"/>
  <c r="FN180" i="2"/>
  <c r="EU180" i="2"/>
  <c r="HB180" i="2"/>
  <c r="GH180" i="2"/>
  <c r="FO180" i="2"/>
  <c r="HC180" i="2"/>
  <c r="GI180" i="2"/>
  <c r="FP180" i="2"/>
  <c r="EG180" i="2"/>
  <c r="HD180" i="2"/>
  <c r="HE180" i="2"/>
  <c r="GK180" i="2"/>
  <c r="FB180" i="2"/>
  <c r="EQ180" i="2"/>
  <c r="HF180" i="2"/>
  <c r="FC180" i="2"/>
  <c r="ER180" i="2"/>
  <c r="EX180" i="2" s="1"/>
  <c r="FW180" i="2"/>
  <c r="FL180" i="2"/>
  <c r="ES180" i="2"/>
  <c r="GR180" i="2"/>
  <c r="FX180" i="2"/>
  <c r="FM180" i="2"/>
  <c r="FS180" i="2" s="1"/>
  <c r="ET180" i="2"/>
  <c r="GJ180" i="2"/>
  <c r="DZ180" i="2"/>
  <c r="DB180" i="2"/>
  <c r="DF180" i="2" s="1"/>
  <c r="CH180" i="2"/>
  <c r="BM180" i="2"/>
  <c r="DC180" i="2"/>
  <c r="CI180" i="2"/>
  <c r="BN180" i="2"/>
  <c r="AG180" i="2"/>
  <c r="DL180" i="2"/>
  <c r="DD180" i="2"/>
  <c r="CJ180" i="2"/>
  <c r="BO180" i="2"/>
  <c r="BA180" i="2"/>
  <c r="DM180" i="2"/>
  <c r="DE180" i="2"/>
  <c r="BB180" i="2"/>
  <c r="U180" i="2"/>
  <c r="CG180" i="2"/>
  <c r="CM180" i="2" s="1"/>
  <c r="DV180" i="2"/>
  <c r="BV180" i="2"/>
  <c r="AP180" i="2"/>
  <c r="V180" i="2"/>
  <c r="DW180" i="2"/>
  <c r="CQ180" i="2"/>
  <c r="BW180" i="2"/>
  <c r="AQ180" i="2"/>
  <c r="W180" i="2"/>
  <c r="L180" i="2"/>
  <c r="DA180" i="2"/>
  <c r="DX180" i="2"/>
  <c r="CR180" i="2"/>
  <c r="CF180" i="2"/>
  <c r="BK180" i="2"/>
  <c r="AR180" i="2"/>
  <c r="X180" i="2"/>
  <c r="EH180" i="2"/>
  <c r="DY180" i="2"/>
  <c r="AF180" i="2"/>
  <c r="AS180" i="2"/>
  <c r="Y180" i="2"/>
  <c r="BL180" i="2"/>
  <c r="AT180" i="2"/>
  <c r="EB179" i="2"/>
  <c r="EB180" i="2" s="1"/>
  <c r="GM179" i="2"/>
  <c r="GM180" i="2" s="1"/>
  <c r="AW179" i="2"/>
  <c r="AW180" i="2" s="1"/>
  <c r="EY179" i="2"/>
  <c r="HG180" i="2"/>
  <c r="HJ179" i="2"/>
  <c r="AU178" i="2"/>
  <c r="AX177" i="2"/>
  <c r="FQ180" i="2"/>
  <c r="EA180" i="2"/>
  <c r="CK180" i="2"/>
  <c r="CN179" i="2"/>
  <c r="DI179" i="2"/>
  <c r="AC179" i="2" l="1"/>
  <c r="Z180" i="2"/>
  <c r="GO179" i="2"/>
  <c r="HI180" i="2"/>
  <c r="GN180" i="2"/>
  <c r="EV180" i="2"/>
  <c r="EC180" i="2"/>
  <c r="AV180" i="2"/>
  <c r="DG180" i="2"/>
  <c r="AA180" i="2"/>
  <c r="DH180" i="2"/>
  <c r="AB180" i="2"/>
  <c r="HH180" i="2"/>
  <c r="CL180" i="2"/>
  <c r="FR180" i="2"/>
  <c r="EW180" i="2"/>
  <c r="A182" i="2"/>
  <c r="GQ181" i="2"/>
  <c r="GP181" i="2"/>
  <c r="FU181" i="2"/>
  <c r="FV181" i="2"/>
  <c r="FA181" i="2"/>
  <c r="EZ181" i="2"/>
  <c r="EF181" i="2"/>
  <c r="EE181" i="2"/>
  <c r="DK181" i="2"/>
  <c r="DJ181" i="2"/>
  <c r="CP181" i="2"/>
  <c r="CO181" i="2"/>
  <c r="BU181" i="2"/>
  <c r="BT181" i="2"/>
  <c r="AZ181" i="2"/>
  <c r="AY181" i="2"/>
  <c r="AE181" i="2"/>
  <c r="AD181" i="2"/>
  <c r="K181" i="2"/>
  <c r="J181" i="2"/>
  <c r="I181" i="2"/>
  <c r="HB181" i="2"/>
  <c r="GH181" i="2"/>
  <c r="FO181" i="2"/>
  <c r="HC181" i="2"/>
  <c r="HI181" i="2" s="1"/>
  <c r="GI181" i="2"/>
  <c r="GL181" i="2" s="1"/>
  <c r="FP181" i="2"/>
  <c r="EG181" i="2"/>
  <c r="HD181" i="2"/>
  <c r="GJ181" i="2"/>
  <c r="EH181" i="2"/>
  <c r="HE181" i="2"/>
  <c r="HF181" i="2"/>
  <c r="FC181" i="2"/>
  <c r="ER181" i="2"/>
  <c r="EX181" i="2" s="1"/>
  <c r="FW181" i="2"/>
  <c r="FL181" i="2"/>
  <c r="ES181" i="2"/>
  <c r="GR181" i="2"/>
  <c r="FX181" i="2"/>
  <c r="FM181" i="2"/>
  <c r="ET181" i="2"/>
  <c r="GS181" i="2"/>
  <c r="GG181" i="2"/>
  <c r="FN181" i="2"/>
  <c r="EU181" i="2"/>
  <c r="EQ181" i="2"/>
  <c r="DC181" i="2"/>
  <c r="CI181" i="2"/>
  <c r="GK181" i="2"/>
  <c r="DL181" i="2"/>
  <c r="DD181" i="2"/>
  <c r="CJ181" i="2"/>
  <c r="AP181" i="2"/>
  <c r="V181" i="2"/>
  <c r="DM181" i="2"/>
  <c r="DE181" i="2"/>
  <c r="AQ181" i="2"/>
  <c r="AF181" i="2"/>
  <c r="W181" i="2"/>
  <c r="DV181" i="2"/>
  <c r="BV181" i="2"/>
  <c r="BK181" i="2"/>
  <c r="AR181" i="2"/>
  <c r="AG181" i="2"/>
  <c r="X181" i="2"/>
  <c r="FB181" i="2"/>
  <c r="DW181" i="2"/>
  <c r="EB181" i="2" s="1"/>
  <c r="CQ181" i="2"/>
  <c r="BW181" i="2"/>
  <c r="BL181" i="2"/>
  <c r="BA181" i="2"/>
  <c r="AS181" i="2"/>
  <c r="Y181" i="2"/>
  <c r="DX181" i="2"/>
  <c r="CR181" i="2"/>
  <c r="CF181" i="2"/>
  <c r="BM181" i="2"/>
  <c r="BB181" i="2"/>
  <c r="AT181" i="2"/>
  <c r="DZ181" i="2"/>
  <c r="DY181" i="2"/>
  <c r="DA181" i="2"/>
  <c r="CG181" i="2"/>
  <c r="BN181" i="2"/>
  <c r="L181" i="2"/>
  <c r="DB181" i="2"/>
  <c r="CH181" i="2"/>
  <c r="U181" i="2"/>
  <c r="BO181" i="2"/>
  <c r="GM181" i="2"/>
  <c r="CK181" i="2"/>
  <c r="CN180" i="2"/>
  <c r="HJ180" i="2"/>
  <c r="GO180" i="2"/>
  <c r="ED180" i="2"/>
  <c r="FT180" i="2"/>
  <c r="FQ181" i="2"/>
  <c r="AU179" i="2"/>
  <c r="AX178" i="2"/>
  <c r="EY180" i="2"/>
  <c r="EV181" i="2"/>
  <c r="DI180" i="2"/>
  <c r="DF181" i="2"/>
  <c r="Z181" i="2" l="1"/>
  <c r="AC180" i="2"/>
  <c r="HG181" i="2"/>
  <c r="GN181" i="2"/>
  <c r="FS181" i="2"/>
  <c r="EA181" i="2"/>
  <c r="DG181" i="2"/>
  <c r="CM181" i="2"/>
  <c r="AA181" i="2"/>
  <c r="AV181" i="2"/>
  <c r="HH181" i="2"/>
  <c r="AB181" i="2"/>
  <c r="EW181" i="2"/>
  <c r="AW181" i="2"/>
  <c r="CL181" i="2"/>
  <c r="DH181" i="2"/>
  <c r="EC181" i="2"/>
  <c r="ED181" i="2" s="1"/>
  <c r="A183" i="2"/>
  <c r="GQ182" i="2"/>
  <c r="GP182" i="2"/>
  <c r="FU182" i="2"/>
  <c r="FV182" i="2"/>
  <c r="FA182" i="2"/>
  <c r="EZ182" i="2"/>
  <c r="EF182" i="2"/>
  <c r="EE182" i="2"/>
  <c r="DK182" i="2"/>
  <c r="DJ182" i="2"/>
  <c r="CP182" i="2"/>
  <c r="CO182" i="2"/>
  <c r="BU182" i="2"/>
  <c r="BT182" i="2"/>
  <c r="AZ182" i="2"/>
  <c r="AY182" i="2"/>
  <c r="AE182" i="2"/>
  <c r="AD182" i="2"/>
  <c r="K182" i="2"/>
  <c r="J182" i="2"/>
  <c r="I182" i="2"/>
  <c r="HC182" i="2"/>
  <c r="GI182" i="2"/>
  <c r="FP182" i="2"/>
  <c r="EG182" i="2"/>
  <c r="HD182" i="2"/>
  <c r="GJ182" i="2"/>
  <c r="EH182" i="2"/>
  <c r="HE182" i="2"/>
  <c r="GK182" i="2"/>
  <c r="FB182" i="2"/>
  <c r="EQ182" i="2"/>
  <c r="HF182" i="2"/>
  <c r="FW182" i="2"/>
  <c r="FL182" i="2"/>
  <c r="ES182" i="2"/>
  <c r="GR182" i="2"/>
  <c r="FX182" i="2"/>
  <c r="FM182" i="2"/>
  <c r="FS182" i="2" s="1"/>
  <c r="ET182" i="2"/>
  <c r="GS182" i="2"/>
  <c r="GG182" i="2"/>
  <c r="FN182" i="2"/>
  <c r="EU182" i="2"/>
  <c r="HB182" i="2"/>
  <c r="GH182" i="2"/>
  <c r="GM182" i="2" s="1"/>
  <c r="FO182" i="2"/>
  <c r="DL182" i="2"/>
  <c r="DD182" i="2"/>
  <c r="CJ182" i="2"/>
  <c r="BK182" i="2"/>
  <c r="ER182" i="2"/>
  <c r="EX182" i="2" s="1"/>
  <c r="DM182" i="2"/>
  <c r="DE182" i="2"/>
  <c r="BL182" i="2"/>
  <c r="AS182" i="2"/>
  <c r="Y182" i="2"/>
  <c r="DV182" i="2"/>
  <c r="BV182" i="2"/>
  <c r="BM182" i="2"/>
  <c r="AT182" i="2"/>
  <c r="DW182" i="2"/>
  <c r="EB182" i="2" s="1"/>
  <c r="CQ182" i="2"/>
  <c r="BW182" i="2"/>
  <c r="BN182" i="2"/>
  <c r="DX182" i="2"/>
  <c r="EA182" i="2" s="1"/>
  <c r="CR182" i="2"/>
  <c r="CF182" i="2"/>
  <c r="BO182" i="2"/>
  <c r="AF182" i="2"/>
  <c r="CI182" i="2"/>
  <c r="FC182" i="2"/>
  <c r="DY182" i="2"/>
  <c r="DA182" i="2"/>
  <c r="CG182" i="2"/>
  <c r="CM182" i="2" s="1"/>
  <c r="AG182" i="2"/>
  <c r="U182" i="2"/>
  <c r="DC182" i="2"/>
  <c r="DZ182" i="2"/>
  <c r="DB182" i="2"/>
  <c r="DG182" i="2" s="1"/>
  <c r="CH182" i="2"/>
  <c r="BA182" i="2"/>
  <c r="AP182" i="2"/>
  <c r="V182" i="2"/>
  <c r="AR182" i="2"/>
  <c r="X182" i="2"/>
  <c r="L182" i="2"/>
  <c r="BB182" i="2"/>
  <c r="AQ182" i="2"/>
  <c r="AV182" i="2" s="1"/>
  <c r="W182" i="2"/>
  <c r="FR181" i="2"/>
  <c r="FR182" i="2" s="1"/>
  <c r="EY181" i="2"/>
  <c r="AX179" i="2"/>
  <c r="AU180" i="2"/>
  <c r="GO181" i="2"/>
  <c r="GL182" i="2"/>
  <c r="FT181" i="2"/>
  <c r="HJ181" i="2"/>
  <c r="CN181" i="2"/>
  <c r="DF182" i="2"/>
  <c r="DI181" i="2"/>
  <c r="AC181" i="2" l="1"/>
  <c r="Z182" i="2"/>
  <c r="HI182" i="2"/>
  <c r="HG182" i="2"/>
  <c r="FQ182" i="2"/>
  <c r="EV182" i="2"/>
  <c r="CK182" i="2"/>
  <c r="AA182" i="2"/>
  <c r="HH182" i="2"/>
  <c r="CL182" i="2"/>
  <c r="A184" i="2"/>
  <c r="GQ183" i="2"/>
  <c r="GP183" i="2"/>
  <c r="FU183" i="2"/>
  <c r="FV183" i="2"/>
  <c r="FA183" i="2"/>
  <c r="EZ183" i="2"/>
  <c r="EF183" i="2"/>
  <c r="EE183" i="2"/>
  <c r="DK183" i="2"/>
  <c r="DJ183" i="2"/>
  <c r="CP183" i="2"/>
  <c r="CO183" i="2"/>
  <c r="BT183" i="2"/>
  <c r="AZ183" i="2"/>
  <c r="AY183" i="2"/>
  <c r="BU183" i="2"/>
  <c r="AE183" i="2"/>
  <c r="AD183" i="2"/>
  <c r="J183" i="2"/>
  <c r="K183" i="2"/>
  <c r="I183" i="2"/>
  <c r="HD183" i="2"/>
  <c r="HG183" i="2" s="1"/>
  <c r="GJ183" i="2"/>
  <c r="EH183" i="2"/>
  <c r="HE183" i="2"/>
  <c r="GK183" i="2"/>
  <c r="FB183" i="2"/>
  <c r="EQ183" i="2"/>
  <c r="HF183" i="2"/>
  <c r="FC183" i="2"/>
  <c r="ER183" i="2"/>
  <c r="EX183" i="2" s="1"/>
  <c r="GR183" i="2"/>
  <c r="FX183" i="2"/>
  <c r="FM183" i="2"/>
  <c r="FS183" i="2" s="1"/>
  <c r="ET183" i="2"/>
  <c r="GS183" i="2"/>
  <c r="GG183" i="2"/>
  <c r="FN183" i="2"/>
  <c r="EU183" i="2"/>
  <c r="HB183" i="2"/>
  <c r="GH183" i="2"/>
  <c r="GM183" i="2" s="1"/>
  <c r="FO183" i="2"/>
  <c r="FR183" i="2" s="1"/>
  <c r="HC183" i="2"/>
  <c r="HI183" i="2" s="1"/>
  <c r="GI183" i="2"/>
  <c r="FP183" i="2"/>
  <c r="EG183" i="2"/>
  <c r="DM183" i="2"/>
  <c r="DE183" i="2"/>
  <c r="BN183" i="2"/>
  <c r="BA183" i="2"/>
  <c r="DV183" i="2"/>
  <c r="BV183" i="2"/>
  <c r="BO183" i="2"/>
  <c r="BB183" i="2"/>
  <c r="FW183" i="2"/>
  <c r="ES183" i="2"/>
  <c r="DW183" i="2"/>
  <c r="CQ183" i="2"/>
  <c r="BW183" i="2"/>
  <c r="U183" i="2"/>
  <c r="DX183" i="2"/>
  <c r="CR183" i="2"/>
  <c r="CF183" i="2"/>
  <c r="AP183" i="2"/>
  <c r="V183" i="2"/>
  <c r="CJ183" i="2"/>
  <c r="DY183" i="2"/>
  <c r="DA183" i="2"/>
  <c r="CG183" i="2"/>
  <c r="AQ183" i="2"/>
  <c r="W183" i="2"/>
  <c r="DZ183" i="2"/>
  <c r="DB183" i="2"/>
  <c r="DG183" i="2" s="1"/>
  <c r="CH183" i="2"/>
  <c r="CK183" i="2" s="1"/>
  <c r="BK183" i="2"/>
  <c r="AR183" i="2"/>
  <c r="X183" i="2"/>
  <c r="FL183" i="2"/>
  <c r="DC183" i="2"/>
  <c r="CI183" i="2"/>
  <c r="BL183" i="2"/>
  <c r="AS183" i="2"/>
  <c r="AF183" i="2"/>
  <c r="Y183" i="2"/>
  <c r="DL183" i="2"/>
  <c r="DD183" i="2"/>
  <c r="BM183" i="2"/>
  <c r="AT183" i="2"/>
  <c r="AG183" i="2"/>
  <c r="L183" i="2"/>
  <c r="AW182" i="2"/>
  <c r="AW183" i="2" s="1"/>
  <c r="EW182" i="2"/>
  <c r="EW183" i="2" s="1"/>
  <c r="AB182" i="2"/>
  <c r="GN182" i="2"/>
  <c r="GN183" i="2" s="1"/>
  <c r="EC182" i="2"/>
  <c r="EC183" i="2" s="1"/>
  <c r="DH182" i="2"/>
  <c r="DH183" i="2" s="1"/>
  <c r="GL183" i="2"/>
  <c r="GO182" i="2"/>
  <c r="CN182" i="2"/>
  <c r="AX180" i="2"/>
  <c r="AU181" i="2"/>
  <c r="HJ182" i="2"/>
  <c r="ED182" i="2"/>
  <c r="EA183" i="2"/>
  <c r="EV183" i="2"/>
  <c r="EY182" i="2"/>
  <c r="FT182" i="2"/>
  <c r="FQ183" i="2"/>
  <c r="DI182" i="2"/>
  <c r="DF183" i="2"/>
  <c r="AB183" i="2" l="1"/>
  <c r="AC182" i="2"/>
  <c r="AA183" i="2"/>
  <c r="CM183" i="2"/>
  <c r="Z183" i="2"/>
  <c r="EB183" i="2"/>
  <c r="AV183" i="2"/>
  <c r="HH183" i="2"/>
  <c r="HJ183" i="2" s="1"/>
  <c r="CL183" i="2"/>
  <c r="A185" i="2"/>
  <c r="GQ184" i="2"/>
  <c r="GP184" i="2"/>
  <c r="FU184" i="2"/>
  <c r="FV184" i="2"/>
  <c r="FA184" i="2"/>
  <c r="EZ184" i="2"/>
  <c r="EF184" i="2"/>
  <c r="EE184" i="2"/>
  <c r="DK184" i="2"/>
  <c r="DJ184" i="2"/>
  <c r="CP184" i="2"/>
  <c r="CO184" i="2"/>
  <c r="BU184" i="2"/>
  <c r="BT184" i="2"/>
  <c r="AZ184" i="2"/>
  <c r="AY184" i="2"/>
  <c r="AE184" i="2"/>
  <c r="AD184" i="2"/>
  <c r="J184" i="2"/>
  <c r="K184" i="2"/>
  <c r="I184" i="2"/>
  <c r="HE184" i="2"/>
  <c r="GK184" i="2"/>
  <c r="FB184" i="2"/>
  <c r="EQ184" i="2"/>
  <c r="HF184" i="2"/>
  <c r="FC184" i="2"/>
  <c r="ER184" i="2"/>
  <c r="FW184" i="2"/>
  <c r="FL184" i="2"/>
  <c r="ES184" i="2"/>
  <c r="GR184" i="2"/>
  <c r="GS184" i="2"/>
  <c r="GG184" i="2"/>
  <c r="FN184" i="2"/>
  <c r="EU184" i="2"/>
  <c r="HB184" i="2"/>
  <c r="GH184" i="2"/>
  <c r="GN184" i="2" s="1"/>
  <c r="FO184" i="2"/>
  <c r="HC184" i="2"/>
  <c r="HI184" i="2" s="1"/>
  <c r="GI184" i="2"/>
  <c r="GL184" i="2" s="1"/>
  <c r="FP184" i="2"/>
  <c r="EG184" i="2"/>
  <c r="HD184" i="2"/>
  <c r="GJ184" i="2"/>
  <c r="EH184" i="2"/>
  <c r="DV184" i="2"/>
  <c r="BV184" i="2"/>
  <c r="DW184" i="2"/>
  <c r="CQ184" i="2"/>
  <c r="BW184" i="2"/>
  <c r="AQ184" i="2"/>
  <c r="AG184" i="2"/>
  <c r="W184" i="2"/>
  <c r="L184" i="2"/>
  <c r="DX184" i="2"/>
  <c r="EA184" i="2" s="1"/>
  <c r="CR184" i="2"/>
  <c r="CF184" i="2"/>
  <c r="BK184" i="2"/>
  <c r="BA184" i="2"/>
  <c r="AR184" i="2"/>
  <c r="X184" i="2"/>
  <c r="FX184" i="2"/>
  <c r="ET184" i="2"/>
  <c r="DY184" i="2"/>
  <c r="DA184" i="2"/>
  <c r="CG184" i="2"/>
  <c r="CM184" i="2" s="1"/>
  <c r="BL184" i="2"/>
  <c r="BB184" i="2"/>
  <c r="AS184" i="2"/>
  <c r="Y184" i="2"/>
  <c r="DZ184" i="2"/>
  <c r="EC184" i="2" s="1"/>
  <c r="DB184" i="2"/>
  <c r="CH184" i="2"/>
  <c r="BM184" i="2"/>
  <c r="AT184" i="2"/>
  <c r="DC184" i="2"/>
  <c r="DF184" i="2" s="1"/>
  <c r="CI184" i="2"/>
  <c r="BN184" i="2"/>
  <c r="FM184" i="2"/>
  <c r="FR184" i="2" s="1"/>
  <c r="DE184" i="2"/>
  <c r="DL184" i="2"/>
  <c r="DD184" i="2"/>
  <c r="CJ184" i="2"/>
  <c r="BO184" i="2"/>
  <c r="DM184" i="2"/>
  <c r="U184" i="2"/>
  <c r="AP184" i="2"/>
  <c r="AF184" i="2"/>
  <c r="V184" i="2"/>
  <c r="FT183" i="2"/>
  <c r="AX181" i="2"/>
  <c r="AU182" i="2"/>
  <c r="EY183" i="2"/>
  <c r="ED183" i="2"/>
  <c r="CK184" i="2"/>
  <c r="CN183" i="2"/>
  <c r="GO183" i="2"/>
  <c r="DI183" i="2"/>
  <c r="AC183" i="2" l="1"/>
  <c r="AB184" i="2"/>
  <c r="HG184" i="2"/>
  <c r="FQ184" i="2"/>
  <c r="AW184" i="2"/>
  <c r="Z184" i="2"/>
  <c r="DG184" i="2"/>
  <c r="EB184" i="2"/>
  <c r="EW184" i="2"/>
  <c r="EX184" i="2"/>
  <c r="FS184" i="2"/>
  <c r="GM184" i="2"/>
  <c r="CL184" i="2"/>
  <c r="HH184" i="2"/>
  <c r="HJ184" i="2" s="1"/>
  <c r="AA184" i="2"/>
  <c r="A186" i="2"/>
  <c r="GQ185" i="2"/>
  <c r="GP185" i="2"/>
  <c r="FU185" i="2"/>
  <c r="FV185" i="2"/>
  <c r="FA185" i="2"/>
  <c r="EZ185" i="2"/>
  <c r="EF185" i="2"/>
  <c r="EE185" i="2"/>
  <c r="DK185" i="2"/>
  <c r="DJ185" i="2"/>
  <c r="CP185" i="2"/>
  <c r="CO185" i="2"/>
  <c r="BU185" i="2"/>
  <c r="BT185" i="2"/>
  <c r="AZ185" i="2"/>
  <c r="AY185" i="2"/>
  <c r="AE185" i="2"/>
  <c r="AD185" i="2"/>
  <c r="K185" i="2"/>
  <c r="J185" i="2"/>
  <c r="I185" i="2"/>
  <c r="HF185" i="2"/>
  <c r="FC185" i="2"/>
  <c r="ER185" i="2"/>
  <c r="FW185" i="2"/>
  <c r="FL185" i="2"/>
  <c r="ES185" i="2"/>
  <c r="GR185" i="2"/>
  <c r="FX185" i="2"/>
  <c r="FM185" i="2"/>
  <c r="ET185" i="2"/>
  <c r="GS185" i="2"/>
  <c r="HB185" i="2"/>
  <c r="GH185" i="2"/>
  <c r="GN185" i="2" s="1"/>
  <c r="FO185" i="2"/>
  <c r="HC185" i="2"/>
  <c r="HI185" i="2" s="1"/>
  <c r="GI185" i="2"/>
  <c r="FP185" i="2"/>
  <c r="EG185" i="2"/>
  <c r="HD185" i="2"/>
  <c r="GJ185" i="2"/>
  <c r="EH185" i="2"/>
  <c r="HE185" i="2"/>
  <c r="GK185" i="2"/>
  <c r="FB185" i="2"/>
  <c r="EQ185" i="2"/>
  <c r="FN185" i="2"/>
  <c r="DW185" i="2"/>
  <c r="CQ185" i="2"/>
  <c r="BW185" i="2"/>
  <c r="BL185" i="2"/>
  <c r="DX185" i="2"/>
  <c r="EA185" i="2" s="1"/>
  <c r="CR185" i="2"/>
  <c r="CF185" i="2"/>
  <c r="BM185" i="2"/>
  <c r="AT185" i="2"/>
  <c r="DY185" i="2"/>
  <c r="DA185" i="2"/>
  <c r="CG185" i="2"/>
  <c r="CM185" i="2" s="1"/>
  <c r="BN185" i="2"/>
  <c r="AF185" i="2"/>
  <c r="L185" i="2"/>
  <c r="DZ185" i="2"/>
  <c r="DB185" i="2"/>
  <c r="CH185" i="2"/>
  <c r="BO185" i="2"/>
  <c r="AG185" i="2"/>
  <c r="GG185" i="2"/>
  <c r="EU185" i="2"/>
  <c r="DC185" i="2"/>
  <c r="CI185" i="2"/>
  <c r="BA185" i="2"/>
  <c r="U185" i="2"/>
  <c r="DL185" i="2"/>
  <c r="DD185" i="2"/>
  <c r="CJ185" i="2"/>
  <c r="BB185" i="2"/>
  <c r="AP185" i="2"/>
  <c r="V185" i="2"/>
  <c r="DV185" i="2"/>
  <c r="BV185" i="2"/>
  <c r="DM185" i="2"/>
  <c r="DE185" i="2"/>
  <c r="AQ185" i="2"/>
  <c r="W185" i="2"/>
  <c r="BK185" i="2"/>
  <c r="AR185" i="2"/>
  <c r="X185" i="2"/>
  <c r="Y185" i="2"/>
  <c r="AS185" i="2"/>
  <c r="EV184" i="2"/>
  <c r="EV185" i="2" s="1"/>
  <c r="AV184" i="2"/>
  <c r="AV185" i="2" s="1"/>
  <c r="DH184" i="2"/>
  <c r="DH185" i="2" s="1"/>
  <c r="GO184" i="2"/>
  <c r="AU183" i="2"/>
  <c r="AX182" i="2"/>
  <c r="HG185" i="2"/>
  <c r="FT184" i="2"/>
  <c r="FQ185" i="2"/>
  <c r="CN184" i="2"/>
  <c r="ED184" i="2"/>
  <c r="DF185" i="2"/>
  <c r="AC184" i="2" l="1"/>
  <c r="Z185" i="2"/>
  <c r="DI184" i="2"/>
  <c r="GL185" i="2"/>
  <c r="FR185" i="2"/>
  <c r="CK185" i="2"/>
  <c r="AW185" i="2"/>
  <c r="AB185" i="2"/>
  <c r="EY184" i="2"/>
  <c r="DG185" i="2"/>
  <c r="EB185" i="2"/>
  <c r="EW185" i="2"/>
  <c r="FS185" i="2"/>
  <c r="EX185" i="2"/>
  <c r="A187" i="2"/>
  <c r="GQ186" i="2"/>
  <c r="GP186" i="2"/>
  <c r="FU186" i="2"/>
  <c r="FV186" i="2"/>
  <c r="FA186" i="2"/>
  <c r="EZ186" i="2"/>
  <c r="EF186" i="2"/>
  <c r="EE186" i="2"/>
  <c r="DK186" i="2"/>
  <c r="DJ186" i="2"/>
  <c r="CP186" i="2"/>
  <c r="CO186" i="2"/>
  <c r="BU186" i="2"/>
  <c r="BT186" i="2"/>
  <c r="AZ186" i="2"/>
  <c r="AY186" i="2"/>
  <c r="AE186" i="2"/>
  <c r="AD186" i="2"/>
  <c r="K186" i="2"/>
  <c r="J186" i="2"/>
  <c r="I186" i="2"/>
  <c r="FW186" i="2"/>
  <c r="FL186" i="2"/>
  <c r="ES186" i="2"/>
  <c r="GR186" i="2"/>
  <c r="FX186" i="2"/>
  <c r="FM186" i="2"/>
  <c r="ET186" i="2"/>
  <c r="GS186" i="2"/>
  <c r="GG186" i="2"/>
  <c r="FN186" i="2"/>
  <c r="EU186" i="2"/>
  <c r="HB186" i="2"/>
  <c r="HC186" i="2"/>
  <c r="HI186" i="2" s="1"/>
  <c r="GI186" i="2"/>
  <c r="FP186" i="2"/>
  <c r="EG186" i="2"/>
  <c r="HD186" i="2"/>
  <c r="GJ186" i="2"/>
  <c r="EH186" i="2"/>
  <c r="HE186" i="2"/>
  <c r="GK186" i="2"/>
  <c r="FB186" i="2"/>
  <c r="EQ186" i="2"/>
  <c r="HF186" i="2"/>
  <c r="FC186" i="2"/>
  <c r="ER186" i="2"/>
  <c r="DX186" i="2"/>
  <c r="CR186" i="2"/>
  <c r="CF186" i="2"/>
  <c r="BO186" i="2"/>
  <c r="FO186" i="2"/>
  <c r="DY186" i="2"/>
  <c r="DA186" i="2"/>
  <c r="CG186" i="2"/>
  <c r="CK186" i="2" s="1"/>
  <c r="U186" i="2"/>
  <c r="DZ186" i="2"/>
  <c r="DB186" i="2"/>
  <c r="DF186" i="2" s="1"/>
  <c r="CH186" i="2"/>
  <c r="AP186" i="2"/>
  <c r="V186" i="2"/>
  <c r="DC186" i="2"/>
  <c r="CI186" i="2"/>
  <c r="AQ186" i="2"/>
  <c r="W186" i="2"/>
  <c r="L186" i="2"/>
  <c r="DL186" i="2"/>
  <c r="DD186" i="2"/>
  <c r="CJ186" i="2"/>
  <c r="BK186" i="2"/>
  <c r="AR186" i="2"/>
  <c r="AF186" i="2"/>
  <c r="X186" i="2"/>
  <c r="BW186" i="2"/>
  <c r="GH186" i="2"/>
  <c r="GN186" i="2" s="1"/>
  <c r="DM186" i="2"/>
  <c r="DE186" i="2"/>
  <c r="DH186" i="2" s="1"/>
  <c r="BL186" i="2"/>
  <c r="AS186" i="2"/>
  <c r="AG186" i="2"/>
  <c r="Y186" i="2"/>
  <c r="DV186" i="2"/>
  <c r="BV186" i="2"/>
  <c r="BM186" i="2"/>
  <c r="BA186" i="2"/>
  <c r="AT186" i="2"/>
  <c r="DW186" i="2"/>
  <c r="CQ186" i="2"/>
  <c r="BN186" i="2"/>
  <c r="BB186" i="2"/>
  <c r="HH185" i="2"/>
  <c r="HH186" i="2" s="1"/>
  <c r="EC185" i="2"/>
  <c r="EC186" i="2" s="1"/>
  <c r="AA185" i="2"/>
  <c r="AA186" i="2" s="1"/>
  <c r="CL185" i="2"/>
  <c r="CL186" i="2" s="1"/>
  <c r="GM185" i="2"/>
  <c r="GM186" i="2" s="1"/>
  <c r="EA186" i="2"/>
  <c r="ED185" i="2"/>
  <c r="AU184" i="2"/>
  <c r="AX183" i="2"/>
  <c r="CN185" i="2"/>
  <c r="FQ186" i="2"/>
  <c r="FT185" i="2"/>
  <c r="EV186" i="2"/>
  <c r="EY185" i="2"/>
  <c r="DI185" i="2"/>
  <c r="Z186" i="2" l="1"/>
  <c r="AC185" i="2"/>
  <c r="GO185" i="2"/>
  <c r="HJ185" i="2"/>
  <c r="HG186" i="2"/>
  <c r="GL186" i="2"/>
  <c r="EW186" i="2"/>
  <c r="EB186" i="2"/>
  <c r="ED186" i="2" s="1"/>
  <c r="CM186" i="2"/>
  <c r="CN186" i="2" s="1"/>
  <c r="AB186" i="2"/>
  <c r="AV186" i="2"/>
  <c r="FR186" i="2"/>
  <c r="DG186" i="2"/>
  <c r="EX186" i="2"/>
  <c r="EY186" i="2" s="1"/>
  <c r="AW186" i="2"/>
  <c r="A188" i="2"/>
  <c r="FU187" i="2"/>
  <c r="GQ187" i="2"/>
  <c r="GP187" i="2"/>
  <c r="FV187" i="2"/>
  <c r="FA187" i="2"/>
  <c r="EZ187" i="2"/>
  <c r="EF187" i="2"/>
  <c r="EE187" i="2"/>
  <c r="CP187" i="2"/>
  <c r="CO187" i="2"/>
  <c r="BU187" i="2"/>
  <c r="DK187" i="2"/>
  <c r="DJ187" i="2"/>
  <c r="BT187" i="2"/>
  <c r="AZ187" i="2"/>
  <c r="AY187" i="2"/>
  <c r="AE187" i="2"/>
  <c r="AD187" i="2"/>
  <c r="K187" i="2"/>
  <c r="J187" i="2"/>
  <c r="I187" i="2"/>
  <c r="GR187" i="2"/>
  <c r="FX187" i="2"/>
  <c r="FM187" i="2"/>
  <c r="ET187" i="2"/>
  <c r="GS187" i="2"/>
  <c r="GG187" i="2"/>
  <c r="FN187" i="2"/>
  <c r="FQ187" i="2" s="1"/>
  <c r="EU187" i="2"/>
  <c r="HB187" i="2"/>
  <c r="GH187" i="2"/>
  <c r="FO187" i="2"/>
  <c r="HC187" i="2"/>
  <c r="HH187" i="2" s="1"/>
  <c r="HD187" i="2"/>
  <c r="GJ187" i="2"/>
  <c r="EH187" i="2"/>
  <c r="HE187" i="2"/>
  <c r="GK187" i="2"/>
  <c r="FB187" i="2"/>
  <c r="EQ187" i="2"/>
  <c r="HF187" i="2"/>
  <c r="FC187" i="2"/>
  <c r="ER187" i="2"/>
  <c r="FW187" i="2"/>
  <c r="FL187" i="2"/>
  <c r="ES187" i="2"/>
  <c r="EV187" i="2" s="1"/>
  <c r="DY187" i="2"/>
  <c r="DA187" i="2"/>
  <c r="CG187" i="2"/>
  <c r="CL187" i="2" s="1"/>
  <c r="BA187" i="2"/>
  <c r="DZ187" i="2"/>
  <c r="DB187" i="2"/>
  <c r="CH187" i="2"/>
  <c r="BK187" i="2"/>
  <c r="BB187" i="2"/>
  <c r="AR187" i="2"/>
  <c r="X187" i="2"/>
  <c r="FP187" i="2"/>
  <c r="DC187" i="2"/>
  <c r="CI187" i="2"/>
  <c r="BL187" i="2"/>
  <c r="AS187" i="2"/>
  <c r="Y187" i="2"/>
  <c r="DL187" i="2"/>
  <c r="DD187" i="2"/>
  <c r="CJ187" i="2"/>
  <c r="BM187" i="2"/>
  <c r="AT187" i="2"/>
  <c r="CF187" i="2"/>
  <c r="DM187" i="2"/>
  <c r="DE187" i="2"/>
  <c r="BN187" i="2"/>
  <c r="L187" i="2"/>
  <c r="EG187" i="2"/>
  <c r="DV187" i="2"/>
  <c r="BV187" i="2"/>
  <c r="BO187" i="2"/>
  <c r="DX187" i="2"/>
  <c r="CR187" i="2"/>
  <c r="GI187" i="2"/>
  <c r="GL187" i="2" s="1"/>
  <c r="DW187" i="2"/>
  <c r="EC187" i="2" s="1"/>
  <c r="CQ187" i="2"/>
  <c r="BW187" i="2"/>
  <c r="AF187" i="2"/>
  <c r="U187" i="2"/>
  <c r="AG187" i="2"/>
  <c r="W187" i="2"/>
  <c r="AP187" i="2"/>
  <c r="V187" i="2"/>
  <c r="AQ187" i="2"/>
  <c r="FS186" i="2"/>
  <c r="FS187" i="2" s="1"/>
  <c r="AU185" i="2"/>
  <c r="AX184" i="2"/>
  <c r="FT186" i="2"/>
  <c r="GO186" i="2"/>
  <c r="CK187" i="2"/>
  <c r="HJ186" i="2"/>
  <c r="HG187" i="2"/>
  <c r="DF187" i="2"/>
  <c r="DI186" i="2"/>
  <c r="AC186" i="2" l="1"/>
  <c r="AB187" i="2"/>
  <c r="GM187" i="2"/>
  <c r="EA187" i="2"/>
  <c r="Z187" i="2"/>
  <c r="AV187" i="2"/>
  <c r="FR187" i="2"/>
  <c r="DG187" i="2"/>
  <c r="EW187" i="2"/>
  <c r="GN187" i="2"/>
  <c r="AW187" i="2"/>
  <c r="DH187" i="2"/>
  <c r="EB187" i="2"/>
  <c r="ED187" i="2" s="1"/>
  <c r="EX187" i="2"/>
  <c r="HI187" i="2"/>
  <c r="CM187" i="2"/>
  <c r="AA187" i="2"/>
  <c r="A189" i="2"/>
  <c r="GQ188" i="2"/>
  <c r="GP188" i="2"/>
  <c r="FU188" i="2"/>
  <c r="FV188" i="2"/>
  <c r="FA188" i="2"/>
  <c r="EZ188" i="2"/>
  <c r="EF188" i="2"/>
  <c r="EE188" i="2"/>
  <c r="DK188" i="2"/>
  <c r="DJ188" i="2"/>
  <c r="CP188" i="2"/>
  <c r="CO188" i="2"/>
  <c r="BU188" i="2"/>
  <c r="BT188" i="2"/>
  <c r="AZ188" i="2"/>
  <c r="AY188" i="2"/>
  <c r="AE188" i="2"/>
  <c r="AD188" i="2"/>
  <c r="K188" i="2"/>
  <c r="J188" i="2"/>
  <c r="I188" i="2"/>
  <c r="GS188" i="2"/>
  <c r="GG188" i="2"/>
  <c r="FN188" i="2"/>
  <c r="EU188" i="2"/>
  <c r="HB188" i="2"/>
  <c r="GH188" i="2"/>
  <c r="FO188" i="2"/>
  <c r="HC188" i="2"/>
  <c r="HH188" i="2" s="1"/>
  <c r="GI188" i="2"/>
  <c r="FP188" i="2"/>
  <c r="EG188" i="2"/>
  <c r="HD188" i="2"/>
  <c r="HE188" i="2"/>
  <c r="GK188" i="2"/>
  <c r="FB188" i="2"/>
  <c r="EQ188" i="2"/>
  <c r="HF188" i="2"/>
  <c r="FC188" i="2"/>
  <c r="ER188" i="2"/>
  <c r="EV188" i="2" s="1"/>
  <c r="FW188" i="2"/>
  <c r="FL188" i="2"/>
  <c r="ES188" i="2"/>
  <c r="GR188" i="2"/>
  <c r="FX188" i="2"/>
  <c r="FM188" i="2"/>
  <c r="FS188" i="2" s="1"/>
  <c r="ET188" i="2"/>
  <c r="DZ188" i="2"/>
  <c r="DB188" i="2"/>
  <c r="CH188" i="2"/>
  <c r="CK188" i="2" s="1"/>
  <c r="BM188" i="2"/>
  <c r="DC188" i="2"/>
  <c r="CI188" i="2"/>
  <c r="BN188" i="2"/>
  <c r="AG188" i="2"/>
  <c r="DL188" i="2"/>
  <c r="DD188" i="2"/>
  <c r="CJ188" i="2"/>
  <c r="BO188" i="2"/>
  <c r="BA188" i="2"/>
  <c r="DM188" i="2"/>
  <c r="DE188" i="2"/>
  <c r="BB188" i="2"/>
  <c r="U188" i="2"/>
  <c r="DV188" i="2"/>
  <c r="BV188" i="2"/>
  <c r="AP188" i="2"/>
  <c r="V188" i="2"/>
  <c r="GJ188" i="2"/>
  <c r="DW188" i="2"/>
  <c r="EC188" i="2" s="1"/>
  <c r="CQ188" i="2"/>
  <c r="BW188" i="2"/>
  <c r="AQ188" i="2"/>
  <c r="W188" i="2"/>
  <c r="L188" i="2"/>
  <c r="EH188" i="2"/>
  <c r="DX188" i="2"/>
  <c r="CR188" i="2"/>
  <c r="CF188" i="2"/>
  <c r="BK188" i="2"/>
  <c r="AR188" i="2"/>
  <c r="X188" i="2"/>
  <c r="DY188" i="2"/>
  <c r="DA188" i="2"/>
  <c r="CG188" i="2"/>
  <c r="CL188" i="2" s="1"/>
  <c r="AT188" i="2"/>
  <c r="BL188" i="2"/>
  <c r="AF188" i="2"/>
  <c r="AS188" i="2"/>
  <c r="Y188" i="2"/>
  <c r="HJ187" i="2"/>
  <c r="CN187" i="2"/>
  <c r="FQ188" i="2"/>
  <c r="FT187" i="2"/>
  <c r="EA188" i="2"/>
  <c r="AU186" i="2"/>
  <c r="AX185" i="2"/>
  <c r="EY187" i="2"/>
  <c r="GO187" i="2"/>
  <c r="GL188" i="2"/>
  <c r="DI187" i="2"/>
  <c r="DF188" i="2"/>
  <c r="AC187" i="2" l="1"/>
  <c r="Z188" i="2"/>
  <c r="HG188" i="2"/>
  <c r="GM188" i="2"/>
  <c r="AB188" i="2"/>
  <c r="AV188" i="2"/>
  <c r="DG188" i="2"/>
  <c r="EW188" i="2"/>
  <c r="AA188" i="2"/>
  <c r="CM188" i="2"/>
  <c r="DH188" i="2"/>
  <c r="GN188" i="2"/>
  <c r="HI188" i="2"/>
  <c r="HJ188" i="2" s="1"/>
  <c r="FR188" i="2"/>
  <c r="A190" i="2"/>
  <c r="GQ189" i="2"/>
  <c r="GP189" i="2"/>
  <c r="FV189" i="2"/>
  <c r="FU189" i="2"/>
  <c r="FA189" i="2"/>
  <c r="EZ189" i="2"/>
  <c r="EF189" i="2"/>
  <c r="EE189" i="2"/>
  <c r="DK189" i="2"/>
  <c r="DJ189" i="2"/>
  <c r="CP189" i="2"/>
  <c r="CO189" i="2"/>
  <c r="BU189" i="2"/>
  <c r="BT189" i="2"/>
  <c r="AZ189" i="2"/>
  <c r="AY189" i="2"/>
  <c r="AE189" i="2"/>
  <c r="AD189" i="2"/>
  <c r="K189" i="2"/>
  <c r="J189" i="2"/>
  <c r="I189" i="2"/>
  <c r="HB189" i="2"/>
  <c r="GH189" i="2"/>
  <c r="GM189" i="2" s="1"/>
  <c r="FO189" i="2"/>
  <c r="HC189" i="2"/>
  <c r="HH189" i="2" s="1"/>
  <c r="GI189" i="2"/>
  <c r="GL189" i="2" s="1"/>
  <c r="FP189" i="2"/>
  <c r="EG189" i="2"/>
  <c r="HD189" i="2"/>
  <c r="GJ189" i="2"/>
  <c r="EH189" i="2"/>
  <c r="HE189" i="2"/>
  <c r="HF189" i="2"/>
  <c r="FC189" i="2"/>
  <c r="ER189" i="2"/>
  <c r="FW189" i="2"/>
  <c r="FL189" i="2"/>
  <c r="ES189" i="2"/>
  <c r="GR189" i="2"/>
  <c r="FX189" i="2"/>
  <c r="FM189" i="2"/>
  <c r="ET189" i="2"/>
  <c r="GS189" i="2"/>
  <c r="GG189" i="2"/>
  <c r="FN189" i="2"/>
  <c r="FQ189" i="2" s="1"/>
  <c r="EU189" i="2"/>
  <c r="GK189" i="2"/>
  <c r="DC189" i="2"/>
  <c r="CI189" i="2"/>
  <c r="DL189" i="2"/>
  <c r="DD189" i="2"/>
  <c r="CJ189" i="2"/>
  <c r="AP189" i="2"/>
  <c r="V189" i="2"/>
  <c r="DM189" i="2"/>
  <c r="DE189" i="2"/>
  <c r="AQ189" i="2"/>
  <c r="AV189" i="2" s="1"/>
  <c r="AF189" i="2"/>
  <c r="W189" i="2"/>
  <c r="FB189" i="2"/>
  <c r="DV189" i="2"/>
  <c r="BV189" i="2"/>
  <c r="BK189" i="2"/>
  <c r="AR189" i="2"/>
  <c r="AG189" i="2"/>
  <c r="X189" i="2"/>
  <c r="DW189" i="2"/>
  <c r="EC189" i="2" s="1"/>
  <c r="CQ189" i="2"/>
  <c r="BW189" i="2"/>
  <c r="BL189" i="2"/>
  <c r="BA189" i="2"/>
  <c r="AS189" i="2"/>
  <c r="Y189" i="2"/>
  <c r="DB189" i="2"/>
  <c r="DF189" i="2" s="1"/>
  <c r="CH189" i="2"/>
  <c r="DX189" i="2"/>
  <c r="EA189" i="2" s="1"/>
  <c r="CR189" i="2"/>
  <c r="CF189" i="2"/>
  <c r="BM189" i="2"/>
  <c r="BB189" i="2"/>
  <c r="AT189" i="2"/>
  <c r="EQ189" i="2"/>
  <c r="DZ189" i="2"/>
  <c r="DY189" i="2"/>
  <c r="DA189" i="2"/>
  <c r="CG189" i="2"/>
  <c r="BN189" i="2"/>
  <c r="L189" i="2"/>
  <c r="U189" i="2"/>
  <c r="BO189" i="2"/>
  <c r="EX188" i="2"/>
  <c r="EX189" i="2" s="1"/>
  <c r="EB188" i="2"/>
  <c r="EB189" i="2" s="1"/>
  <c r="AW188" i="2"/>
  <c r="AW189" i="2" s="1"/>
  <c r="GO188" i="2"/>
  <c r="FT188" i="2"/>
  <c r="EV189" i="2"/>
  <c r="CK189" i="2"/>
  <c r="CN188" i="2"/>
  <c r="AU187" i="2"/>
  <c r="AX186" i="2"/>
  <c r="HG189" i="2"/>
  <c r="DI188" i="2"/>
  <c r="AC188" i="2" l="1"/>
  <c r="AB189" i="2"/>
  <c r="EY188" i="2"/>
  <c r="ED188" i="2"/>
  <c r="FS189" i="2"/>
  <c r="EW189" i="2"/>
  <c r="Z189" i="2"/>
  <c r="CL189" i="2"/>
  <c r="DG189" i="2"/>
  <c r="GN189" i="2"/>
  <c r="DH189" i="2"/>
  <c r="AA189" i="2"/>
  <c r="FR189" i="2"/>
  <c r="HI189" i="2"/>
  <c r="HJ189" i="2" s="1"/>
  <c r="CM189" i="2"/>
  <c r="A191" i="2"/>
  <c r="GQ190" i="2"/>
  <c r="GP190" i="2"/>
  <c r="FV190" i="2"/>
  <c r="FU190" i="2"/>
  <c r="FA190" i="2"/>
  <c r="EF190" i="2"/>
  <c r="EZ190" i="2"/>
  <c r="EE190" i="2"/>
  <c r="DK190" i="2"/>
  <c r="DJ190" i="2"/>
  <c r="CP190" i="2"/>
  <c r="CO190" i="2"/>
  <c r="BU190" i="2"/>
  <c r="BT190" i="2"/>
  <c r="AZ190" i="2"/>
  <c r="AY190" i="2"/>
  <c r="AE190" i="2"/>
  <c r="AD190" i="2"/>
  <c r="K190" i="2"/>
  <c r="J190" i="2"/>
  <c r="I190" i="2"/>
  <c r="HC190" i="2"/>
  <c r="HH190" i="2" s="1"/>
  <c r="GI190" i="2"/>
  <c r="FP190" i="2"/>
  <c r="EG190" i="2"/>
  <c r="HD190" i="2"/>
  <c r="HG190" i="2" s="1"/>
  <c r="GJ190" i="2"/>
  <c r="EH190" i="2"/>
  <c r="HE190" i="2"/>
  <c r="GK190" i="2"/>
  <c r="FB190" i="2"/>
  <c r="EQ190" i="2"/>
  <c r="HF190" i="2"/>
  <c r="FW190" i="2"/>
  <c r="FL190" i="2"/>
  <c r="ES190" i="2"/>
  <c r="GR190" i="2"/>
  <c r="FX190" i="2"/>
  <c r="FM190" i="2"/>
  <c r="FS190" i="2" s="1"/>
  <c r="ET190" i="2"/>
  <c r="GS190" i="2"/>
  <c r="GG190" i="2"/>
  <c r="FN190" i="2"/>
  <c r="EU190" i="2"/>
  <c r="HB190" i="2"/>
  <c r="GH190" i="2"/>
  <c r="FO190" i="2"/>
  <c r="ER190" i="2"/>
  <c r="EV190" i="2" s="1"/>
  <c r="DL190" i="2"/>
  <c r="DD190" i="2"/>
  <c r="CJ190" i="2"/>
  <c r="BK190" i="2"/>
  <c r="DM190" i="2"/>
  <c r="DE190" i="2"/>
  <c r="BL190" i="2"/>
  <c r="AS190" i="2"/>
  <c r="Y190" i="2"/>
  <c r="DV190" i="2"/>
  <c r="BV190" i="2"/>
  <c r="BM190" i="2"/>
  <c r="AT190" i="2"/>
  <c r="DW190" i="2"/>
  <c r="EB190" i="2" s="1"/>
  <c r="CQ190" i="2"/>
  <c r="BW190" i="2"/>
  <c r="BN190" i="2"/>
  <c r="DC190" i="2"/>
  <c r="DF190" i="2" s="1"/>
  <c r="FC190" i="2"/>
  <c r="DX190" i="2"/>
  <c r="CR190" i="2"/>
  <c r="CF190" i="2"/>
  <c r="BO190" i="2"/>
  <c r="AF190" i="2"/>
  <c r="DY190" i="2"/>
  <c r="DA190" i="2"/>
  <c r="CG190" i="2"/>
  <c r="AG190" i="2"/>
  <c r="U190" i="2"/>
  <c r="CI190" i="2"/>
  <c r="DZ190" i="2"/>
  <c r="DB190" i="2"/>
  <c r="CH190" i="2"/>
  <c r="BA190" i="2"/>
  <c r="AP190" i="2"/>
  <c r="V190" i="2"/>
  <c r="AQ190" i="2"/>
  <c r="AW190" i="2" s="1"/>
  <c r="W190" i="2"/>
  <c r="AR190" i="2"/>
  <c r="X190" i="2"/>
  <c r="L190" i="2"/>
  <c r="BB190" i="2"/>
  <c r="CK190" i="2"/>
  <c r="CN189" i="2"/>
  <c r="ED189" i="2"/>
  <c r="EY189" i="2"/>
  <c r="AU188" i="2"/>
  <c r="AX187" i="2"/>
  <c r="FT189" i="2"/>
  <c r="GO189" i="2"/>
  <c r="DI189" i="2"/>
  <c r="AC189" i="2" l="1"/>
  <c r="AB190" i="2"/>
  <c r="GM190" i="2"/>
  <c r="GL190" i="2"/>
  <c r="FQ190" i="2"/>
  <c r="EX190" i="2"/>
  <c r="EA190" i="2"/>
  <c r="DG190" i="2"/>
  <c r="Z190" i="2"/>
  <c r="CL190" i="2"/>
  <c r="AV190" i="2"/>
  <c r="EW190" i="2"/>
  <c r="A192" i="2"/>
  <c r="GQ191" i="2"/>
  <c r="GP191" i="2"/>
  <c r="FU191" i="2"/>
  <c r="FV191" i="2"/>
  <c r="FA191" i="2"/>
  <c r="EZ191" i="2"/>
  <c r="EF191" i="2"/>
  <c r="EE191" i="2"/>
  <c r="DK191" i="2"/>
  <c r="DJ191" i="2"/>
  <c r="CP191" i="2"/>
  <c r="BT191" i="2"/>
  <c r="AZ191" i="2"/>
  <c r="AY191" i="2"/>
  <c r="CO191" i="2"/>
  <c r="BU191" i="2"/>
  <c r="AE191" i="2"/>
  <c r="AD191" i="2"/>
  <c r="J191" i="2"/>
  <c r="K191" i="2"/>
  <c r="I191" i="2"/>
  <c r="HD191" i="2"/>
  <c r="GJ191" i="2"/>
  <c r="EH191" i="2"/>
  <c r="HE191" i="2"/>
  <c r="GK191" i="2"/>
  <c r="FB191" i="2"/>
  <c r="EQ191" i="2"/>
  <c r="HF191" i="2"/>
  <c r="FC191" i="2"/>
  <c r="GR191" i="2"/>
  <c r="FX191" i="2"/>
  <c r="FM191" i="2"/>
  <c r="GS191" i="2"/>
  <c r="GG191" i="2"/>
  <c r="FN191" i="2"/>
  <c r="EU191" i="2"/>
  <c r="HB191" i="2"/>
  <c r="GH191" i="2"/>
  <c r="GM191" i="2" s="1"/>
  <c r="FO191" i="2"/>
  <c r="HC191" i="2"/>
  <c r="HH191" i="2" s="1"/>
  <c r="GI191" i="2"/>
  <c r="FP191" i="2"/>
  <c r="EG191" i="2"/>
  <c r="DM191" i="2"/>
  <c r="DE191" i="2"/>
  <c r="BN191" i="2"/>
  <c r="BA191" i="2"/>
  <c r="FW191" i="2"/>
  <c r="ER191" i="2"/>
  <c r="DV191" i="2"/>
  <c r="BV191" i="2"/>
  <c r="BO191" i="2"/>
  <c r="BB191" i="2"/>
  <c r="ES191" i="2"/>
  <c r="EV191" i="2" s="1"/>
  <c r="DW191" i="2"/>
  <c r="EA191" i="2" s="1"/>
  <c r="CQ191" i="2"/>
  <c r="BW191" i="2"/>
  <c r="U191" i="2"/>
  <c r="ET191" i="2"/>
  <c r="DX191" i="2"/>
  <c r="CR191" i="2"/>
  <c r="CF191" i="2"/>
  <c r="AP191" i="2"/>
  <c r="V191" i="2"/>
  <c r="CJ191" i="2"/>
  <c r="DY191" i="2"/>
  <c r="DA191" i="2"/>
  <c r="CG191" i="2"/>
  <c r="AQ191" i="2"/>
  <c r="AW191" i="2" s="1"/>
  <c r="W191" i="2"/>
  <c r="FL191" i="2"/>
  <c r="DZ191" i="2"/>
  <c r="DB191" i="2"/>
  <c r="DF191" i="2" s="1"/>
  <c r="CH191" i="2"/>
  <c r="BK191" i="2"/>
  <c r="AR191" i="2"/>
  <c r="X191" i="2"/>
  <c r="DD191" i="2"/>
  <c r="DC191" i="2"/>
  <c r="CI191" i="2"/>
  <c r="BL191" i="2"/>
  <c r="AS191" i="2"/>
  <c r="AF191" i="2"/>
  <c r="Y191" i="2"/>
  <c r="DL191" i="2"/>
  <c r="AT191" i="2"/>
  <c r="L191" i="2"/>
  <c r="BM191" i="2"/>
  <c r="AG191" i="2"/>
  <c r="CM190" i="2"/>
  <c r="CM191" i="2" s="1"/>
  <c r="FR190" i="2"/>
  <c r="FR191" i="2" s="1"/>
  <c r="AA190" i="2"/>
  <c r="DH190" i="2"/>
  <c r="DH191" i="2" s="1"/>
  <c r="EC190" i="2"/>
  <c r="EC191" i="2" s="1"/>
  <c r="GN190" i="2"/>
  <c r="GN191" i="2" s="1"/>
  <c r="HI190" i="2"/>
  <c r="HI191" i="2" s="1"/>
  <c r="GL191" i="2"/>
  <c r="EY190" i="2"/>
  <c r="FT190" i="2"/>
  <c r="FQ191" i="2"/>
  <c r="CN190" i="2"/>
  <c r="CK191" i="2"/>
  <c r="AX188" i="2"/>
  <c r="AU189" i="2"/>
  <c r="AC190" i="2" l="1"/>
  <c r="AB191" i="2"/>
  <c r="Z191" i="2"/>
  <c r="AA191" i="2"/>
  <c r="HJ190" i="2"/>
  <c r="GO190" i="2"/>
  <c r="DI190" i="2"/>
  <c r="ED190" i="2"/>
  <c r="HG191" i="2"/>
  <c r="FS191" i="2"/>
  <c r="EX191" i="2"/>
  <c r="DG191" i="2"/>
  <c r="EB191" i="2"/>
  <c r="EW191" i="2"/>
  <c r="CL191" i="2"/>
  <c r="AV191" i="2"/>
  <c r="A193" i="2"/>
  <c r="GQ192" i="2"/>
  <c r="GP192" i="2"/>
  <c r="FU192" i="2"/>
  <c r="FV192" i="2"/>
  <c r="FA192" i="2"/>
  <c r="EZ192" i="2"/>
  <c r="EF192" i="2"/>
  <c r="EE192" i="2"/>
  <c r="DK192" i="2"/>
  <c r="DJ192" i="2"/>
  <c r="CP192" i="2"/>
  <c r="CO192" i="2"/>
  <c r="BU192" i="2"/>
  <c r="BT192" i="2"/>
  <c r="AZ192" i="2"/>
  <c r="AY192" i="2"/>
  <c r="AE192" i="2"/>
  <c r="AD192" i="2"/>
  <c r="J192" i="2"/>
  <c r="I192" i="2"/>
  <c r="K192" i="2"/>
  <c r="HE192" i="2"/>
  <c r="GK192" i="2"/>
  <c r="FB192" i="2"/>
  <c r="EQ192" i="2"/>
  <c r="HF192" i="2"/>
  <c r="FC192" i="2"/>
  <c r="ER192" i="2"/>
  <c r="FW192" i="2"/>
  <c r="FL192" i="2"/>
  <c r="GR192" i="2"/>
  <c r="GS192" i="2"/>
  <c r="GG192" i="2"/>
  <c r="FN192" i="2"/>
  <c r="HB192" i="2"/>
  <c r="GH192" i="2"/>
  <c r="FO192" i="2"/>
  <c r="HC192" i="2"/>
  <c r="HH192" i="2" s="1"/>
  <c r="GI192" i="2"/>
  <c r="GL192" i="2" s="1"/>
  <c r="FP192" i="2"/>
  <c r="EG192" i="2"/>
  <c r="HD192" i="2"/>
  <c r="GJ192" i="2"/>
  <c r="EH192" i="2"/>
  <c r="DV192" i="2"/>
  <c r="BV192" i="2"/>
  <c r="DW192" i="2"/>
  <c r="EC192" i="2" s="1"/>
  <c r="CQ192" i="2"/>
  <c r="BW192" i="2"/>
  <c r="AQ192" i="2"/>
  <c r="AG192" i="2"/>
  <c r="W192" i="2"/>
  <c r="L192" i="2"/>
  <c r="FX192" i="2"/>
  <c r="DX192" i="2"/>
  <c r="CR192" i="2"/>
  <c r="CF192" i="2"/>
  <c r="BK192" i="2"/>
  <c r="BA192" i="2"/>
  <c r="AR192" i="2"/>
  <c r="X192" i="2"/>
  <c r="DY192" i="2"/>
  <c r="DA192" i="2"/>
  <c r="CG192" i="2"/>
  <c r="CK192" i="2" s="1"/>
  <c r="BL192" i="2"/>
  <c r="BB192" i="2"/>
  <c r="AS192" i="2"/>
  <c r="Y192" i="2"/>
  <c r="ES192" i="2"/>
  <c r="EV192" i="2" s="1"/>
  <c r="DZ192" i="2"/>
  <c r="DB192" i="2"/>
  <c r="DG192" i="2" s="1"/>
  <c r="CH192" i="2"/>
  <c r="BM192" i="2"/>
  <c r="AT192" i="2"/>
  <c r="ET192" i="2"/>
  <c r="DC192" i="2"/>
  <c r="CI192" i="2"/>
  <c r="BN192" i="2"/>
  <c r="DM192" i="2"/>
  <c r="FM192" i="2"/>
  <c r="FS192" i="2" s="1"/>
  <c r="EU192" i="2"/>
  <c r="DL192" i="2"/>
  <c r="DD192" i="2"/>
  <c r="CJ192" i="2"/>
  <c r="BO192" i="2"/>
  <c r="DE192" i="2"/>
  <c r="U192" i="2"/>
  <c r="V192" i="2"/>
  <c r="AP192" i="2"/>
  <c r="AF192" i="2"/>
  <c r="EW192" i="2"/>
  <c r="AU190" i="2"/>
  <c r="AX189" i="2"/>
  <c r="HG192" i="2"/>
  <c r="HJ191" i="2"/>
  <c r="ED191" i="2"/>
  <c r="CN191" i="2"/>
  <c r="EY191" i="2"/>
  <c r="FT191" i="2"/>
  <c r="GO191" i="2"/>
  <c r="DF192" i="2"/>
  <c r="DI191" i="2"/>
  <c r="AC191" i="2" l="1"/>
  <c r="AB192" i="2"/>
  <c r="HI192" i="2"/>
  <c r="GM192" i="2"/>
  <c r="FQ192" i="2"/>
  <c r="FR192" i="2"/>
  <c r="EX192" i="2"/>
  <c r="EA192" i="2"/>
  <c r="AW192" i="2"/>
  <c r="Z192" i="2"/>
  <c r="CL192" i="2"/>
  <c r="DH192" i="2"/>
  <c r="GN192" i="2"/>
  <c r="EB192" i="2"/>
  <c r="CM192" i="2"/>
  <c r="AA192" i="2"/>
  <c r="A194" i="2"/>
  <c r="GQ193" i="2"/>
  <c r="GP193" i="2"/>
  <c r="FV193" i="2"/>
  <c r="FU193" i="2"/>
  <c r="FA193" i="2"/>
  <c r="EZ193" i="2"/>
  <c r="EF193" i="2"/>
  <c r="EE193" i="2"/>
  <c r="DK193" i="2"/>
  <c r="DJ193" i="2"/>
  <c r="CP193" i="2"/>
  <c r="CO193" i="2"/>
  <c r="BU193" i="2"/>
  <c r="BT193" i="2"/>
  <c r="AZ193" i="2"/>
  <c r="AY193" i="2"/>
  <c r="AE193" i="2"/>
  <c r="AD193" i="2"/>
  <c r="K193" i="2"/>
  <c r="J193" i="2"/>
  <c r="I193" i="2"/>
  <c r="HF193" i="2"/>
  <c r="FC193" i="2"/>
  <c r="FW193" i="2"/>
  <c r="FL193" i="2"/>
  <c r="ES193" i="2"/>
  <c r="GR193" i="2"/>
  <c r="FX193" i="2"/>
  <c r="FM193" i="2"/>
  <c r="FS193" i="2" s="1"/>
  <c r="GS193" i="2"/>
  <c r="HB193" i="2"/>
  <c r="GH193" i="2"/>
  <c r="FO193" i="2"/>
  <c r="HC193" i="2"/>
  <c r="HI193" i="2" s="1"/>
  <c r="GI193" i="2"/>
  <c r="GL193" i="2" s="1"/>
  <c r="FP193" i="2"/>
  <c r="EG193" i="2"/>
  <c r="HD193" i="2"/>
  <c r="HG193" i="2" s="1"/>
  <c r="GJ193" i="2"/>
  <c r="EH193" i="2"/>
  <c r="HE193" i="2"/>
  <c r="GK193" i="2"/>
  <c r="FB193" i="2"/>
  <c r="EQ193" i="2"/>
  <c r="ET193" i="2"/>
  <c r="EW193" i="2" s="1"/>
  <c r="DW193" i="2"/>
  <c r="EC193" i="2" s="1"/>
  <c r="CQ193" i="2"/>
  <c r="BW193" i="2"/>
  <c r="BL193" i="2"/>
  <c r="EU193" i="2"/>
  <c r="DX193" i="2"/>
  <c r="CR193" i="2"/>
  <c r="CF193" i="2"/>
  <c r="BM193" i="2"/>
  <c r="AT193" i="2"/>
  <c r="DY193" i="2"/>
  <c r="DA193" i="2"/>
  <c r="CG193" i="2"/>
  <c r="CK193" i="2" s="1"/>
  <c r="BN193" i="2"/>
  <c r="AF193" i="2"/>
  <c r="L193" i="2"/>
  <c r="GG193" i="2"/>
  <c r="DZ193" i="2"/>
  <c r="DB193" i="2"/>
  <c r="CH193" i="2"/>
  <c r="BO193" i="2"/>
  <c r="AG193" i="2"/>
  <c r="DC193" i="2"/>
  <c r="CI193" i="2"/>
  <c r="BA193" i="2"/>
  <c r="U193" i="2"/>
  <c r="DL193" i="2"/>
  <c r="DD193" i="2"/>
  <c r="CJ193" i="2"/>
  <c r="BB193" i="2"/>
  <c r="AP193" i="2"/>
  <c r="V193" i="2"/>
  <c r="DM193" i="2"/>
  <c r="DE193" i="2"/>
  <c r="AQ193" i="2"/>
  <c r="AW193" i="2" s="1"/>
  <c r="W193" i="2"/>
  <c r="FN193" i="2"/>
  <c r="FQ193" i="2" s="1"/>
  <c r="ER193" i="2"/>
  <c r="EX193" i="2" s="1"/>
  <c r="DV193" i="2"/>
  <c r="BV193" i="2"/>
  <c r="AR193" i="2"/>
  <c r="X193" i="2"/>
  <c r="BK193" i="2"/>
  <c r="AS193" i="2"/>
  <c r="Y193" i="2"/>
  <c r="AV192" i="2"/>
  <c r="AV193" i="2" s="1"/>
  <c r="GO192" i="2"/>
  <c r="ED192" i="2"/>
  <c r="EA193" i="2"/>
  <c r="FT192" i="2"/>
  <c r="EY192" i="2"/>
  <c r="HJ192" i="2"/>
  <c r="CN192" i="2"/>
  <c r="AX190" i="2"/>
  <c r="AU191" i="2"/>
  <c r="DI192" i="2"/>
  <c r="DF193" i="2"/>
  <c r="Z193" i="2" l="1"/>
  <c r="AC192" i="2"/>
  <c r="AB193" i="2"/>
  <c r="GM193" i="2"/>
  <c r="EV193" i="2"/>
  <c r="DG193" i="2"/>
  <c r="CL193" i="2"/>
  <c r="A195" i="2"/>
  <c r="GQ194" i="2"/>
  <c r="GP194" i="2"/>
  <c r="FU194" i="2"/>
  <c r="FV194" i="2"/>
  <c r="FA194" i="2"/>
  <c r="EZ194" i="2"/>
  <c r="EF194" i="2"/>
  <c r="EE194" i="2"/>
  <c r="DK194" i="2"/>
  <c r="DJ194" i="2"/>
  <c r="CP194" i="2"/>
  <c r="CO194" i="2"/>
  <c r="BU194" i="2"/>
  <c r="BT194" i="2"/>
  <c r="AZ194" i="2"/>
  <c r="AY194" i="2"/>
  <c r="AE194" i="2"/>
  <c r="AD194" i="2"/>
  <c r="K194" i="2"/>
  <c r="J194" i="2"/>
  <c r="I194" i="2"/>
  <c r="FW194" i="2"/>
  <c r="FL194" i="2"/>
  <c r="GR194" i="2"/>
  <c r="FX194" i="2"/>
  <c r="FM194" i="2"/>
  <c r="FS194" i="2" s="1"/>
  <c r="ET194" i="2"/>
  <c r="GS194" i="2"/>
  <c r="GG194" i="2"/>
  <c r="FN194" i="2"/>
  <c r="HB194" i="2"/>
  <c r="HC194" i="2"/>
  <c r="GI194" i="2"/>
  <c r="FP194" i="2"/>
  <c r="HD194" i="2"/>
  <c r="HG194" i="2" s="1"/>
  <c r="GJ194" i="2"/>
  <c r="EH194" i="2"/>
  <c r="HE194" i="2"/>
  <c r="GK194" i="2"/>
  <c r="FB194" i="2"/>
  <c r="EQ194" i="2"/>
  <c r="HF194" i="2"/>
  <c r="FC194" i="2"/>
  <c r="ER194" i="2"/>
  <c r="EX194" i="2" s="1"/>
  <c r="FO194" i="2"/>
  <c r="DX194" i="2"/>
  <c r="CR194" i="2"/>
  <c r="CF194" i="2"/>
  <c r="BO194" i="2"/>
  <c r="DY194" i="2"/>
  <c r="DA194" i="2"/>
  <c r="CG194" i="2"/>
  <c r="U194" i="2"/>
  <c r="EG194" i="2"/>
  <c r="DZ194" i="2"/>
  <c r="DB194" i="2"/>
  <c r="CH194" i="2"/>
  <c r="AP194" i="2"/>
  <c r="V194" i="2"/>
  <c r="ES194" i="2"/>
  <c r="DC194" i="2"/>
  <c r="DF194" i="2" s="1"/>
  <c r="CI194" i="2"/>
  <c r="AQ194" i="2"/>
  <c r="AW194" i="2" s="1"/>
  <c r="W194" i="2"/>
  <c r="L194" i="2"/>
  <c r="GH194" i="2"/>
  <c r="GM194" i="2" s="1"/>
  <c r="EU194" i="2"/>
  <c r="DL194" i="2"/>
  <c r="DD194" i="2"/>
  <c r="CJ194" i="2"/>
  <c r="BK194" i="2"/>
  <c r="AR194" i="2"/>
  <c r="AF194" i="2"/>
  <c r="X194" i="2"/>
  <c r="BW194" i="2"/>
  <c r="DM194" i="2"/>
  <c r="DE194" i="2"/>
  <c r="BL194" i="2"/>
  <c r="AS194" i="2"/>
  <c r="AG194" i="2"/>
  <c r="Y194" i="2"/>
  <c r="DW194" i="2"/>
  <c r="EC194" i="2" s="1"/>
  <c r="CQ194" i="2"/>
  <c r="DV194" i="2"/>
  <c r="BV194" i="2"/>
  <c r="BM194" i="2"/>
  <c r="BA194" i="2"/>
  <c r="AT194" i="2"/>
  <c r="BN194" i="2"/>
  <c r="BB194" i="2"/>
  <c r="AA193" i="2"/>
  <c r="FR193" i="2"/>
  <c r="FR194" i="2" s="1"/>
  <c r="CM193" i="2"/>
  <c r="CM194" i="2" s="1"/>
  <c r="DH193" i="2"/>
  <c r="DH194" i="2" s="1"/>
  <c r="AV194" i="2"/>
  <c r="EB193" i="2"/>
  <c r="EB194" i="2" s="1"/>
  <c r="GN193" i="2"/>
  <c r="GN194" i="2" s="1"/>
  <c r="HH193" i="2"/>
  <c r="HH194" i="2" s="1"/>
  <c r="CK194" i="2"/>
  <c r="CN193" i="2"/>
  <c r="FT193" i="2"/>
  <c r="AU192" i="2"/>
  <c r="AX191" i="2"/>
  <c r="EA194" i="2"/>
  <c r="ED193" i="2"/>
  <c r="GO193" i="2"/>
  <c r="EY193" i="2"/>
  <c r="AC193" i="2" l="1"/>
  <c r="AB194" i="2"/>
  <c r="HJ193" i="2"/>
  <c r="DI193" i="2"/>
  <c r="HI194" i="2"/>
  <c r="GL194" i="2"/>
  <c r="FQ194" i="2"/>
  <c r="EW194" i="2"/>
  <c r="EV194" i="2"/>
  <c r="EY194" i="2" s="1"/>
  <c r="CL194" i="2"/>
  <c r="Z194" i="2"/>
  <c r="AA194" i="2"/>
  <c r="DG194" i="2"/>
  <c r="A196" i="2"/>
  <c r="FU195" i="2"/>
  <c r="GQ195" i="2"/>
  <c r="GP195" i="2"/>
  <c r="FV195" i="2"/>
  <c r="FA195" i="2"/>
  <c r="EZ195" i="2"/>
  <c r="EF195" i="2"/>
  <c r="EE195" i="2"/>
  <c r="CP195" i="2"/>
  <c r="CO195" i="2"/>
  <c r="BU195" i="2"/>
  <c r="DK195" i="2"/>
  <c r="DJ195" i="2"/>
  <c r="BT195" i="2"/>
  <c r="AZ195" i="2"/>
  <c r="AY195" i="2"/>
  <c r="AE195" i="2"/>
  <c r="AD195" i="2"/>
  <c r="K195" i="2"/>
  <c r="J195" i="2"/>
  <c r="I195" i="2"/>
  <c r="GR195" i="2"/>
  <c r="FX195" i="2"/>
  <c r="FM195" i="2"/>
  <c r="GS195" i="2"/>
  <c r="GG195" i="2"/>
  <c r="FN195" i="2"/>
  <c r="EU195" i="2"/>
  <c r="HB195" i="2"/>
  <c r="GH195" i="2"/>
  <c r="GM195" i="2" s="1"/>
  <c r="FO195" i="2"/>
  <c r="HC195" i="2"/>
  <c r="HD195" i="2"/>
  <c r="GJ195" i="2"/>
  <c r="HE195" i="2"/>
  <c r="GK195" i="2"/>
  <c r="FB195" i="2"/>
  <c r="EQ195" i="2"/>
  <c r="HF195" i="2"/>
  <c r="FC195" i="2"/>
  <c r="ER195" i="2"/>
  <c r="FW195" i="2"/>
  <c r="FL195" i="2"/>
  <c r="ES195" i="2"/>
  <c r="DY195" i="2"/>
  <c r="DA195" i="2"/>
  <c r="CG195" i="2"/>
  <c r="BA195" i="2"/>
  <c r="FP195" i="2"/>
  <c r="DZ195" i="2"/>
  <c r="DB195" i="2"/>
  <c r="DF195" i="2" s="1"/>
  <c r="CH195" i="2"/>
  <c r="BK195" i="2"/>
  <c r="BB195" i="2"/>
  <c r="AR195" i="2"/>
  <c r="X195" i="2"/>
  <c r="DC195" i="2"/>
  <c r="CI195" i="2"/>
  <c r="BL195" i="2"/>
  <c r="AS195" i="2"/>
  <c r="Y195" i="2"/>
  <c r="DL195" i="2"/>
  <c r="DD195" i="2"/>
  <c r="CJ195" i="2"/>
  <c r="BM195" i="2"/>
  <c r="AT195" i="2"/>
  <c r="CF195" i="2"/>
  <c r="DM195" i="2"/>
  <c r="DE195" i="2"/>
  <c r="BN195" i="2"/>
  <c r="L195" i="2"/>
  <c r="GI195" i="2"/>
  <c r="EG195" i="2"/>
  <c r="DV195" i="2"/>
  <c r="BV195" i="2"/>
  <c r="BO195" i="2"/>
  <c r="ET195" i="2"/>
  <c r="EH195" i="2"/>
  <c r="DW195" i="2"/>
  <c r="CQ195" i="2"/>
  <c r="BW195" i="2"/>
  <c r="AF195" i="2"/>
  <c r="U195" i="2"/>
  <c r="DX195" i="2"/>
  <c r="CR195" i="2"/>
  <c r="AQ195" i="2"/>
  <c r="AW195" i="2" s="1"/>
  <c r="W195" i="2"/>
  <c r="AP195" i="2"/>
  <c r="AG195" i="2"/>
  <c r="V195" i="2"/>
  <c r="AU193" i="2"/>
  <c r="AX192" i="2"/>
  <c r="ED194" i="2"/>
  <c r="EA195" i="2"/>
  <c r="FT194" i="2"/>
  <c r="FQ195" i="2"/>
  <c r="GO194" i="2"/>
  <c r="GL195" i="2"/>
  <c r="HJ194" i="2"/>
  <c r="HG195" i="2"/>
  <c r="CN194" i="2"/>
  <c r="CK195" i="2"/>
  <c r="DI194" i="2"/>
  <c r="AC194" i="2" l="1"/>
  <c r="AB195" i="2"/>
  <c r="Z195" i="2"/>
  <c r="EV195" i="2"/>
  <c r="HI195" i="2"/>
  <c r="EX195" i="2"/>
  <c r="EC195" i="2"/>
  <c r="CL195" i="2"/>
  <c r="AA195" i="2"/>
  <c r="DG195" i="2"/>
  <c r="DI195" i="2" s="1"/>
  <c r="FR195" i="2"/>
  <c r="GN195" i="2"/>
  <c r="GO195" i="2" s="1"/>
  <c r="FS195" i="2"/>
  <c r="EW195" i="2"/>
  <c r="EB195" i="2"/>
  <c r="HH195" i="2"/>
  <c r="DH195" i="2"/>
  <c r="CM195" i="2"/>
  <c r="CN195" i="2" s="1"/>
  <c r="A197" i="2"/>
  <c r="GQ196" i="2"/>
  <c r="GP196" i="2"/>
  <c r="FU196" i="2"/>
  <c r="FV196" i="2"/>
  <c r="FA196" i="2"/>
  <c r="EZ196" i="2"/>
  <c r="EF196" i="2"/>
  <c r="EE196" i="2"/>
  <c r="DK196" i="2"/>
  <c r="DJ196" i="2"/>
  <c r="CP196" i="2"/>
  <c r="CO196" i="2"/>
  <c r="BU196" i="2"/>
  <c r="BT196" i="2"/>
  <c r="AZ196" i="2"/>
  <c r="AY196" i="2"/>
  <c r="AE196" i="2"/>
  <c r="AD196" i="2"/>
  <c r="K196" i="2"/>
  <c r="J196" i="2"/>
  <c r="I196" i="2"/>
  <c r="GS196" i="2"/>
  <c r="GG196" i="2"/>
  <c r="FN196" i="2"/>
  <c r="HB196" i="2"/>
  <c r="GH196" i="2"/>
  <c r="GM196" i="2" s="1"/>
  <c r="FO196" i="2"/>
  <c r="HC196" i="2"/>
  <c r="HI196" i="2" s="1"/>
  <c r="GI196" i="2"/>
  <c r="FP196" i="2"/>
  <c r="HD196" i="2"/>
  <c r="HE196" i="2"/>
  <c r="GK196" i="2"/>
  <c r="FB196" i="2"/>
  <c r="HF196" i="2"/>
  <c r="FC196" i="2"/>
  <c r="FW196" i="2"/>
  <c r="FL196" i="2"/>
  <c r="ES196" i="2"/>
  <c r="GR196" i="2"/>
  <c r="FX196" i="2"/>
  <c r="FM196" i="2"/>
  <c r="ET196" i="2"/>
  <c r="EG196" i="2"/>
  <c r="DZ196" i="2"/>
  <c r="DB196" i="2"/>
  <c r="CH196" i="2"/>
  <c r="BM196" i="2"/>
  <c r="EH196" i="2"/>
  <c r="DC196" i="2"/>
  <c r="CI196" i="2"/>
  <c r="BN196" i="2"/>
  <c r="AG196" i="2"/>
  <c r="EQ196" i="2"/>
  <c r="DL196" i="2"/>
  <c r="DD196" i="2"/>
  <c r="CJ196" i="2"/>
  <c r="BO196" i="2"/>
  <c r="BA196" i="2"/>
  <c r="ER196" i="2"/>
  <c r="DM196" i="2"/>
  <c r="DE196" i="2"/>
  <c r="BB196" i="2"/>
  <c r="U196" i="2"/>
  <c r="EU196" i="2"/>
  <c r="DV196" i="2"/>
  <c r="BV196" i="2"/>
  <c r="AP196" i="2"/>
  <c r="V196" i="2"/>
  <c r="DW196" i="2"/>
  <c r="EC196" i="2" s="1"/>
  <c r="CQ196" i="2"/>
  <c r="BW196" i="2"/>
  <c r="AQ196" i="2"/>
  <c r="AW196" i="2" s="1"/>
  <c r="W196" i="2"/>
  <c r="L196" i="2"/>
  <c r="DY196" i="2"/>
  <c r="DA196" i="2"/>
  <c r="GJ196" i="2"/>
  <c r="DX196" i="2"/>
  <c r="CR196" i="2"/>
  <c r="CF196" i="2"/>
  <c r="BK196" i="2"/>
  <c r="AR196" i="2"/>
  <c r="X196" i="2"/>
  <c r="CG196" i="2"/>
  <c r="CL196" i="2" s="1"/>
  <c r="BL196" i="2"/>
  <c r="AF196" i="2"/>
  <c r="AS196" i="2"/>
  <c r="Y196" i="2"/>
  <c r="AT196" i="2"/>
  <c r="AV195" i="2"/>
  <c r="AV196" i="2" s="1"/>
  <c r="HG196" i="2"/>
  <c r="HJ195" i="2"/>
  <c r="EA196" i="2"/>
  <c r="ED195" i="2"/>
  <c r="FQ196" i="2"/>
  <c r="FT195" i="2"/>
  <c r="CK196" i="2"/>
  <c r="EY195" i="2"/>
  <c r="EV196" i="2"/>
  <c r="AX193" i="2"/>
  <c r="AU194" i="2"/>
  <c r="DF196" i="2"/>
  <c r="AC195" i="2" l="1"/>
  <c r="Z196" i="2"/>
  <c r="GL196" i="2"/>
  <c r="FR196" i="2"/>
  <c r="EX196" i="2"/>
  <c r="DG196" i="2"/>
  <c r="AA196" i="2"/>
  <c r="EW196" i="2"/>
  <c r="FS196" i="2"/>
  <c r="FS197" i="2" s="1"/>
  <c r="HH196" i="2"/>
  <c r="EB196" i="2"/>
  <c r="GN196" i="2"/>
  <c r="GO196" i="2" s="1"/>
  <c r="AB196" i="2"/>
  <c r="A198" i="2"/>
  <c r="GQ197" i="2"/>
  <c r="GP197" i="2"/>
  <c r="FU197" i="2"/>
  <c r="FV197" i="2"/>
  <c r="FA197" i="2"/>
  <c r="EZ197" i="2"/>
  <c r="EF197" i="2"/>
  <c r="DK197" i="2"/>
  <c r="DJ197" i="2"/>
  <c r="EE197" i="2"/>
  <c r="CP197" i="2"/>
  <c r="CO197" i="2"/>
  <c r="BU197" i="2"/>
  <c r="BT197" i="2"/>
  <c r="AZ197" i="2"/>
  <c r="AY197" i="2"/>
  <c r="AE197" i="2"/>
  <c r="AD197" i="2"/>
  <c r="K197" i="2"/>
  <c r="J197" i="2"/>
  <c r="I197" i="2"/>
  <c r="HB197" i="2"/>
  <c r="GH197" i="2"/>
  <c r="FO197" i="2"/>
  <c r="HC197" i="2"/>
  <c r="GI197" i="2"/>
  <c r="FP197" i="2"/>
  <c r="HD197" i="2"/>
  <c r="HG197" i="2" s="1"/>
  <c r="GJ197" i="2"/>
  <c r="HE197" i="2"/>
  <c r="HF197" i="2"/>
  <c r="FC197" i="2"/>
  <c r="FW197" i="2"/>
  <c r="FL197" i="2"/>
  <c r="GR197" i="2"/>
  <c r="FX197" i="2"/>
  <c r="FM197" i="2"/>
  <c r="FR197" i="2" s="1"/>
  <c r="ET197" i="2"/>
  <c r="GS197" i="2"/>
  <c r="GG197" i="2"/>
  <c r="FN197" i="2"/>
  <c r="EU197" i="2"/>
  <c r="ER197" i="2"/>
  <c r="EX197" i="2" s="1"/>
  <c r="DC197" i="2"/>
  <c r="CI197" i="2"/>
  <c r="ES197" i="2"/>
  <c r="EV197" i="2" s="1"/>
  <c r="DL197" i="2"/>
  <c r="DD197" i="2"/>
  <c r="CJ197" i="2"/>
  <c r="AP197" i="2"/>
  <c r="V197" i="2"/>
  <c r="FB197" i="2"/>
  <c r="DM197" i="2"/>
  <c r="DE197" i="2"/>
  <c r="AQ197" i="2"/>
  <c r="AV197" i="2" s="1"/>
  <c r="AF197" i="2"/>
  <c r="W197" i="2"/>
  <c r="DV197" i="2"/>
  <c r="BV197" i="2"/>
  <c r="BK197" i="2"/>
  <c r="AR197" i="2"/>
  <c r="AG197" i="2"/>
  <c r="X197" i="2"/>
  <c r="DW197" i="2"/>
  <c r="CQ197" i="2"/>
  <c r="BW197" i="2"/>
  <c r="BL197" i="2"/>
  <c r="BA197" i="2"/>
  <c r="AS197" i="2"/>
  <c r="Y197" i="2"/>
  <c r="CH197" i="2"/>
  <c r="CK197" i="2" s="1"/>
  <c r="EG197" i="2"/>
  <c r="DX197" i="2"/>
  <c r="CR197" i="2"/>
  <c r="CF197" i="2"/>
  <c r="BM197" i="2"/>
  <c r="BB197" i="2"/>
  <c r="AT197" i="2"/>
  <c r="GK197" i="2"/>
  <c r="EH197" i="2"/>
  <c r="DY197" i="2"/>
  <c r="DA197" i="2"/>
  <c r="CG197" i="2"/>
  <c r="CL197" i="2" s="1"/>
  <c r="BN197" i="2"/>
  <c r="L197" i="2"/>
  <c r="EQ197" i="2"/>
  <c r="DZ197" i="2"/>
  <c r="DB197" i="2"/>
  <c r="DG197" i="2" s="1"/>
  <c r="BO197" i="2"/>
  <c r="U197" i="2"/>
  <c r="DH196" i="2"/>
  <c r="DH197" i="2" s="1"/>
  <c r="CM196" i="2"/>
  <c r="CM197" i="2" s="1"/>
  <c r="AX194" i="2"/>
  <c r="AU195" i="2"/>
  <c r="FT196" i="2"/>
  <c r="FQ197" i="2"/>
  <c r="EY196" i="2"/>
  <c r="ED196" i="2"/>
  <c r="EA197" i="2"/>
  <c r="HJ196" i="2"/>
  <c r="DF197" i="2"/>
  <c r="AC196" i="2" l="1"/>
  <c r="Z197" i="2"/>
  <c r="DI196" i="2"/>
  <c r="CN196" i="2"/>
  <c r="HI197" i="2"/>
  <c r="GL197" i="2"/>
  <c r="EC197" i="2"/>
  <c r="AA197" i="2"/>
  <c r="A199" i="2"/>
  <c r="GQ198" i="2"/>
  <c r="GP198" i="2"/>
  <c r="FU198" i="2"/>
  <c r="FV198" i="2"/>
  <c r="FA198" i="2"/>
  <c r="EF198" i="2"/>
  <c r="EZ198" i="2"/>
  <c r="EE198" i="2"/>
  <c r="DK198" i="2"/>
  <c r="DJ198" i="2"/>
  <c r="CP198" i="2"/>
  <c r="CO198" i="2"/>
  <c r="BU198" i="2"/>
  <c r="BT198" i="2"/>
  <c r="AZ198" i="2"/>
  <c r="AY198" i="2"/>
  <c r="AE198" i="2"/>
  <c r="AD198" i="2"/>
  <c r="K198" i="2"/>
  <c r="J198" i="2"/>
  <c r="I198" i="2"/>
  <c r="HC198" i="2"/>
  <c r="GI198" i="2"/>
  <c r="FP198" i="2"/>
  <c r="HD198" i="2"/>
  <c r="GJ198" i="2"/>
  <c r="HE198" i="2"/>
  <c r="GK198" i="2"/>
  <c r="FB198" i="2"/>
  <c r="HF198" i="2"/>
  <c r="FW198" i="2"/>
  <c r="FL198" i="2"/>
  <c r="GR198" i="2"/>
  <c r="FX198" i="2"/>
  <c r="FM198" i="2"/>
  <c r="FR198" i="2" s="1"/>
  <c r="GS198" i="2"/>
  <c r="GG198" i="2"/>
  <c r="FN198" i="2"/>
  <c r="HB198" i="2"/>
  <c r="GH198" i="2"/>
  <c r="FO198" i="2"/>
  <c r="EU198" i="2"/>
  <c r="DL198" i="2"/>
  <c r="DD198" i="2"/>
  <c r="CJ198" i="2"/>
  <c r="CM198" i="2" s="1"/>
  <c r="BK198" i="2"/>
  <c r="DM198" i="2"/>
  <c r="DE198" i="2"/>
  <c r="BL198" i="2"/>
  <c r="AS198" i="2"/>
  <c r="Y198" i="2"/>
  <c r="EG198" i="2"/>
  <c r="BV198" i="2"/>
  <c r="BM198" i="2"/>
  <c r="AT198" i="2"/>
  <c r="FC198" i="2"/>
  <c r="EH198" i="2"/>
  <c r="DV198" i="2"/>
  <c r="CQ198" i="2"/>
  <c r="BW198" i="2"/>
  <c r="BN198" i="2"/>
  <c r="EQ198" i="2"/>
  <c r="DW198" i="2"/>
  <c r="CR198" i="2"/>
  <c r="CF198" i="2"/>
  <c r="BO198" i="2"/>
  <c r="AF198" i="2"/>
  <c r="ER198" i="2"/>
  <c r="EX198" i="2" s="1"/>
  <c r="DX198" i="2"/>
  <c r="EA198" i="2" s="1"/>
  <c r="DA198" i="2"/>
  <c r="CG198" i="2"/>
  <c r="AG198" i="2"/>
  <c r="U198" i="2"/>
  <c r="ET198" i="2"/>
  <c r="DZ198" i="2"/>
  <c r="DC198" i="2"/>
  <c r="CI198" i="2"/>
  <c r="ES198" i="2"/>
  <c r="DY198" i="2"/>
  <c r="DB198" i="2"/>
  <c r="CH198" i="2"/>
  <c r="BA198" i="2"/>
  <c r="AP198" i="2"/>
  <c r="V198" i="2"/>
  <c r="BB198" i="2"/>
  <c r="AQ198" i="2"/>
  <c r="AV198" i="2" s="1"/>
  <c r="W198" i="2"/>
  <c r="X198" i="2"/>
  <c r="AR198" i="2"/>
  <c r="L198" i="2"/>
  <c r="EW197" i="2"/>
  <c r="AW197" i="2"/>
  <c r="AW198" i="2" s="1"/>
  <c r="FS198" i="2"/>
  <c r="GM197" i="2"/>
  <c r="GM198" i="2" s="1"/>
  <c r="HH197" i="2"/>
  <c r="HH198" i="2" s="1"/>
  <c r="AB197" i="2"/>
  <c r="AB198" i="2" s="1"/>
  <c r="EB197" i="2"/>
  <c r="EB198" i="2" s="1"/>
  <c r="GN197" i="2"/>
  <c r="GN198" i="2" s="1"/>
  <c r="EY197" i="2"/>
  <c r="HG198" i="2"/>
  <c r="HJ197" i="2"/>
  <c r="GL198" i="2"/>
  <c r="GO197" i="2"/>
  <c r="ED197" i="2"/>
  <c r="FQ198" i="2"/>
  <c r="FT197" i="2"/>
  <c r="CK198" i="2"/>
  <c r="CN197" i="2"/>
  <c r="AX195" i="2"/>
  <c r="AU196" i="2"/>
  <c r="DF198" i="2"/>
  <c r="DI197" i="2"/>
  <c r="Z198" i="2" l="1"/>
  <c r="AC197" i="2"/>
  <c r="AA198" i="2"/>
  <c r="HI198" i="2"/>
  <c r="EV198" i="2"/>
  <c r="EC198" i="2"/>
  <c r="DG198" i="2"/>
  <c r="CL198" i="2"/>
  <c r="CN198" i="2" s="1"/>
  <c r="DH198" i="2"/>
  <c r="EW198" i="2"/>
  <c r="A200" i="2"/>
  <c r="GQ199" i="2"/>
  <c r="GP199" i="2"/>
  <c r="FU199" i="2"/>
  <c r="FV199" i="2"/>
  <c r="FA199" i="2"/>
  <c r="EZ199" i="2"/>
  <c r="EE199" i="2"/>
  <c r="EF199" i="2"/>
  <c r="DK199" i="2"/>
  <c r="DJ199" i="2"/>
  <c r="BT199" i="2"/>
  <c r="AZ199" i="2"/>
  <c r="AY199" i="2"/>
  <c r="CP199" i="2"/>
  <c r="CO199" i="2"/>
  <c r="BU199" i="2"/>
  <c r="AE199" i="2"/>
  <c r="AD199" i="2"/>
  <c r="J199" i="2"/>
  <c r="K199" i="2"/>
  <c r="I199" i="2"/>
  <c r="HD199" i="2"/>
  <c r="GJ199" i="2"/>
  <c r="HE199" i="2"/>
  <c r="GK199" i="2"/>
  <c r="FB199" i="2"/>
  <c r="HF199" i="2"/>
  <c r="FC199" i="2"/>
  <c r="GR199" i="2"/>
  <c r="FX199" i="2"/>
  <c r="FM199" i="2"/>
  <c r="GS199" i="2"/>
  <c r="GG199" i="2"/>
  <c r="FN199" i="2"/>
  <c r="HB199" i="2"/>
  <c r="GH199" i="2"/>
  <c r="GM199" i="2" s="1"/>
  <c r="FO199" i="2"/>
  <c r="HC199" i="2"/>
  <c r="HI199" i="2" s="1"/>
  <c r="GI199" i="2"/>
  <c r="FP199" i="2"/>
  <c r="FW199" i="2"/>
  <c r="DL199" i="2"/>
  <c r="DE199" i="2"/>
  <c r="BN199" i="2"/>
  <c r="BA199" i="2"/>
  <c r="EG199" i="2"/>
  <c r="DM199" i="2"/>
  <c r="BV199" i="2"/>
  <c r="BO199" i="2"/>
  <c r="BB199" i="2"/>
  <c r="EH199" i="2"/>
  <c r="CQ199" i="2"/>
  <c r="BW199" i="2"/>
  <c r="U199" i="2"/>
  <c r="EQ199" i="2"/>
  <c r="DV199" i="2"/>
  <c r="CR199" i="2"/>
  <c r="CF199" i="2"/>
  <c r="AP199" i="2"/>
  <c r="V199" i="2"/>
  <c r="CJ199" i="2"/>
  <c r="FL199" i="2"/>
  <c r="ER199" i="2"/>
  <c r="EX199" i="2" s="1"/>
  <c r="DW199" i="2"/>
  <c r="DA199" i="2"/>
  <c r="CG199" i="2"/>
  <c r="CK199" i="2" s="1"/>
  <c r="AQ199" i="2"/>
  <c r="AW199" i="2" s="1"/>
  <c r="W199" i="2"/>
  <c r="DD199" i="2"/>
  <c r="ES199" i="2"/>
  <c r="DX199" i="2"/>
  <c r="DB199" i="2"/>
  <c r="CH199" i="2"/>
  <c r="BK199" i="2"/>
  <c r="AR199" i="2"/>
  <c r="X199" i="2"/>
  <c r="ET199" i="2"/>
  <c r="DY199" i="2"/>
  <c r="DC199" i="2"/>
  <c r="DF199" i="2" s="1"/>
  <c r="CI199" i="2"/>
  <c r="BL199" i="2"/>
  <c r="AS199" i="2"/>
  <c r="AF199" i="2"/>
  <c r="Y199" i="2"/>
  <c r="EU199" i="2"/>
  <c r="DZ199" i="2"/>
  <c r="AG199" i="2"/>
  <c r="BM199" i="2"/>
  <c r="L199" i="2"/>
  <c r="AT199" i="2"/>
  <c r="AX196" i="2"/>
  <c r="AU197" i="2"/>
  <c r="GO198" i="2"/>
  <c r="GL199" i="2"/>
  <c r="FT198" i="2"/>
  <c r="HJ198" i="2"/>
  <c r="EY198" i="2"/>
  <c r="ED198" i="2"/>
  <c r="EA199" i="2"/>
  <c r="DI198" i="2"/>
  <c r="AC198" i="2" l="1"/>
  <c r="AB199" i="2"/>
  <c r="Z199" i="2"/>
  <c r="HG199" i="2"/>
  <c r="HH199" i="2"/>
  <c r="FS199" i="2"/>
  <c r="FQ199" i="2"/>
  <c r="EV199" i="2"/>
  <c r="DG199" i="2"/>
  <c r="CL199" i="2"/>
  <c r="CN199" i="2" s="1"/>
  <c r="EB199" i="2"/>
  <c r="AA199" i="2"/>
  <c r="DH199" i="2"/>
  <c r="GN199" i="2"/>
  <c r="EC199" i="2"/>
  <c r="GQ200" i="2"/>
  <c r="GP200" i="2"/>
  <c r="FU200" i="2"/>
  <c r="FV200" i="2"/>
  <c r="FA200" i="2"/>
  <c r="EZ200" i="2"/>
  <c r="EF200" i="2"/>
  <c r="EE200" i="2"/>
  <c r="DK200" i="2"/>
  <c r="DJ200" i="2"/>
  <c r="CP200" i="2"/>
  <c r="CO200" i="2"/>
  <c r="BU200" i="2"/>
  <c r="BT200" i="2"/>
  <c r="AZ200" i="2"/>
  <c r="AY200" i="2"/>
  <c r="AE200" i="2"/>
  <c r="AD200" i="2"/>
  <c r="J200" i="2"/>
  <c r="I200" i="2"/>
  <c r="K200" i="2"/>
  <c r="HE200" i="2"/>
  <c r="GK200" i="2"/>
  <c r="FB200" i="2"/>
  <c r="HF200" i="2"/>
  <c r="FC200" i="2"/>
  <c r="FW200" i="2"/>
  <c r="FL200" i="2"/>
  <c r="GR200" i="2"/>
  <c r="GS200" i="2"/>
  <c r="GG200" i="2"/>
  <c r="FN200" i="2"/>
  <c r="HB200" i="2"/>
  <c r="GH200" i="2"/>
  <c r="GM200" i="2" s="1"/>
  <c r="FO200" i="2"/>
  <c r="HC200" i="2"/>
  <c r="HI200" i="2" s="1"/>
  <c r="GI200" i="2"/>
  <c r="FP200" i="2"/>
  <c r="HD200" i="2"/>
  <c r="HG200" i="2" s="1"/>
  <c r="GJ200" i="2"/>
  <c r="EG200" i="2"/>
  <c r="DL200" i="2"/>
  <c r="BV200" i="2"/>
  <c r="FX200" i="2"/>
  <c r="EH200" i="2"/>
  <c r="DM200" i="2"/>
  <c r="CQ200" i="2"/>
  <c r="BW200" i="2"/>
  <c r="AQ200" i="2"/>
  <c r="AW200" i="2" s="1"/>
  <c r="AG200" i="2"/>
  <c r="W200" i="2"/>
  <c r="L200" i="2"/>
  <c r="EQ200" i="2"/>
  <c r="DV200" i="2"/>
  <c r="CR200" i="2"/>
  <c r="CF200" i="2"/>
  <c r="BK200" i="2"/>
  <c r="BA200" i="2"/>
  <c r="AR200" i="2"/>
  <c r="X200" i="2"/>
  <c r="ER200" i="2"/>
  <c r="EX200" i="2" s="1"/>
  <c r="DW200" i="2"/>
  <c r="EA200" i="2" s="1"/>
  <c r="DA200" i="2"/>
  <c r="CG200" i="2"/>
  <c r="CK200" i="2" s="1"/>
  <c r="BL200" i="2"/>
  <c r="BB200" i="2"/>
  <c r="AS200" i="2"/>
  <c r="Y200" i="2"/>
  <c r="DE200" i="2"/>
  <c r="ES200" i="2"/>
  <c r="DX200" i="2"/>
  <c r="DB200" i="2"/>
  <c r="DF200" i="2" s="1"/>
  <c r="CH200" i="2"/>
  <c r="BM200" i="2"/>
  <c r="AT200" i="2"/>
  <c r="A201" i="2"/>
  <c r="FM200" i="2"/>
  <c r="FS200" i="2" s="1"/>
  <c r="ET200" i="2"/>
  <c r="DY200" i="2"/>
  <c r="DC200" i="2"/>
  <c r="CI200" i="2"/>
  <c r="BN200" i="2"/>
  <c r="EU200" i="2"/>
  <c r="DZ200" i="2"/>
  <c r="DD200" i="2"/>
  <c r="CJ200" i="2"/>
  <c r="BO200" i="2"/>
  <c r="AF200" i="2"/>
  <c r="AP200" i="2"/>
  <c r="V200" i="2"/>
  <c r="U200" i="2"/>
  <c r="AV199" i="2"/>
  <c r="AV200" i="2" s="1"/>
  <c r="FY4" i="2" a="1"/>
  <c r="FY4" i="2" s="1"/>
  <c r="FZ4" i="2" s="1"/>
  <c r="EW199" i="2"/>
  <c r="EW200" i="2" s="1"/>
  <c r="CM199" i="2"/>
  <c r="CM200" i="2" s="1"/>
  <c r="EI4" i="2" a="1"/>
  <c r="EI4" i="2" s="1"/>
  <c r="EJ4" i="2" s="1"/>
  <c r="FR199" i="2"/>
  <c r="FR200" i="2" s="1"/>
  <c r="BX4" i="2" a="1"/>
  <c r="BX4" i="2" s="1"/>
  <c r="BY4" i="2" s="1"/>
  <c r="FD4" i="2" a="1"/>
  <c r="FD4" i="2" s="1"/>
  <c r="FE4" i="2" s="1"/>
  <c r="ED199" i="2"/>
  <c r="GL200" i="2"/>
  <c r="GO199" i="2"/>
  <c r="EV200" i="2"/>
  <c r="HJ199" i="2"/>
  <c r="AX197" i="2"/>
  <c r="AU198" i="2"/>
  <c r="FT199" i="2"/>
  <c r="DI199" i="2"/>
  <c r="AC199" i="2" l="1"/>
  <c r="AB200" i="2"/>
  <c r="EY199" i="2"/>
  <c r="GA4" i="2"/>
  <c r="GB4" i="2" s="1"/>
  <c r="GC4" i="2" s="1"/>
  <c r="GD4" i="2" s="1"/>
  <c r="FQ200" i="2"/>
  <c r="FF4" i="2"/>
  <c r="FG4" i="2" s="1"/>
  <c r="FH4" i="2" s="1"/>
  <c r="FI4" i="2" s="1"/>
  <c r="EK4" i="2"/>
  <c r="EL4" i="2" s="1"/>
  <c r="EM4" i="2" s="1"/>
  <c r="EN4" i="2" s="1"/>
  <c r="BZ4" i="2"/>
  <c r="CA4" i="2" s="1"/>
  <c r="CB4" i="2" s="1"/>
  <c r="CC4" i="2" s="1"/>
  <c r="Z200" i="2"/>
  <c r="DG200" i="2"/>
  <c r="CL200" i="2"/>
  <c r="EB200" i="2"/>
  <c r="GT4" i="2" a="1"/>
  <c r="GT4" i="2" s="1"/>
  <c r="GU4" i="2" s="1"/>
  <c r="BC4" i="2" a="1"/>
  <c r="BC4" i="2" s="1"/>
  <c r="BD4" i="2" s="1"/>
  <c r="AH4" i="2" a="1"/>
  <c r="AH4" i="2" s="1"/>
  <c r="AI4" i="2" s="1"/>
  <c r="M4" i="2" a="1"/>
  <c r="M4" i="2" s="1"/>
  <c r="N4" i="2" s="1"/>
  <c r="HH200" i="2"/>
  <c r="HJ200" i="2" s="1"/>
  <c r="CS4" i="2" a="1"/>
  <c r="CS4" i="2" s="1"/>
  <c r="CT4" i="2" s="1"/>
  <c r="GN200" i="2"/>
  <c r="DH200" i="2"/>
  <c r="AA200" i="2"/>
  <c r="DN4" i="2" a="1"/>
  <c r="DN4" i="2" s="1"/>
  <c r="DO4" i="2" s="1"/>
  <c r="A202" i="2"/>
  <c r="GQ201" i="2"/>
  <c r="GP201" i="2"/>
  <c r="FU201" i="2"/>
  <c r="FV201" i="2"/>
  <c r="FA201" i="2"/>
  <c r="EZ201" i="2"/>
  <c r="EF201" i="2"/>
  <c r="EE201" i="2"/>
  <c r="DK201" i="2"/>
  <c r="DJ201" i="2"/>
  <c r="CP201" i="2"/>
  <c r="CO201" i="2"/>
  <c r="BU201" i="2"/>
  <c r="BT201" i="2"/>
  <c r="AZ201" i="2"/>
  <c r="AY201" i="2"/>
  <c r="AE201" i="2"/>
  <c r="AD201" i="2"/>
  <c r="K201" i="2"/>
  <c r="J201" i="2"/>
  <c r="I201" i="2"/>
  <c r="HF201" i="2"/>
  <c r="FC201" i="2"/>
  <c r="FW201" i="2"/>
  <c r="FL201" i="2"/>
  <c r="GR201" i="2"/>
  <c r="FX201" i="2"/>
  <c r="FM201" i="2"/>
  <c r="FS201" i="2" s="1"/>
  <c r="GS201" i="2"/>
  <c r="HB201" i="2"/>
  <c r="GH201" i="2"/>
  <c r="GM201" i="2" s="1"/>
  <c r="FO201" i="2"/>
  <c r="HC201" i="2"/>
  <c r="HI201" i="2" s="1"/>
  <c r="GI201" i="2"/>
  <c r="FP201" i="2"/>
  <c r="HD201" i="2"/>
  <c r="GJ201" i="2"/>
  <c r="HE201" i="2"/>
  <c r="GK201" i="2"/>
  <c r="FB201" i="2"/>
  <c r="EH201" i="2"/>
  <c r="DM201" i="2"/>
  <c r="CQ201" i="2"/>
  <c r="BW201" i="2"/>
  <c r="BL201" i="2"/>
  <c r="EQ201" i="2"/>
  <c r="DV201" i="2"/>
  <c r="CR201" i="2"/>
  <c r="CF201" i="2"/>
  <c r="BM201" i="2"/>
  <c r="AT201" i="2"/>
  <c r="GG201" i="2"/>
  <c r="ER201" i="2"/>
  <c r="EX201" i="2" s="1"/>
  <c r="DW201" i="2"/>
  <c r="DA201" i="2"/>
  <c r="CG201" i="2"/>
  <c r="CM201" i="2" s="1"/>
  <c r="BN201" i="2"/>
  <c r="AF201" i="2"/>
  <c r="L201" i="2"/>
  <c r="ES201" i="2"/>
  <c r="DX201" i="2"/>
  <c r="EA201" i="2" s="1"/>
  <c r="DB201" i="2"/>
  <c r="CH201" i="2"/>
  <c r="BO201" i="2"/>
  <c r="AG201" i="2"/>
  <c r="ET201" i="2"/>
  <c r="DY201" i="2"/>
  <c r="DC201" i="2"/>
  <c r="CI201" i="2"/>
  <c r="BA201" i="2"/>
  <c r="U201" i="2"/>
  <c r="EU201" i="2"/>
  <c r="DZ201" i="2"/>
  <c r="DD201" i="2"/>
  <c r="CJ201" i="2"/>
  <c r="BB201" i="2"/>
  <c r="AP201" i="2"/>
  <c r="V201" i="2"/>
  <c r="EG201" i="2"/>
  <c r="DL201" i="2"/>
  <c r="FN201" i="2"/>
  <c r="DE201" i="2"/>
  <c r="AQ201" i="2"/>
  <c r="W201" i="2"/>
  <c r="BV201" i="2"/>
  <c r="AS201" i="2"/>
  <c r="Y201" i="2"/>
  <c r="BK201" i="2"/>
  <c r="AR201" i="2"/>
  <c r="X201" i="2"/>
  <c r="EC200" i="2"/>
  <c r="ED200" i="2" s="1"/>
  <c r="EI5" i="2" a="1"/>
  <c r="EI5" i="2" s="1"/>
  <c r="EJ5" i="2" s="1"/>
  <c r="FT200" i="2"/>
  <c r="GO200" i="2"/>
  <c r="GL201" i="2"/>
  <c r="AX198" i="2"/>
  <c r="AU199" i="2"/>
  <c r="CN200" i="2"/>
  <c r="CK201" i="2"/>
  <c r="EV201" i="2"/>
  <c r="EY200" i="2"/>
  <c r="HG201" i="2"/>
  <c r="DI200" i="2"/>
  <c r="DF201" i="2"/>
  <c r="AC200" i="2" l="1"/>
  <c r="Z201" i="2"/>
  <c r="GV4" i="2"/>
  <c r="GW4" i="2" s="1"/>
  <c r="GX4" i="2" s="1"/>
  <c r="GY4" i="2" s="1"/>
  <c r="FQ201" i="2"/>
  <c r="EK5" i="2"/>
  <c r="EL5" i="2" s="1"/>
  <c r="EM5" i="2" s="1"/>
  <c r="EN5" i="2" s="1"/>
  <c r="DP4" i="2"/>
  <c r="DQ4" i="2" s="1"/>
  <c r="DR4" i="2" s="1"/>
  <c r="DS4" i="2" s="1"/>
  <c r="CU4" i="2"/>
  <c r="CV4" i="2" s="1"/>
  <c r="CW4" i="2" s="1"/>
  <c r="CX4" i="2" s="1"/>
  <c r="BE4" i="2"/>
  <c r="BF4" i="2" s="1"/>
  <c r="BG4" i="2" s="1"/>
  <c r="BH4" i="2" s="1"/>
  <c r="AJ4" i="2"/>
  <c r="AK4" i="2" s="1"/>
  <c r="AL4" i="2" s="1"/>
  <c r="AM4" i="2" s="1"/>
  <c r="O4" i="2"/>
  <c r="AB201" i="2"/>
  <c r="CL201" i="2"/>
  <c r="DG201" i="2"/>
  <c r="EB201" i="2"/>
  <c r="AV201" i="2"/>
  <c r="EW201" i="2"/>
  <c r="FY5" i="2" a="1"/>
  <c r="FY5" i="2" s="1"/>
  <c r="FZ5" i="2" s="1"/>
  <c r="CS5" i="2" a="1"/>
  <c r="CS5" i="2" s="1"/>
  <c r="CT5" i="2" s="1"/>
  <c r="FR201" i="2"/>
  <c r="EC201" i="2"/>
  <c r="ED201" i="2" s="1"/>
  <c r="DN5" i="2" a="1"/>
  <c r="DN5" i="2" s="1"/>
  <c r="DO5" i="2" s="1"/>
  <c r="GN201" i="2"/>
  <c r="HH201" i="2"/>
  <c r="GT5" i="2" a="1"/>
  <c r="GT5" i="2" s="1"/>
  <c r="GU5" i="2" s="1"/>
  <c r="AH5" i="2" a="1"/>
  <c r="AH5" i="2" s="1"/>
  <c r="AI5" i="2" s="1"/>
  <c r="GQ202" i="2"/>
  <c r="GP202" i="2"/>
  <c r="FU202" i="2"/>
  <c r="FV202" i="2"/>
  <c r="FA202" i="2"/>
  <c r="EZ202" i="2"/>
  <c r="EE202" i="2"/>
  <c r="EF202" i="2"/>
  <c r="DK202" i="2"/>
  <c r="DJ202" i="2"/>
  <c r="CP202" i="2"/>
  <c r="CO202" i="2"/>
  <c r="BU202" i="2"/>
  <c r="BT202" i="2"/>
  <c r="AZ202" i="2"/>
  <c r="AY202" i="2"/>
  <c r="AE202" i="2"/>
  <c r="AD202" i="2"/>
  <c r="K202" i="2"/>
  <c r="J202" i="2"/>
  <c r="I202" i="2"/>
  <c r="HF202" i="2"/>
  <c r="FW202" i="2"/>
  <c r="FL202" i="2"/>
  <c r="GR202" i="2"/>
  <c r="FX202" i="2"/>
  <c r="FM202" i="2"/>
  <c r="GS202" i="2"/>
  <c r="GG202" i="2"/>
  <c r="FN202" i="2"/>
  <c r="HB202" i="2"/>
  <c r="GI202" i="2"/>
  <c r="FP202" i="2"/>
  <c r="HC202" i="2"/>
  <c r="HI202" i="2" s="1"/>
  <c r="GJ202" i="2"/>
  <c r="HD202" i="2"/>
  <c r="GK202" i="2"/>
  <c r="FB202" i="2"/>
  <c r="HE202" i="2"/>
  <c r="FC202" i="2"/>
  <c r="EQ202" i="2"/>
  <c r="CR202" i="2"/>
  <c r="CF202" i="2"/>
  <c r="BO202" i="2"/>
  <c r="ER202" i="2"/>
  <c r="DV202" i="2"/>
  <c r="DA202" i="2"/>
  <c r="CG202" i="2"/>
  <c r="U202" i="2"/>
  <c r="ES202" i="2"/>
  <c r="EV202" i="2" s="1"/>
  <c r="DW202" i="2"/>
  <c r="EA202" i="2" s="1"/>
  <c r="DB202" i="2"/>
  <c r="DF202" i="2" s="1"/>
  <c r="CH202" i="2"/>
  <c r="AP202" i="2"/>
  <c r="V202" i="2"/>
  <c r="GH202" i="2"/>
  <c r="GM202" i="2" s="1"/>
  <c r="ET202" i="2"/>
  <c r="DX202" i="2"/>
  <c r="DC202" i="2"/>
  <c r="CI202" i="2"/>
  <c r="AQ202" i="2"/>
  <c r="W202" i="2"/>
  <c r="L202" i="2"/>
  <c r="M6" i="2" s="1" a="1"/>
  <c r="M6" i="2" s="1"/>
  <c r="A203" i="2"/>
  <c r="EU202" i="2"/>
  <c r="DY202" i="2"/>
  <c r="DD202" i="2"/>
  <c r="CJ202" i="2"/>
  <c r="BK202" i="2"/>
  <c r="AR202" i="2"/>
  <c r="AF202" i="2"/>
  <c r="X202" i="2"/>
  <c r="BW202" i="2"/>
  <c r="DZ202" i="2"/>
  <c r="DE202" i="2"/>
  <c r="BL202" i="2"/>
  <c r="AS202" i="2"/>
  <c r="AG202" i="2"/>
  <c r="Y202" i="2"/>
  <c r="FO202" i="2"/>
  <c r="EG202" i="2"/>
  <c r="DL202" i="2"/>
  <c r="BV202" i="2"/>
  <c r="BM202" i="2"/>
  <c r="BA202" i="2"/>
  <c r="AT202" i="2"/>
  <c r="EH202" i="2"/>
  <c r="DM202" i="2"/>
  <c r="CQ202" i="2"/>
  <c r="BB202" i="2"/>
  <c r="BN202" i="2"/>
  <c r="BC6" i="2" a="1"/>
  <c r="BC6" i="2" s="1"/>
  <c r="BC5" i="2" a="1"/>
  <c r="BC5" i="2" s="1"/>
  <c r="BD5" i="2" s="1"/>
  <c r="FD6" i="2" a="1"/>
  <c r="FD6" i="2" s="1"/>
  <c r="FD5" i="2" a="1"/>
  <c r="FD5" i="2" s="1"/>
  <c r="FE5" i="2" s="1"/>
  <c r="M5" i="2" a="1"/>
  <c r="M5" i="2" s="1"/>
  <c r="N5" i="2" s="1"/>
  <c r="AA201" i="2"/>
  <c r="AW201" i="2"/>
  <c r="AW202" i="2" s="1"/>
  <c r="CM202" i="2"/>
  <c r="BX5" i="2" a="1"/>
  <c r="BX5" i="2" s="1"/>
  <c r="BY5" i="2" s="1"/>
  <c r="BX6" i="2" a="1"/>
  <c r="BX6" i="2" s="1"/>
  <c r="DH201" i="2"/>
  <c r="DH202" i="2" s="1"/>
  <c r="AU200" i="2"/>
  <c r="AX199" i="2"/>
  <c r="HJ201" i="2"/>
  <c r="GL202" i="2"/>
  <c r="GO201" i="2"/>
  <c r="EY201" i="2"/>
  <c r="CK202" i="2"/>
  <c r="CN201" i="2"/>
  <c r="FQ202" i="2"/>
  <c r="FT201" i="2"/>
  <c r="AA202" i="2" l="1"/>
  <c r="Z202" i="2"/>
  <c r="DI201" i="2"/>
  <c r="AC201" i="2"/>
  <c r="GV5" i="2"/>
  <c r="GW5" i="2" s="1"/>
  <c r="GX5" i="2" s="1"/>
  <c r="GY5" i="2" s="1"/>
  <c r="HG202" i="2"/>
  <c r="GA5" i="2"/>
  <c r="GB5" i="2" s="1"/>
  <c r="GC5" i="2" s="1"/>
  <c r="GD5" i="2" s="1"/>
  <c r="FE6" i="2"/>
  <c r="FF5" i="2"/>
  <c r="FG5" i="2" s="1"/>
  <c r="FH5" i="2" s="1"/>
  <c r="FI5" i="2" s="1"/>
  <c r="FS202" i="2"/>
  <c r="EX202" i="2"/>
  <c r="DP5" i="2"/>
  <c r="DQ5" i="2" s="1"/>
  <c r="DR5" i="2" s="1"/>
  <c r="DS5" i="2" s="1"/>
  <c r="CU5" i="2"/>
  <c r="CV5" i="2" s="1"/>
  <c r="CW5" i="2" s="1"/>
  <c r="CX5" i="2" s="1"/>
  <c r="BY6" i="2"/>
  <c r="BZ5" i="2"/>
  <c r="CA5" i="2" s="1"/>
  <c r="CB5" i="2" s="1"/>
  <c r="CC5" i="2" s="1"/>
  <c r="BD6" i="2"/>
  <c r="BE5" i="2"/>
  <c r="BF5" i="2" s="1"/>
  <c r="BG5" i="2" s="1"/>
  <c r="BH5" i="2" s="1"/>
  <c r="AJ5" i="2"/>
  <c r="AK5" i="2" s="1"/>
  <c r="AL5" i="2" s="1"/>
  <c r="AM5" i="2" s="1"/>
  <c r="O5" i="2"/>
  <c r="N6" i="2"/>
  <c r="AB202" i="2"/>
  <c r="CL202" i="2"/>
  <c r="AV202" i="2"/>
  <c r="DG202" i="2"/>
  <c r="EB202" i="2"/>
  <c r="ED202" i="2" s="1"/>
  <c r="EC202" i="2"/>
  <c r="FY6" i="2" a="1"/>
  <c r="FY6" i="2" s="1"/>
  <c r="FZ6" i="2" s="1"/>
  <c r="GN202" i="2"/>
  <c r="CS6" i="2" a="1"/>
  <c r="CS6" i="2" s="1"/>
  <c r="CT6" i="2" s="1"/>
  <c r="DN6" i="2" a="1"/>
  <c r="DN6" i="2" s="1"/>
  <c r="DO6" i="2" s="1"/>
  <c r="FR202" i="2"/>
  <c r="EW202" i="2"/>
  <c r="BC128" i="2" a="1"/>
  <c r="BC128" i="2" s="1"/>
  <c r="BC51" i="2" a="1"/>
  <c r="BC51" i="2" s="1"/>
  <c r="HH202" i="2"/>
  <c r="HJ202" i="2" s="1"/>
  <c r="BC90" i="2" a="1"/>
  <c r="BC90" i="2" s="1"/>
  <c r="DN38" i="2" a="1"/>
  <c r="DN38" i="2" s="1"/>
  <c r="DN45" i="2" a="1"/>
  <c r="DN45" i="2" s="1"/>
  <c r="BX42" i="2" a="1"/>
  <c r="BX42" i="2" s="1"/>
  <c r="BX122" i="2" a="1"/>
  <c r="BX122" i="2" s="1"/>
  <c r="GT6" i="2" a="1"/>
  <c r="GT6" i="2" s="1"/>
  <c r="GU6" i="2" s="1"/>
  <c r="DN7" i="2" a="1"/>
  <c r="DN7" i="2" s="1"/>
  <c r="AH6" i="2" a="1"/>
  <c r="AH6" i="2" s="1"/>
  <c r="AI6" i="2" s="1"/>
  <c r="GT46" i="2" a="1"/>
  <c r="GT46" i="2" s="1"/>
  <c r="DN123" i="2" a="1"/>
  <c r="DN123" i="2" s="1"/>
  <c r="DN125" i="2" a="1"/>
  <c r="DN125" i="2" s="1"/>
  <c r="DN169" i="2" a="1"/>
  <c r="DN169" i="2" s="1"/>
  <c r="DN126" i="2" a="1"/>
  <c r="DN126" i="2" s="1"/>
  <c r="DN147" i="2" a="1"/>
  <c r="DN147" i="2" s="1"/>
  <c r="DN199" i="2" a="1"/>
  <c r="DN199" i="2" s="1"/>
  <c r="BC199" i="2" a="1"/>
  <c r="BC199" i="2" s="1"/>
  <c r="DN162" i="2" a="1"/>
  <c r="DN162" i="2" s="1"/>
  <c r="DN12" i="2" a="1"/>
  <c r="DN12" i="2" s="1"/>
  <c r="FU203" i="2"/>
  <c r="GQ203" i="2"/>
  <c r="GP203" i="2"/>
  <c r="FV203" i="2"/>
  <c r="FA203" i="2"/>
  <c r="EZ203" i="2"/>
  <c r="EF203" i="2"/>
  <c r="EE203" i="2"/>
  <c r="CP203" i="2"/>
  <c r="CO203" i="2"/>
  <c r="BU203" i="2"/>
  <c r="DK203" i="2"/>
  <c r="DJ203" i="2"/>
  <c r="BT203" i="2"/>
  <c r="AZ203" i="2"/>
  <c r="AY203" i="2"/>
  <c r="AE203" i="2"/>
  <c r="AD203" i="2"/>
  <c r="K203" i="2"/>
  <c r="J203" i="2"/>
  <c r="I203" i="2"/>
  <c r="FX203" i="2"/>
  <c r="FY9" i="2" s="1" a="1"/>
  <c r="FY9" i="2" s="1"/>
  <c r="FM203" i="2"/>
  <c r="GR203" i="2"/>
  <c r="GG203" i="2"/>
  <c r="FN203" i="2"/>
  <c r="GS203" i="2"/>
  <c r="GT168" i="2" s="1" a="1"/>
  <c r="GT168" i="2" s="1"/>
  <c r="GH203" i="2"/>
  <c r="FO203" i="2"/>
  <c r="HC203" i="2"/>
  <c r="HI203" i="2" s="1"/>
  <c r="GJ203" i="2"/>
  <c r="HD203" i="2"/>
  <c r="GK203" i="2"/>
  <c r="FB203" i="2"/>
  <c r="HE203" i="2"/>
  <c r="FC203" i="2"/>
  <c r="FD132" i="2" s="1" a="1"/>
  <c r="FD132" i="2" s="1"/>
  <c r="HF203" i="2"/>
  <c r="FW203" i="2"/>
  <c r="FL203" i="2"/>
  <c r="HB203" i="2"/>
  <c r="FP203" i="2"/>
  <c r="ER203" i="2"/>
  <c r="CG203" i="2"/>
  <c r="BA203" i="2"/>
  <c r="ES203" i="2"/>
  <c r="DA203" i="2"/>
  <c r="CH203" i="2"/>
  <c r="BK203" i="2"/>
  <c r="BB203" i="2"/>
  <c r="BC180" i="2" s="1" a="1"/>
  <c r="BC180" i="2" s="1"/>
  <c r="AR203" i="2"/>
  <c r="X203" i="2"/>
  <c r="ET203" i="2"/>
  <c r="DV203" i="2"/>
  <c r="DB203" i="2"/>
  <c r="DF203" i="2" s="1"/>
  <c r="CI203" i="2"/>
  <c r="BL203" i="2"/>
  <c r="AS203" i="2"/>
  <c r="Y203" i="2"/>
  <c r="EU203" i="2"/>
  <c r="DW203" i="2"/>
  <c r="DC203" i="2"/>
  <c r="CJ203" i="2"/>
  <c r="BM203" i="2"/>
  <c r="AT203" i="2"/>
  <c r="CF203" i="2"/>
  <c r="GI203" i="2"/>
  <c r="DX203" i="2"/>
  <c r="DD203" i="2"/>
  <c r="BN203" i="2"/>
  <c r="L203" i="2"/>
  <c r="M77" i="2" s="1" a="1"/>
  <c r="M77" i="2" s="1"/>
  <c r="EG203" i="2"/>
  <c r="DY203" i="2"/>
  <c r="DE203" i="2"/>
  <c r="BV203" i="2"/>
  <c r="BO203" i="2"/>
  <c r="EQ203" i="2"/>
  <c r="DM203" i="2"/>
  <c r="DN152" i="2" s="1" a="1"/>
  <c r="DN152" i="2" s="1"/>
  <c r="CR203" i="2"/>
  <c r="CS145" i="2" s="1" a="1"/>
  <c r="CS145" i="2" s="1"/>
  <c r="EH203" i="2"/>
  <c r="EI25" i="2" s="1" a="1"/>
  <c r="EI25" i="2" s="1"/>
  <c r="DL203" i="2"/>
  <c r="DZ203" i="2"/>
  <c r="CQ203" i="2"/>
  <c r="BW203" i="2"/>
  <c r="BX121" i="2" s="1" a="1"/>
  <c r="BX121" i="2" s="1"/>
  <c r="AF203" i="2"/>
  <c r="U203" i="2"/>
  <c r="AP203" i="2"/>
  <c r="V203" i="2"/>
  <c r="AQ203" i="2"/>
  <c r="AW203" i="2" s="1"/>
  <c r="W203" i="2"/>
  <c r="AG203" i="2"/>
  <c r="AH63" i="2" s="1" a="1"/>
  <c r="AH63" i="2" s="1"/>
  <c r="FD202" i="2" a="1"/>
  <c r="FD202" i="2" s="1"/>
  <c r="FD7" i="2" a="1"/>
  <c r="FD7" i="2" s="1"/>
  <c r="FD40" i="2" a="1"/>
  <c r="FD40" i="2" s="1"/>
  <c r="FD32" i="2" a="1"/>
  <c r="FD32" i="2" s="1"/>
  <c r="FD77" i="2" a="1"/>
  <c r="FD77" i="2" s="1"/>
  <c r="FD119" i="2" a="1"/>
  <c r="FD119" i="2" s="1"/>
  <c r="FD109" i="2" a="1"/>
  <c r="FD109" i="2" s="1"/>
  <c r="FD95" i="2" a="1"/>
  <c r="FD95" i="2" s="1"/>
  <c r="CS52" i="2" a="1"/>
  <c r="CS52" i="2" s="1"/>
  <c r="DN143" i="2" a="1"/>
  <c r="DN143" i="2" s="1"/>
  <c r="BX163" i="2" a="1"/>
  <c r="BX163" i="2" s="1"/>
  <c r="BC158" i="2" a="1"/>
  <c r="BC158" i="2" s="1"/>
  <c r="EI94" i="2" a="1"/>
  <c r="EI94" i="2" s="1"/>
  <c r="EI54" i="2" a="1"/>
  <c r="EI54" i="2" s="1"/>
  <c r="EI135" i="2" a="1"/>
  <c r="EI135" i="2" s="1"/>
  <c r="EI201" i="2" a="1"/>
  <c r="EI201" i="2" s="1"/>
  <c r="AH26" i="2" a="1"/>
  <c r="AH26" i="2" s="1"/>
  <c r="AH127" i="2" a="1"/>
  <c r="AH127" i="2" s="1"/>
  <c r="AH121" i="2" a="1"/>
  <c r="AH121" i="2" s="1"/>
  <c r="AH115" i="2" a="1"/>
  <c r="AH115" i="2" s="1"/>
  <c r="AH103" i="2" a="1"/>
  <c r="AH103" i="2" s="1"/>
  <c r="AH117" i="2" a="1"/>
  <c r="AH117" i="2" s="1"/>
  <c r="AH47" i="2" a="1"/>
  <c r="AH47" i="2" s="1"/>
  <c r="AH38" i="2" a="1"/>
  <c r="AH38" i="2" s="1"/>
  <c r="AH120" i="2" a="1"/>
  <c r="AH120" i="2" s="1"/>
  <c r="GT37" i="2" a="1"/>
  <c r="GT37" i="2" s="1"/>
  <c r="GT201" i="2" a="1"/>
  <c r="GT201" i="2" s="1"/>
  <c r="GT146" i="2" a="1"/>
  <c r="GT146" i="2" s="1"/>
  <c r="BC170" i="2" a="1"/>
  <c r="BC170" i="2" s="1"/>
  <c r="FD110" i="2" a="1"/>
  <c r="FD110" i="2" s="1"/>
  <c r="BC144" i="2" a="1"/>
  <c r="BC144" i="2" s="1"/>
  <c r="DN200" i="2" a="1"/>
  <c r="DN200" i="2" s="1"/>
  <c r="GT114" i="2" a="1"/>
  <c r="GT114" i="2" s="1"/>
  <c r="EI18" i="2" a="1"/>
  <c r="EI18" i="2" s="1"/>
  <c r="EI51" i="2" a="1"/>
  <c r="EI51" i="2" s="1"/>
  <c r="DN113" i="2" a="1"/>
  <c r="DN113" i="2" s="1"/>
  <c r="DN67" i="2" a="1"/>
  <c r="DN67" i="2" s="1"/>
  <c r="DN74" i="2" a="1"/>
  <c r="DN74" i="2" s="1"/>
  <c r="DN181" i="2" a="1"/>
  <c r="DN181" i="2" s="1"/>
  <c r="DN118" i="2" a="1"/>
  <c r="DN118" i="2" s="1"/>
  <c r="DN101" i="2" a="1"/>
  <c r="DN101" i="2" s="1"/>
  <c r="DN160" i="2" a="1"/>
  <c r="DN160" i="2" s="1"/>
  <c r="DN154" i="2" a="1"/>
  <c r="DN154" i="2" s="1"/>
  <c r="DN19" i="2" a="1"/>
  <c r="DN19" i="2" s="1"/>
  <c r="DN17" i="2" a="1"/>
  <c r="DN17" i="2" s="1"/>
  <c r="DN187" i="2" a="1"/>
  <c r="DN187" i="2" s="1"/>
  <c r="DN39" i="2" a="1"/>
  <c r="DN39" i="2" s="1"/>
  <c r="DN92" i="2" a="1"/>
  <c r="DN92" i="2" s="1"/>
  <c r="DN88" i="2" a="1"/>
  <c r="DN88" i="2" s="1"/>
  <c r="DN9" i="2" a="1"/>
  <c r="DN9" i="2" s="1"/>
  <c r="DN22" i="2" a="1"/>
  <c r="DN22" i="2" s="1"/>
  <c r="DN201" i="2" a="1"/>
  <c r="DN201" i="2" s="1"/>
  <c r="AH141" i="2" a="1"/>
  <c r="AH141" i="2" s="1"/>
  <c r="BX153" i="2" a="1"/>
  <c r="BX153" i="2" s="1"/>
  <c r="BC63" i="2" a="1"/>
  <c r="BC63" i="2" s="1"/>
  <c r="FD128" i="2" a="1"/>
  <c r="FD128" i="2" s="1"/>
  <c r="DN29" i="2" a="1"/>
  <c r="DN29" i="2" s="1"/>
  <c r="GT82" i="2" a="1"/>
  <c r="GT82" i="2" s="1"/>
  <c r="BC89" i="2" a="1"/>
  <c r="BC89" i="2" s="1"/>
  <c r="EI6" i="2" a="1"/>
  <c r="EI6" i="2" s="1"/>
  <c r="EJ6" i="2" s="1"/>
  <c r="EI112" i="2" a="1"/>
  <c r="EI112" i="2" s="1"/>
  <c r="FY179" i="2" a="1"/>
  <c r="FY179" i="2" s="1"/>
  <c r="FY129" i="2" a="1"/>
  <c r="FY129" i="2" s="1"/>
  <c r="GT178" i="2" a="1"/>
  <c r="GT178" i="2" s="1"/>
  <c r="AH34" i="2" a="1"/>
  <c r="AH34" i="2" s="1"/>
  <c r="BX22" i="2" a="1"/>
  <c r="BX22" i="2" s="1"/>
  <c r="FT202" i="2"/>
  <c r="FQ203" i="2"/>
  <c r="CN202" i="2"/>
  <c r="CK203" i="2"/>
  <c r="HG203" i="2"/>
  <c r="EV203" i="2"/>
  <c r="EY202" i="2"/>
  <c r="AX200" i="2"/>
  <c r="AU201" i="2"/>
  <c r="GO202" i="2"/>
  <c r="GL203" i="2"/>
  <c r="EA203" i="2"/>
  <c r="DI202" i="2"/>
  <c r="AC202" i="2" l="1"/>
  <c r="Z203" i="2"/>
  <c r="M122" i="2" a="1"/>
  <c r="M122" i="2" s="1"/>
  <c r="FS203" i="2"/>
  <c r="GV6" i="2"/>
  <c r="GW6" i="2" s="1"/>
  <c r="GX6" i="2" s="1"/>
  <c r="GY6" i="2" s="1"/>
  <c r="GT77" i="2" a="1"/>
  <c r="GT77" i="2" s="1"/>
  <c r="GT195" i="2" a="1"/>
  <c r="GT195" i="2" s="1"/>
  <c r="GT54" i="2" a="1"/>
  <c r="GT54" i="2" s="1"/>
  <c r="GT188" i="2" a="1"/>
  <c r="GT188" i="2" s="1"/>
  <c r="GT75" i="2" a="1"/>
  <c r="GT75" i="2" s="1"/>
  <c r="GA6" i="2"/>
  <c r="GB6" i="2" s="1"/>
  <c r="GC6" i="2" s="1"/>
  <c r="GD6" i="2" s="1"/>
  <c r="GM203" i="2"/>
  <c r="GO203" i="2" s="1"/>
  <c r="FE7" i="2"/>
  <c r="FF6" i="2"/>
  <c r="FG6" i="2" s="1"/>
  <c r="FH6" i="2" s="1"/>
  <c r="FI6" i="2" s="1"/>
  <c r="EI124" i="2" a="1"/>
  <c r="EI124" i="2" s="1"/>
  <c r="EI37" i="2" a="1"/>
  <c r="EI37" i="2" s="1"/>
  <c r="EI14" i="2" a="1"/>
  <c r="EI14" i="2" s="1"/>
  <c r="EK6" i="2"/>
  <c r="EL6" i="2" s="1"/>
  <c r="EM6" i="2" s="1"/>
  <c r="EN6" i="2" s="1"/>
  <c r="EI151" i="2" a="1"/>
  <c r="EI151" i="2" s="1"/>
  <c r="EX203" i="2"/>
  <c r="EI155" i="2" a="1"/>
  <c r="EI155" i="2" s="1"/>
  <c r="EI80" i="2" a="1"/>
  <c r="EI80" i="2" s="1"/>
  <c r="DO7" i="2"/>
  <c r="DP6" i="2"/>
  <c r="DQ6" i="2" s="1"/>
  <c r="DR6" i="2" s="1"/>
  <c r="DS6" i="2" s="1"/>
  <c r="EB203" i="2"/>
  <c r="DN122" i="2" a="1"/>
  <c r="DN122" i="2" s="1"/>
  <c r="DN202" i="2" a="1"/>
  <c r="DN202" i="2" s="1"/>
  <c r="CU6" i="2"/>
  <c r="CV6" i="2" s="1"/>
  <c r="CW6" i="2" s="1"/>
  <c r="CX6" i="2" s="1"/>
  <c r="CM203" i="2"/>
  <c r="BZ6" i="2"/>
  <c r="CA6" i="2" s="1"/>
  <c r="CB6" i="2" s="1"/>
  <c r="CC6" i="2" s="1"/>
  <c r="BE6" i="2"/>
  <c r="BF6" i="2" s="1"/>
  <c r="BG6" i="2" s="1"/>
  <c r="BH6" i="2" s="1"/>
  <c r="AJ6" i="2"/>
  <c r="AK6" i="2" s="1"/>
  <c r="AL6" i="2" s="1"/>
  <c r="AM6" i="2" s="1"/>
  <c r="AH55" i="2" a="1"/>
  <c r="AH55" i="2" s="1"/>
  <c r="AH171" i="2" a="1"/>
  <c r="AH171" i="2" s="1"/>
  <c r="AH148" i="2" a="1"/>
  <c r="AH148" i="2" s="1"/>
  <c r="AH129" i="2" a="1"/>
  <c r="AH129" i="2" s="1"/>
  <c r="AH164" i="2" a="1"/>
  <c r="AH164" i="2" s="1"/>
  <c r="AH61" i="2" a="1"/>
  <c r="AH61" i="2" s="1"/>
  <c r="AH66" i="2" a="1"/>
  <c r="AH66" i="2" s="1"/>
  <c r="AH172" i="2" a="1"/>
  <c r="AH172" i="2" s="1"/>
  <c r="AH169" i="2" a="1"/>
  <c r="AH169" i="2" s="1"/>
  <c r="AH7" i="2" a="1"/>
  <c r="AH7" i="2" s="1"/>
  <c r="AI7" i="2" s="1"/>
  <c r="AH113" i="2" a="1"/>
  <c r="AH113" i="2" s="1"/>
  <c r="AH144" i="2" a="1"/>
  <c r="AH144" i="2" s="1"/>
  <c r="AH196" i="2" a="1"/>
  <c r="AH196" i="2" s="1"/>
  <c r="AH191" i="2" a="1"/>
  <c r="AH191" i="2" s="1"/>
  <c r="AB203" i="2"/>
  <c r="O6" i="2"/>
  <c r="P6" i="2" s="1"/>
  <c r="Q6" i="2" s="1"/>
  <c r="R6" i="2" s="1"/>
  <c r="P5" i="2"/>
  <c r="Q5" i="2" s="1"/>
  <c r="R5" i="2" s="1"/>
  <c r="FY93" i="2" a="1"/>
  <c r="FY93" i="2" s="1"/>
  <c r="FY151" i="2" a="1"/>
  <c r="FY151" i="2" s="1"/>
  <c r="FY39" i="2" a="1"/>
  <c r="FY39" i="2" s="1"/>
  <c r="GT190" i="2" a="1"/>
  <c r="GT190" i="2" s="1"/>
  <c r="CS168" i="2" a="1"/>
  <c r="CS168" i="2" s="1"/>
  <c r="FY64" i="2" a="1"/>
  <c r="FY64" i="2" s="1"/>
  <c r="CS155" i="2" a="1"/>
  <c r="CS155" i="2" s="1"/>
  <c r="CS50" i="2" a="1"/>
  <c r="CS50" i="2" s="1"/>
  <c r="CS172" i="2" a="1"/>
  <c r="CS172" i="2" s="1"/>
  <c r="CS55" i="2" a="1"/>
  <c r="CS55" i="2" s="1"/>
  <c r="CS110" i="2" a="1"/>
  <c r="CS110" i="2" s="1"/>
  <c r="BC154" i="2" a="1"/>
  <c r="BC154" i="2" s="1"/>
  <c r="BC14" i="2" a="1"/>
  <c r="BC14" i="2" s="1"/>
  <c r="BC125" i="2" a="1"/>
  <c r="BC125" i="2" s="1"/>
  <c r="BC48" i="2" a="1"/>
  <c r="BC48" i="2" s="1"/>
  <c r="BC115" i="2" a="1"/>
  <c r="BC115" i="2" s="1"/>
  <c r="BC191" i="2" a="1"/>
  <c r="BC191" i="2" s="1"/>
  <c r="BC105" i="2" a="1"/>
  <c r="BC105" i="2" s="1"/>
  <c r="BC155" i="2" a="1"/>
  <c r="BC155" i="2" s="1"/>
  <c r="DN64" i="2" a="1"/>
  <c r="DN64" i="2" s="1"/>
  <c r="FY48" i="2" a="1"/>
  <c r="FY48" i="2" s="1"/>
  <c r="FY109" i="2" a="1"/>
  <c r="FY109" i="2" s="1"/>
  <c r="FY159" i="2" a="1"/>
  <c r="FY159" i="2" s="1"/>
  <c r="GT142" i="2" a="1"/>
  <c r="GT142" i="2" s="1"/>
  <c r="DN68" i="2" a="1"/>
  <c r="DN68" i="2" s="1"/>
  <c r="DN100" i="2" a="1"/>
  <c r="DN100" i="2" s="1"/>
  <c r="BX19" i="2" a="1"/>
  <c r="BX19" i="2" s="1"/>
  <c r="BC120" i="2" a="1"/>
  <c r="BC120" i="2" s="1"/>
  <c r="AH123" i="2" a="1"/>
  <c r="AH123" i="2" s="1"/>
  <c r="AH132" i="2" a="1"/>
  <c r="AH132" i="2" s="1"/>
  <c r="AH185" i="2" a="1"/>
  <c r="AH185" i="2" s="1"/>
  <c r="EI121" i="2" a="1"/>
  <c r="EI121" i="2" s="1"/>
  <c r="GT144" i="2" a="1"/>
  <c r="GT144" i="2" s="1"/>
  <c r="FD91" i="2" a="1"/>
  <c r="FD91" i="2" s="1"/>
  <c r="FY147" i="2" a="1"/>
  <c r="FY147" i="2" s="1"/>
  <c r="FY152" i="2" a="1"/>
  <c r="FY152" i="2" s="1"/>
  <c r="FY133" i="2" a="1"/>
  <c r="FY133" i="2" s="1"/>
  <c r="M194" i="2" a="1"/>
  <c r="M194" i="2" s="1"/>
  <c r="CS28" i="2" a="1"/>
  <c r="CS28" i="2" s="1"/>
  <c r="DN112" i="2" a="1"/>
  <c r="DN112" i="2" s="1"/>
  <c r="DN91" i="2" a="1"/>
  <c r="DN91" i="2" s="1"/>
  <c r="BC66" i="2" a="1"/>
  <c r="BC66" i="2" s="1"/>
  <c r="GT183" i="2" a="1"/>
  <c r="GT183" i="2" s="1"/>
  <c r="AH37" i="2" a="1"/>
  <c r="AH37" i="2" s="1"/>
  <c r="AH151" i="2" a="1"/>
  <c r="AH151" i="2" s="1"/>
  <c r="AH195" i="2" a="1"/>
  <c r="AH195" i="2" s="1"/>
  <c r="EI126" i="2" a="1"/>
  <c r="EI126" i="2" s="1"/>
  <c r="M54" i="2" a="1"/>
  <c r="M54" i="2" s="1"/>
  <c r="CS111" i="2" a="1"/>
  <c r="CS111" i="2" s="1"/>
  <c r="GT202" i="2" a="1"/>
  <c r="GT202" i="2" s="1"/>
  <c r="M82" i="2" a="1"/>
  <c r="M82" i="2" s="1"/>
  <c r="FY156" i="2" a="1"/>
  <c r="FY156" i="2" s="1"/>
  <c r="FY196" i="2" a="1"/>
  <c r="FY196" i="2" s="1"/>
  <c r="M35" i="2" a="1"/>
  <c r="M35" i="2" s="1"/>
  <c r="M70" i="2" a="1"/>
  <c r="M70" i="2" s="1"/>
  <c r="DN197" i="2" a="1"/>
  <c r="DN197" i="2" s="1"/>
  <c r="DN26" i="2" a="1"/>
  <c r="DN26" i="2" s="1"/>
  <c r="GT93" i="2" a="1"/>
  <c r="GT93" i="2" s="1"/>
  <c r="GT191" i="2" a="1"/>
  <c r="GT191" i="2" s="1"/>
  <c r="AH155" i="2" a="1"/>
  <c r="AH155" i="2" s="1"/>
  <c r="AH89" i="2" a="1"/>
  <c r="AH89" i="2" s="1"/>
  <c r="AH149" i="2" a="1"/>
  <c r="AH149" i="2" s="1"/>
  <c r="EI166" i="2" a="1"/>
  <c r="EI166" i="2" s="1"/>
  <c r="EI106" i="2" a="1"/>
  <c r="EI106" i="2" s="1"/>
  <c r="CS21" i="2" a="1"/>
  <c r="CS21" i="2" s="1"/>
  <c r="AH69" i="2" a="1"/>
  <c r="AH69" i="2" s="1"/>
  <c r="FY95" i="2" a="1"/>
  <c r="FY95" i="2" s="1"/>
  <c r="FY96" i="2" a="1"/>
  <c r="FY96" i="2" s="1"/>
  <c r="FY161" i="2" a="1"/>
  <c r="FY161" i="2" s="1"/>
  <c r="CS47" i="2" a="1"/>
  <c r="CS47" i="2" s="1"/>
  <c r="GT48" i="2" a="1"/>
  <c r="GT48" i="2" s="1"/>
  <c r="DN153" i="2" a="1"/>
  <c r="DN153" i="2" s="1"/>
  <c r="DN158" i="2" a="1"/>
  <c r="DN158" i="2" s="1"/>
  <c r="BX108" i="2" a="1"/>
  <c r="BX108" i="2" s="1"/>
  <c r="GT113" i="2" a="1"/>
  <c r="GT113" i="2" s="1"/>
  <c r="AH11" i="2" a="1"/>
  <c r="AH11" i="2" s="1"/>
  <c r="AH13" i="2" a="1"/>
  <c r="AH13" i="2" s="1"/>
  <c r="AH21" i="2" a="1"/>
  <c r="AH21" i="2" s="1"/>
  <c r="AH24" i="2" a="1"/>
  <c r="AH24" i="2" s="1"/>
  <c r="M189" i="2" a="1"/>
  <c r="M189" i="2" s="1"/>
  <c r="FY41" i="2" a="1"/>
  <c r="FY41" i="2" s="1"/>
  <c r="FY34" i="2" a="1"/>
  <c r="FY34" i="2" s="1"/>
  <c r="EI32" i="2" a="1"/>
  <c r="EI32" i="2" s="1"/>
  <c r="CS64" i="2" a="1"/>
  <c r="CS64" i="2" s="1"/>
  <c r="DN77" i="2" a="1"/>
  <c r="DN77" i="2" s="1"/>
  <c r="GT20" i="2" a="1"/>
  <c r="GT20" i="2" s="1"/>
  <c r="GT120" i="2" a="1"/>
  <c r="GT120" i="2" s="1"/>
  <c r="AH126" i="2" a="1"/>
  <c r="AH126" i="2" s="1"/>
  <c r="AH79" i="2" a="1"/>
  <c r="AH79" i="2" s="1"/>
  <c r="AH131" i="2" a="1"/>
  <c r="AH131" i="2" s="1"/>
  <c r="EI111" i="2" a="1"/>
  <c r="EI111" i="2" s="1"/>
  <c r="BC149" i="2" a="1"/>
  <c r="BC149" i="2" s="1"/>
  <c r="CS173" i="2" a="1"/>
  <c r="CS173" i="2" s="1"/>
  <c r="M21" i="2" a="1"/>
  <c r="M21" i="2" s="1"/>
  <c r="M176" i="2" a="1"/>
  <c r="M176" i="2" s="1"/>
  <c r="M175" i="2" a="1"/>
  <c r="M175" i="2" s="1"/>
  <c r="M104" i="2" a="1"/>
  <c r="M104" i="2" s="1"/>
  <c r="M59" i="2" a="1"/>
  <c r="M59" i="2" s="1"/>
  <c r="M173" i="2" a="1"/>
  <c r="M173" i="2" s="1"/>
  <c r="EI116" i="2" a="1"/>
  <c r="EI116" i="2" s="1"/>
  <c r="EI34" i="2" a="1"/>
  <c r="EI34" i="2" s="1"/>
  <c r="EI33" i="2" a="1"/>
  <c r="EI33" i="2" s="1"/>
  <c r="BC64" i="2" a="1"/>
  <c r="BC64" i="2" s="1"/>
  <c r="CL203" i="2"/>
  <c r="DH203" i="2"/>
  <c r="FY119" i="2" a="1"/>
  <c r="FY119" i="2" s="1"/>
  <c r="M123" i="2" a="1"/>
  <c r="M123" i="2" s="1"/>
  <c r="FY76" i="2" a="1"/>
  <c r="FY76" i="2" s="1"/>
  <c r="FY20" i="2" a="1"/>
  <c r="FY20" i="2" s="1"/>
  <c r="GT41" i="2" a="1"/>
  <c r="GT41" i="2" s="1"/>
  <c r="AH94" i="2" a="1"/>
  <c r="AH94" i="2" s="1"/>
  <c r="EI13" i="2" a="1"/>
  <c r="EI13" i="2" s="1"/>
  <c r="FD89" i="2" a="1"/>
  <c r="FD89" i="2" s="1"/>
  <c r="FD176" i="2" a="1"/>
  <c r="FD176" i="2" s="1"/>
  <c r="DN203" i="2" a="1"/>
  <c r="DN203" i="2" s="1"/>
  <c r="DN145" i="2" a="1"/>
  <c r="DN145" i="2" s="1"/>
  <c r="DN54" i="2" a="1"/>
  <c r="DN54" i="2" s="1"/>
  <c r="DN136" i="2" a="1"/>
  <c r="DN136" i="2" s="1"/>
  <c r="DN40" i="2" a="1"/>
  <c r="DN40" i="2" s="1"/>
  <c r="DN155" i="2" a="1"/>
  <c r="DN155" i="2" s="1"/>
  <c r="DN63" i="2" a="1"/>
  <c r="DN63" i="2" s="1"/>
  <c r="DN124" i="2" a="1"/>
  <c r="DN124" i="2" s="1"/>
  <c r="DN18" i="2" a="1"/>
  <c r="DN18" i="2" s="1"/>
  <c r="DN94" i="2" a="1"/>
  <c r="DN94" i="2" s="1"/>
  <c r="DN172" i="2" a="1"/>
  <c r="DN172" i="2" s="1"/>
  <c r="DN110" i="2" a="1"/>
  <c r="DN110" i="2" s="1"/>
  <c r="DN156" i="2" a="1"/>
  <c r="DN156" i="2" s="1"/>
  <c r="DN47" i="2" a="1"/>
  <c r="DN47" i="2" s="1"/>
  <c r="DN132" i="2" a="1"/>
  <c r="DN132" i="2" s="1"/>
  <c r="DN10" i="2" a="1"/>
  <c r="DN10" i="2" s="1"/>
  <c r="DN86" i="2" a="1"/>
  <c r="DN86" i="2" s="1"/>
  <c r="DN24" i="2" a="1"/>
  <c r="DN24" i="2" s="1"/>
  <c r="DN46" i="2" a="1"/>
  <c r="DN46" i="2" s="1"/>
  <c r="DN163" i="2" a="1"/>
  <c r="DN163" i="2" s="1"/>
  <c r="DN14" i="2" a="1"/>
  <c r="DN14" i="2" s="1"/>
  <c r="DN59" i="2" a="1"/>
  <c r="DN59" i="2" s="1"/>
  <c r="DN105" i="2" a="1"/>
  <c r="DN105" i="2" s="1"/>
  <c r="DN11" i="2" a="1"/>
  <c r="DN11" i="2" s="1"/>
  <c r="DN43" i="2" a="1"/>
  <c r="DN43" i="2" s="1"/>
  <c r="DN65" i="2" a="1"/>
  <c r="DN65" i="2" s="1"/>
  <c r="DN195" i="2" a="1"/>
  <c r="DN195" i="2" s="1"/>
  <c r="DN150" i="2" a="1"/>
  <c r="DN150" i="2" s="1"/>
  <c r="DN182" i="2" a="1"/>
  <c r="DN182" i="2" s="1"/>
  <c r="DN106" i="2" a="1"/>
  <c r="DN106" i="2" s="1"/>
  <c r="DN190" i="2" a="1"/>
  <c r="DN190" i="2" s="1"/>
  <c r="DN90" i="2" a="1"/>
  <c r="DN90" i="2" s="1"/>
  <c r="DN83" i="2" a="1"/>
  <c r="DN83" i="2" s="1"/>
  <c r="GT151" i="2" a="1"/>
  <c r="GT151" i="2" s="1"/>
  <c r="FY27" i="2" a="1"/>
  <c r="FY27" i="2" s="1"/>
  <c r="FY22" i="2" a="1"/>
  <c r="FY22" i="2" s="1"/>
  <c r="FY65" i="2" a="1"/>
  <c r="FY65" i="2" s="1"/>
  <c r="CS91" i="2" a="1"/>
  <c r="CS91" i="2" s="1"/>
  <c r="DN165" i="2" a="1"/>
  <c r="DN165" i="2" s="1"/>
  <c r="DN111" i="2" a="1"/>
  <c r="DN111" i="2" s="1"/>
  <c r="M60" i="2" a="1"/>
  <c r="M60" i="2" s="1"/>
  <c r="CS114" i="2" a="1"/>
  <c r="CS114" i="2" s="1"/>
  <c r="AH124" i="2" a="1"/>
  <c r="AH124" i="2" s="1"/>
  <c r="AH130" i="2" a="1"/>
  <c r="AH130" i="2" s="1"/>
  <c r="AH84" i="2" a="1"/>
  <c r="AH84" i="2" s="1"/>
  <c r="EI24" i="2" a="1"/>
  <c r="EI24" i="2" s="1"/>
  <c r="BC142" i="2" a="1"/>
  <c r="BC142" i="2" s="1"/>
  <c r="CS86" i="2" a="1"/>
  <c r="CS86" i="2" s="1"/>
  <c r="BX97" i="2" a="1"/>
  <c r="BX97" i="2" s="1"/>
  <c r="BX202" i="2" a="1"/>
  <c r="BX202" i="2" s="1"/>
  <c r="BC61" i="2" a="1"/>
  <c r="BC61" i="2" s="1"/>
  <c r="FY31" i="2" a="1"/>
  <c r="FY31" i="2" s="1"/>
  <c r="FY26" i="2" a="1"/>
  <c r="FY26" i="2" s="1"/>
  <c r="FY43" i="2" a="1"/>
  <c r="FY43" i="2" s="1"/>
  <c r="EI78" i="2" a="1"/>
  <c r="EI78" i="2" s="1"/>
  <c r="DN78" i="2" a="1"/>
  <c r="DN78" i="2" s="1"/>
  <c r="DN178" i="2" a="1"/>
  <c r="DN178" i="2" s="1"/>
  <c r="BC55" i="2" a="1"/>
  <c r="BC55" i="2" s="1"/>
  <c r="GT34" i="2" a="1"/>
  <c r="GT34" i="2" s="1"/>
  <c r="GT198" i="2" a="1"/>
  <c r="GT198" i="2" s="1"/>
  <c r="AH64" i="2" a="1"/>
  <c r="AH64" i="2" s="1"/>
  <c r="AH153" i="2" a="1"/>
  <c r="AH153" i="2" s="1"/>
  <c r="EI158" i="2" a="1"/>
  <c r="EI158" i="2" s="1"/>
  <c r="BX184" i="2" a="1"/>
  <c r="BX184" i="2" s="1"/>
  <c r="GT36" i="2" a="1"/>
  <c r="GT36" i="2" s="1"/>
  <c r="FY7" i="2" a="1"/>
  <c r="FY7" i="2" s="1"/>
  <c r="FZ7" i="2" s="1"/>
  <c r="FY100" i="2" a="1"/>
  <c r="FY100" i="2" s="1"/>
  <c r="CS147" i="2" a="1"/>
  <c r="CS147" i="2" s="1"/>
  <c r="CS163" i="2" a="1"/>
  <c r="CS163" i="2" s="1"/>
  <c r="CS158" i="2" a="1"/>
  <c r="CS158" i="2" s="1"/>
  <c r="CS150" i="2" a="1"/>
  <c r="CS150" i="2" s="1"/>
  <c r="CS45" i="2" a="1"/>
  <c r="CS45" i="2" s="1"/>
  <c r="BC78" i="2" a="1"/>
  <c r="BC78" i="2" s="1"/>
  <c r="BC143" i="2" a="1"/>
  <c r="BC143" i="2" s="1"/>
  <c r="BC43" i="2" a="1"/>
  <c r="BC43" i="2" s="1"/>
  <c r="BC157" i="2" a="1"/>
  <c r="BC157" i="2" s="1"/>
  <c r="BC117" i="2" a="1"/>
  <c r="BC117" i="2" s="1"/>
  <c r="BC33" i="2" a="1"/>
  <c r="BC33" i="2" s="1"/>
  <c r="BC133" i="2" a="1"/>
  <c r="BC133" i="2" s="1"/>
  <c r="BC171" i="2" a="1"/>
  <c r="BC171" i="2" s="1"/>
  <c r="EW203" i="2"/>
  <c r="FY25" i="2" a="1"/>
  <c r="FY25" i="2" s="1"/>
  <c r="FY130" i="2" a="1"/>
  <c r="FY130" i="2" s="1"/>
  <c r="FY117" i="2" a="1"/>
  <c r="FY117" i="2" s="1"/>
  <c r="BX142" i="2" a="1"/>
  <c r="BX142" i="2" s="1"/>
  <c r="DN41" i="2" a="1"/>
  <c r="DN41" i="2" s="1"/>
  <c r="DN142" i="2" a="1"/>
  <c r="DN142" i="2" s="1"/>
  <c r="CS108" i="2" a="1"/>
  <c r="CS108" i="2" s="1"/>
  <c r="GT174" i="2" a="1"/>
  <c r="GT174" i="2" s="1"/>
  <c r="AH98" i="2" a="1"/>
  <c r="AH98" i="2" s="1"/>
  <c r="AH28" i="2" a="1"/>
  <c r="AH28" i="2" s="1"/>
  <c r="AH25" i="2" a="1"/>
  <c r="AH25" i="2" s="1"/>
  <c r="EI181" i="2" a="1"/>
  <c r="EI181" i="2" s="1"/>
  <c r="BC188" i="2" a="1"/>
  <c r="BC188" i="2" s="1"/>
  <c r="CS66" i="2" a="1"/>
  <c r="CS66" i="2" s="1"/>
  <c r="FD185" i="2" a="1"/>
  <c r="FD185" i="2" s="1"/>
  <c r="FY125" i="2" a="1"/>
  <c r="FY125" i="2" s="1"/>
  <c r="FY127" i="2" a="1"/>
  <c r="FY127" i="2" s="1"/>
  <c r="FY197" i="2" a="1"/>
  <c r="FY197" i="2" s="1"/>
  <c r="DN95" i="2" a="1"/>
  <c r="DN95" i="2" s="1"/>
  <c r="GT121" i="2" a="1"/>
  <c r="GT121" i="2" s="1"/>
  <c r="DN171" i="2" a="1"/>
  <c r="DN171" i="2" s="1"/>
  <c r="DN120" i="2" a="1"/>
  <c r="DN120" i="2" s="1"/>
  <c r="GT169" i="2" a="1"/>
  <c r="GT169" i="2" s="1"/>
  <c r="GT11" i="2" a="1"/>
  <c r="GT11" i="2" s="1"/>
  <c r="AH36" i="2" a="1"/>
  <c r="AH36" i="2" s="1"/>
  <c r="AH82" i="2" a="1"/>
  <c r="AH82" i="2" s="1"/>
  <c r="AH138" i="2" a="1"/>
  <c r="AH138" i="2" s="1"/>
  <c r="M10" i="2" a="1"/>
  <c r="M10" i="2" s="1"/>
  <c r="BC59" i="2" a="1"/>
  <c r="BC59" i="2" s="1"/>
  <c r="CS151" i="2" a="1"/>
  <c r="CS151" i="2" s="1"/>
  <c r="CS13" i="2" a="1"/>
  <c r="CS13" i="2" s="1"/>
  <c r="M81" i="2" a="1"/>
  <c r="M81" i="2" s="1"/>
  <c r="FY174" i="2" a="1"/>
  <c r="FY174" i="2" s="1"/>
  <c r="FY114" i="2" a="1"/>
  <c r="FY114" i="2" s="1"/>
  <c r="EI131" i="2" a="1"/>
  <c r="EI131" i="2" s="1"/>
  <c r="BC42" i="2" a="1"/>
  <c r="BC42" i="2" s="1"/>
  <c r="DN97" i="2" a="1"/>
  <c r="DN97" i="2" s="1"/>
  <c r="DN109" i="2" a="1"/>
  <c r="DN109" i="2" s="1"/>
  <c r="DN119" i="2" a="1"/>
  <c r="DN119" i="2" s="1"/>
  <c r="GT122" i="2" a="1"/>
  <c r="GT122" i="2" s="1"/>
  <c r="AH51" i="2" a="1"/>
  <c r="AH51" i="2" s="1"/>
  <c r="AH193" i="2" a="1"/>
  <c r="AH193" i="2" s="1"/>
  <c r="AH42" i="2" a="1"/>
  <c r="AH42" i="2" s="1"/>
  <c r="EI95" i="2" a="1"/>
  <c r="EI95" i="2" s="1"/>
  <c r="CS16" i="2" a="1"/>
  <c r="CS16" i="2" s="1"/>
  <c r="CS190" i="2" a="1"/>
  <c r="CS190" i="2" s="1"/>
  <c r="FD85" i="2" a="1"/>
  <c r="FD85" i="2" s="1"/>
  <c r="FY84" i="2" a="1"/>
  <c r="FY84" i="2" s="1"/>
  <c r="FY105" i="2" a="1"/>
  <c r="FY105" i="2" s="1"/>
  <c r="FY120" i="2" a="1"/>
  <c r="FY120" i="2" s="1"/>
  <c r="DN127" i="2" a="1"/>
  <c r="DN127" i="2" s="1"/>
  <c r="EC203" i="2"/>
  <c r="ED203" i="2" s="1"/>
  <c r="DN84" i="2" a="1"/>
  <c r="DN84" i="2" s="1"/>
  <c r="DN32" i="2" a="1"/>
  <c r="DN32" i="2" s="1"/>
  <c r="CS200" i="2" a="1"/>
  <c r="CS200" i="2" s="1"/>
  <c r="GT72" i="2" a="1"/>
  <c r="GT72" i="2" s="1"/>
  <c r="AH54" i="2" a="1"/>
  <c r="AH54" i="2" s="1"/>
  <c r="AH20" i="2" a="1"/>
  <c r="AH20" i="2" s="1"/>
  <c r="AH198" i="2" a="1"/>
  <c r="AH198" i="2" s="1"/>
  <c r="AH12" i="2" a="1"/>
  <c r="AH12" i="2" s="1"/>
  <c r="FY201" i="2" a="1"/>
  <c r="FY201" i="2" s="1"/>
  <c r="FY82" i="2" a="1"/>
  <c r="FY82" i="2" s="1"/>
  <c r="FY126" i="2" a="1"/>
  <c r="FY126" i="2" s="1"/>
  <c r="BC28" i="2" a="1"/>
  <c r="BC28" i="2" s="1"/>
  <c r="BC36" i="2" a="1"/>
  <c r="BC36" i="2" s="1"/>
  <c r="DN21" i="2" a="1"/>
  <c r="DN21" i="2" s="1"/>
  <c r="DN121" i="2" a="1"/>
  <c r="DN121" i="2" s="1"/>
  <c r="DN15" i="2" a="1"/>
  <c r="DN15" i="2" s="1"/>
  <c r="GT79" i="2" a="1"/>
  <c r="GT79" i="2" s="1"/>
  <c r="AH23" i="2" a="1"/>
  <c r="AH23" i="2" s="1"/>
  <c r="AH197" i="2" a="1"/>
  <c r="AH197" i="2" s="1"/>
  <c r="AH170" i="2" a="1"/>
  <c r="AH170" i="2" s="1"/>
  <c r="BC95" i="2" a="1"/>
  <c r="BC95" i="2" s="1"/>
  <c r="GT199" i="2" a="1"/>
  <c r="GT199" i="2" s="1"/>
  <c r="CS117" i="2" a="1"/>
  <c r="CS117" i="2" s="1"/>
  <c r="M200" i="2" a="1"/>
  <c r="M200" i="2" s="1"/>
  <c r="M48" i="2" a="1"/>
  <c r="M48" i="2" s="1"/>
  <c r="M159" i="2" a="1"/>
  <c r="M159" i="2" s="1"/>
  <c r="M161" i="2" a="1"/>
  <c r="M161" i="2" s="1"/>
  <c r="M125" i="2" a="1"/>
  <c r="M125" i="2" s="1"/>
  <c r="M29" i="2" a="1"/>
  <c r="M29" i="2" s="1"/>
  <c r="EI194" i="2" a="1"/>
  <c r="EI194" i="2" s="1"/>
  <c r="EI167" i="2" a="1"/>
  <c r="EI167" i="2" s="1"/>
  <c r="EI171" i="2" a="1"/>
  <c r="EI171" i="2" s="1"/>
  <c r="DG203" i="2"/>
  <c r="DI203" i="2" s="1"/>
  <c r="FY107" i="2" a="1"/>
  <c r="FY107" i="2" s="1"/>
  <c r="CN203" i="2"/>
  <c r="FY36" i="2" a="1"/>
  <c r="FY36" i="2" s="1"/>
  <c r="FY53" i="2" a="1"/>
  <c r="FY53" i="2" s="1"/>
  <c r="FY145" i="2" a="1"/>
  <c r="FY145" i="2" s="1"/>
  <c r="M39" i="2" a="1"/>
  <c r="M39" i="2" s="1"/>
  <c r="GT42" i="2" a="1"/>
  <c r="GT42" i="2" s="1"/>
  <c r="FD203" i="2" a="1"/>
  <c r="FD203" i="2" s="1"/>
  <c r="FD144" i="2" a="1"/>
  <c r="FD144" i="2" s="1"/>
  <c r="FD164" i="2" a="1"/>
  <c r="FD164" i="2" s="1"/>
  <c r="FD168" i="2" a="1"/>
  <c r="FD168" i="2" s="1"/>
  <c r="FD141" i="2" a="1"/>
  <c r="FD141" i="2" s="1"/>
  <c r="FD24" i="2" a="1"/>
  <c r="FD24" i="2" s="1"/>
  <c r="FD17" i="2" a="1"/>
  <c r="FD17" i="2" s="1"/>
  <c r="FD148" i="2" a="1"/>
  <c r="FD148" i="2" s="1"/>
  <c r="FD55" i="2" a="1"/>
  <c r="FD55" i="2" s="1"/>
  <c r="FD121" i="2" a="1"/>
  <c r="FD121" i="2" s="1"/>
  <c r="FD183" i="2" a="1"/>
  <c r="FD183" i="2" s="1"/>
  <c r="FD150" i="2" a="1"/>
  <c r="FD150" i="2" s="1"/>
  <c r="FD192" i="2" a="1"/>
  <c r="FD192" i="2" s="1"/>
  <c r="FD113" i="2" a="1"/>
  <c r="FD113" i="2" s="1"/>
  <c r="FD57" i="2" a="1"/>
  <c r="FD57" i="2" s="1"/>
  <c r="FD162" i="2" a="1"/>
  <c r="FD162" i="2" s="1"/>
  <c r="FD152" i="2" a="1"/>
  <c r="FD152" i="2" s="1"/>
  <c r="FD49" i="2" a="1"/>
  <c r="FD49" i="2" s="1"/>
  <c r="FD11" i="2" a="1"/>
  <c r="FD11" i="2" s="1"/>
  <c r="FD79" i="2" a="1"/>
  <c r="FD79" i="2" s="1"/>
  <c r="FD80" i="2" a="1"/>
  <c r="FD80" i="2" s="1"/>
  <c r="FD20" i="2" a="1"/>
  <c r="FD20" i="2" s="1"/>
  <c r="FD146" i="2" a="1"/>
  <c r="FD146" i="2" s="1"/>
  <c r="FD65" i="2" a="1"/>
  <c r="FD65" i="2" s="1"/>
  <c r="FD81" i="2" a="1"/>
  <c r="FD81" i="2" s="1"/>
  <c r="FD15" i="2" a="1"/>
  <c r="FD15" i="2" s="1"/>
  <c r="FD188" i="2" a="1"/>
  <c r="FD188" i="2" s="1"/>
  <c r="FD21" i="2" a="1"/>
  <c r="FD21" i="2" s="1"/>
  <c r="FD83" i="2" a="1"/>
  <c r="FD83" i="2" s="1"/>
  <c r="FD140" i="2" a="1"/>
  <c r="FD140" i="2" s="1"/>
  <c r="FD22" i="2" a="1"/>
  <c r="FD22" i="2" s="1"/>
  <c r="FD38" i="2" a="1"/>
  <c r="FD38" i="2" s="1"/>
  <c r="FD189" i="2" a="1"/>
  <c r="FD189" i="2" s="1"/>
  <c r="FD13" i="2" a="1"/>
  <c r="FD13" i="2" s="1"/>
  <c r="FD125" i="2" a="1"/>
  <c r="FD125" i="2" s="1"/>
  <c r="FD86" i="2" a="1"/>
  <c r="FD86" i="2" s="1"/>
  <c r="FD114" i="2" a="1"/>
  <c r="FD114" i="2" s="1"/>
  <c r="FD84" i="2" a="1"/>
  <c r="FD84" i="2" s="1"/>
  <c r="FD197" i="2" a="1"/>
  <c r="FD197" i="2" s="1"/>
  <c r="FD94" i="2" a="1"/>
  <c r="FD94" i="2" s="1"/>
  <c r="FD124" i="2" a="1"/>
  <c r="FD124" i="2" s="1"/>
  <c r="FD9" i="2" a="1"/>
  <c r="FD9" i="2" s="1"/>
  <c r="FD50" i="2" a="1"/>
  <c r="FD50" i="2" s="1"/>
  <c r="FD116" i="2" a="1"/>
  <c r="FD116" i="2" s="1"/>
  <c r="FD196" i="2" a="1"/>
  <c r="FD196" i="2" s="1"/>
  <c r="FD177" i="2" a="1"/>
  <c r="FD177" i="2" s="1"/>
  <c r="FD182" i="2" a="1"/>
  <c r="FD182" i="2" s="1"/>
  <c r="FD75" i="2" a="1"/>
  <c r="FD75" i="2" s="1"/>
  <c r="FD120" i="2" a="1"/>
  <c r="FD120" i="2" s="1"/>
  <c r="FD163" i="2" a="1"/>
  <c r="FD163" i="2" s="1"/>
  <c r="FD19" i="2" a="1"/>
  <c r="FD19" i="2" s="1"/>
  <c r="FD64" i="2" a="1"/>
  <c r="FD64" i="2" s="1"/>
  <c r="FD117" i="2" a="1"/>
  <c r="FD117" i="2" s="1"/>
  <c r="FD126" i="2" a="1"/>
  <c r="FD126" i="2" s="1"/>
  <c r="FD51" i="2" a="1"/>
  <c r="FD51" i="2" s="1"/>
  <c r="FD175" i="2" a="1"/>
  <c r="FD175" i="2" s="1"/>
  <c r="FD170" i="2" a="1"/>
  <c r="FD170" i="2" s="1"/>
  <c r="FD12" i="2" a="1"/>
  <c r="FD12" i="2" s="1"/>
  <c r="FD111" i="2" a="1"/>
  <c r="FD111" i="2" s="1"/>
  <c r="FD131" i="2" a="1"/>
  <c r="FD131" i="2" s="1"/>
  <c r="FD105" i="2" a="1"/>
  <c r="FD105" i="2" s="1"/>
  <c r="FD200" i="2" a="1"/>
  <c r="FD200" i="2" s="1"/>
  <c r="FD103" i="2" a="1"/>
  <c r="FD103" i="2" s="1"/>
  <c r="FD155" i="2" a="1"/>
  <c r="FD155" i="2" s="1"/>
  <c r="FD26" i="2" a="1"/>
  <c r="FD26" i="2" s="1"/>
  <c r="FD161" i="2" a="1"/>
  <c r="FD161" i="2" s="1"/>
  <c r="FD31" i="2" a="1"/>
  <c r="FD31" i="2" s="1"/>
  <c r="FD129" i="2" a="1"/>
  <c r="FD129" i="2" s="1"/>
  <c r="FD23" i="2" a="1"/>
  <c r="FD23" i="2" s="1"/>
  <c r="FD71" i="2" a="1"/>
  <c r="FD71" i="2" s="1"/>
  <c r="FD34" i="2" a="1"/>
  <c r="FD34" i="2" s="1"/>
  <c r="FD25" i="2" a="1"/>
  <c r="FD25" i="2" s="1"/>
  <c r="FD133" i="2" a="1"/>
  <c r="FD133" i="2" s="1"/>
  <c r="FD191" i="2" a="1"/>
  <c r="FD191" i="2" s="1"/>
  <c r="FD28" i="2" a="1"/>
  <c r="FD28" i="2" s="1"/>
  <c r="FD149" i="2" a="1"/>
  <c r="FD149" i="2" s="1"/>
  <c r="FD142" i="2" a="1"/>
  <c r="FD142" i="2" s="1"/>
  <c r="FD194" i="2" a="1"/>
  <c r="FD194" i="2" s="1"/>
  <c r="FD60" i="2" a="1"/>
  <c r="FD60" i="2" s="1"/>
  <c r="FD153" i="2" a="1"/>
  <c r="FD153" i="2" s="1"/>
  <c r="FD156" i="2" a="1"/>
  <c r="FD156" i="2" s="1"/>
  <c r="FD74" i="2" a="1"/>
  <c r="FD74" i="2" s="1"/>
  <c r="FD70" i="2" a="1"/>
  <c r="FD70" i="2" s="1"/>
  <c r="FD93" i="2" a="1"/>
  <c r="FD93" i="2" s="1"/>
  <c r="FD151" i="2" a="1"/>
  <c r="FD151" i="2" s="1"/>
  <c r="FD159" i="2" a="1"/>
  <c r="FD159" i="2" s="1"/>
  <c r="FD59" i="2" a="1"/>
  <c r="FD59" i="2" s="1"/>
  <c r="FD37" i="2" a="1"/>
  <c r="FD37" i="2" s="1"/>
  <c r="FD102" i="2" a="1"/>
  <c r="FD102" i="2" s="1"/>
  <c r="FD193" i="2" a="1"/>
  <c r="FD193" i="2" s="1"/>
  <c r="FD67" i="2" a="1"/>
  <c r="FD67" i="2" s="1"/>
  <c r="FD72" i="2" a="1"/>
  <c r="FD72" i="2" s="1"/>
  <c r="FD92" i="2" a="1"/>
  <c r="FD92" i="2" s="1"/>
  <c r="FD41" i="2" a="1"/>
  <c r="FD41" i="2" s="1"/>
  <c r="FD173" i="2" a="1"/>
  <c r="FD173" i="2" s="1"/>
  <c r="FD171" i="2" a="1"/>
  <c r="FD171" i="2" s="1"/>
  <c r="FD180" i="2" a="1"/>
  <c r="FD180" i="2" s="1"/>
  <c r="FD56" i="2" a="1"/>
  <c r="FD56" i="2" s="1"/>
  <c r="FD44" i="2" a="1"/>
  <c r="FD44" i="2" s="1"/>
  <c r="FD35" i="2" a="1"/>
  <c r="FD35" i="2" s="1"/>
  <c r="FD154" i="2" a="1"/>
  <c r="FD154" i="2" s="1"/>
  <c r="FD195" i="2" a="1"/>
  <c r="FD195" i="2" s="1"/>
  <c r="FD82" i="2" a="1"/>
  <c r="FD82" i="2" s="1"/>
  <c r="FD101" i="2" a="1"/>
  <c r="FD101" i="2" s="1"/>
  <c r="FD18" i="2" a="1"/>
  <c r="FD18" i="2" s="1"/>
  <c r="FD106" i="2" a="1"/>
  <c r="FD106" i="2" s="1"/>
  <c r="FD47" i="2" a="1"/>
  <c r="FD47" i="2" s="1"/>
  <c r="FD98" i="2" a="1"/>
  <c r="FD98" i="2" s="1"/>
  <c r="FD99" i="2" a="1"/>
  <c r="FD99" i="2" s="1"/>
  <c r="FD46" i="2" a="1"/>
  <c r="FD46" i="2" s="1"/>
  <c r="FD45" i="2" a="1"/>
  <c r="FD45" i="2" s="1"/>
  <c r="FD187" i="2" a="1"/>
  <c r="FD187" i="2" s="1"/>
  <c r="FD172" i="2" a="1"/>
  <c r="FD172" i="2" s="1"/>
  <c r="FD69" i="2" a="1"/>
  <c r="FD69" i="2" s="1"/>
  <c r="FD88" i="2" a="1"/>
  <c r="FD88" i="2" s="1"/>
  <c r="FD42" i="2" a="1"/>
  <c r="FD42" i="2" s="1"/>
  <c r="FD147" i="2" a="1"/>
  <c r="FD147" i="2" s="1"/>
  <c r="FD160" i="2" a="1"/>
  <c r="FD160" i="2" s="1"/>
  <c r="FD39" i="2" a="1"/>
  <c r="FD39" i="2" s="1"/>
  <c r="FD179" i="2" a="1"/>
  <c r="FD179" i="2" s="1"/>
  <c r="FD166" i="2" a="1"/>
  <c r="FD166" i="2" s="1"/>
  <c r="FD100" i="2" a="1"/>
  <c r="FD100" i="2" s="1"/>
  <c r="FD167" i="2" a="1"/>
  <c r="FD167" i="2" s="1"/>
  <c r="FD165" i="2" a="1"/>
  <c r="FD165" i="2" s="1"/>
  <c r="FD158" i="2" a="1"/>
  <c r="FD158" i="2" s="1"/>
  <c r="FD199" i="2" a="1"/>
  <c r="FD199" i="2" s="1"/>
  <c r="FD145" i="2" a="1"/>
  <c r="FD145" i="2" s="1"/>
  <c r="FD29" i="2" a="1"/>
  <c r="FD29" i="2" s="1"/>
  <c r="FD136" i="2" a="1"/>
  <c r="FD136" i="2" s="1"/>
  <c r="FD27" i="2" a="1"/>
  <c r="FD27" i="2" s="1"/>
  <c r="FD143" i="2" a="1"/>
  <c r="FD143" i="2" s="1"/>
  <c r="FD76" i="2" a="1"/>
  <c r="FD76" i="2" s="1"/>
  <c r="FD43" i="2" a="1"/>
  <c r="FD43" i="2" s="1"/>
  <c r="FD174" i="2" a="1"/>
  <c r="FD174" i="2" s="1"/>
  <c r="FD53" i="2" a="1"/>
  <c r="FD53" i="2" s="1"/>
  <c r="FD54" i="2" a="1"/>
  <c r="FD54" i="2" s="1"/>
  <c r="FD16" i="2" a="1"/>
  <c r="FD16" i="2" s="1"/>
  <c r="FD108" i="2" a="1"/>
  <c r="FD108" i="2" s="1"/>
  <c r="FD62" i="2" a="1"/>
  <c r="FD62" i="2" s="1"/>
  <c r="FD87" i="2" a="1"/>
  <c r="FD87" i="2" s="1"/>
  <c r="FD130" i="2" a="1"/>
  <c r="FD130" i="2" s="1"/>
  <c r="FD169" i="2" a="1"/>
  <c r="FD169" i="2" s="1"/>
  <c r="FD97" i="2" a="1"/>
  <c r="FD97" i="2" s="1"/>
  <c r="FD181" i="2" a="1"/>
  <c r="FD181" i="2" s="1"/>
  <c r="FD52" i="2" a="1"/>
  <c r="FD52" i="2" s="1"/>
  <c r="FD63" i="2" a="1"/>
  <c r="FD63" i="2" s="1"/>
  <c r="FD30" i="2" a="1"/>
  <c r="FD30" i="2" s="1"/>
  <c r="FD10" i="2" a="1"/>
  <c r="FD10" i="2" s="1"/>
  <c r="FD186" i="2" a="1"/>
  <c r="FD186" i="2" s="1"/>
  <c r="FD14" i="2" a="1"/>
  <c r="FD14" i="2" s="1"/>
  <c r="FD184" i="2" a="1"/>
  <c r="FD184" i="2" s="1"/>
  <c r="FD58" i="2" a="1"/>
  <c r="FD58" i="2" s="1"/>
  <c r="FD134" i="2" a="1"/>
  <c r="FD134" i="2" s="1"/>
  <c r="FD190" i="2" a="1"/>
  <c r="FD190" i="2" s="1"/>
  <c r="FD139" i="2" a="1"/>
  <c r="FD139" i="2" s="1"/>
  <c r="FD78" i="2" a="1"/>
  <c r="FD78" i="2" s="1"/>
  <c r="FD112" i="2" a="1"/>
  <c r="FD112" i="2" s="1"/>
  <c r="M142" i="2" a="1"/>
  <c r="M142" i="2" s="1"/>
  <c r="FY71" i="2" a="1"/>
  <c r="FY71" i="2" s="1"/>
  <c r="FY86" i="2" a="1"/>
  <c r="FY86" i="2" s="1"/>
  <c r="FY97" i="2" a="1"/>
  <c r="FY97" i="2" s="1"/>
  <c r="BC150" i="2" a="1"/>
  <c r="BC150" i="2" s="1"/>
  <c r="DN31" i="2" a="1"/>
  <c r="DN31" i="2" s="1"/>
  <c r="DN23" i="2" a="1"/>
  <c r="DN23" i="2" s="1"/>
  <c r="DN55" i="2" a="1"/>
  <c r="DN55" i="2" s="1"/>
  <c r="GT103" i="2" a="1"/>
  <c r="GT103" i="2" s="1"/>
  <c r="AH112" i="2" a="1"/>
  <c r="AH112" i="2" s="1"/>
  <c r="AH101" i="2" a="1"/>
  <c r="AH101" i="2" s="1"/>
  <c r="AH81" i="2" a="1"/>
  <c r="AH81" i="2" s="1"/>
  <c r="EI184" i="2" a="1"/>
  <c r="EI184" i="2" s="1"/>
  <c r="BX160" i="2" a="1"/>
  <c r="BX160" i="2" s="1"/>
  <c r="CS84" i="2" a="1"/>
  <c r="CS84" i="2" s="1"/>
  <c r="DN188" i="2" a="1"/>
  <c r="DN188" i="2" s="1"/>
  <c r="GT171" i="2" a="1"/>
  <c r="GT171" i="2" s="1"/>
  <c r="FY165" i="2" a="1"/>
  <c r="FY165" i="2" s="1"/>
  <c r="FY135" i="2" a="1"/>
  <c r="FY135" i="2" s="1"/>
  <c r="FY59" i="2" a="1"/>
  <c r="FY59" i="2" s="1"/>
  <c r="CS74" i="2" a="1"/>
  <c r="CS74" i="2" s="1"/>
  <c r="DN144" i="2" a="1"/>
  <c r="DN144" i="2" s="1"/>
  <c r="DN129" i="2" a="1"/>
  <c r="DN129" i="2" s="1"/>
  <c r="EI144" i="2" a="1"/>
  <c r="EI144" i="2" s="1"/>
  <c r="HH203" i="2"/>
  <c r="HJ203" i="2" s="1"/>
  <c r="GT18" i="2" a="1"/>
  <c r="GT18" i="2" s="1"/>
  <c r="AH97" i="2" a="1"/>
  <c r="AH97" i="2" s="1"/>
  <c r="AH83" i="2" a="1"/>
  <c r="AH83" i="2" s="1"/>
  <c r="EI68" i="2" a="1"/>
  <c r="EI68" i="2" s="1"/>
  <c r="DN53" i="2" a="1"/>
  <c r="DN53" i="2" s="1"/>
  <c r="GT67" i="2" a="1"/>
  <c r="GT67" i="2" s="1"/>
  <c r="FY51" i="2" a="1"/>
  <c r="FY51" i="2" s="1"/>
  <c r="FY200" i="2" a="1"/>
  <c r="FY200" i="2" s="1"/>
  <c r="CS130" i="2" a="1"/>
  <c r="CS130" i="2" s="1"/>
  <c r="CS87" i="2" a="1"/>
  <c r="CS87" i="2" s="1"/>
  <c r="CS27" i="2" a="1"/>
  <c r="CS27" i="2" s="1"/>
  <c r="CS75" i="2" a="1"/>
  <c r="CS75" i="2" s="1"/>
  <c r="CS81" i="2" a="1"/>
  <c r="CS81" i="2" s="1"/>
  <c r="BC121" i="2" a="1"/>
  <c r="BC121" i="2" s="1"/>
  <c r="BC65" i="2" a="1"/>
  <c r="BC65" i="2" s="1"/>
  <c r="BC71" i="2" a="1"/>
  <c r="BC71" i="2" s="1"/>
  <c r="BC152" i="2" a="1"/>
  <c r="BC152" i="2" s="1"/>
  <c r="BC165" i="2" a="1"/>
  <c r="BC165" i="2" s="1"/>
  <c r="BC82" i="2" a="1"/>
  <c r="BC82" i="2" s="1"/>
  <c r="BC160" i="2" a="1"/>
  <c r="BC160" i="2" s="1"/>
  <c r="BC202" i="2" a="1"/>
  <c r="BC202" i="2" s="1"/>
  <c r="M143" i="2" a="1"/>
  <c r="M143" i="2" s="1"/>
  <c r="FY199" i="2" a="1"/>
  <c r="FY199" i="2" s="1"/>
  <c r="FY106" i="2" a="1"/>
  <c r="FY106" i="2" s="1"/>
  <c r="EI48" i="2" a="1"/>
  <c r="EI48" i="2" s="1"/>
  <c r="EI193" i="2" a="1"/>
  <c r="EI193" i="2" s="1"/>
  <c r="DN193" i="2" a="1"/>
  <c r="DN193" i="2" s="1"/>
  <c r="DN176" i="2" a="1"/>
  <c r="DN176" i="2" s="1"/>
  <c r="DN137" i="2" a="1"/>
  <c r="DN137" i="2" s="1"/>
  <c r="GT13" i="2" a="1"/>
  <c r="GT13" i="2" s="1"/>
  <c r="AH44" i="2" a="1"/>
  <c r="AH44" i="2" s="1"/>
  <c r="AH56" i="2" a="1"/>
  <c r="AH56" i="2" s="1"/>
  <c r="AH52" i="2" a="1"/>
  <c r="AH52" i="2" s="1"/>
  <c r="EI19" i="2" a="1"/>
  <c r="EI19" i="2" s="1"/>
  <c r="GT166" i="2" a="1"/>
  <c r="GT166" i="2" s="1"/>
  <c r="CS19" i="2" a="1"/>
  <c r="CS19" i="2" s="1"/>
  <c r="EI7" i="2" a="1"/>
  <c r="EI7" i="2" s="1"/>
  <c r="EJ7" i="2" s="1"/>
  <c r="FY178" i="2" a="1"/>
  <c r="FY178" i="2" s="1"/>
  <c r="FY173" i="2" a="1"/>
  <c r="FY173" i="2" s="1"/>
  <c r="FY177" i="2" a="1"/>
  <c r="FY177" i="2" s="1"/>
  <c r="BC136" i="2" a="1"/>
  <c r="BC136" i="2" s="1"/>
  <c r="DN140" i="2" a="1"/>
  <c r="DN140" i="2" s="1"/>
  <c r="DN34" i="2" a="1"/>
  <c r="DN34" i="2" s="1"/>
  <c r="DN16" i="2" a="1"/>
  <c r="DN16" i="2" s="1"/>
  <c r="GN203" i="2"/>
  <c r="GT133" i="2" a="1"/>
  <c r="GT133" i="2" s="1"/>
  <c r="AH199" i="2" a="1"/>
  <c r="AH199" i="2" s="1"/>
  <c r="AH161" i="2" a="1"/>
  <c r="AH161" i="2" s="1"/>
  <c r="EI159" i="2" a="1"/>
  <c r="EI159" i="2" s="1"/>
  <c r="EI65" i="2" a="1"/>
  <c r="EI65" i="2" s="1"/>
  <c r="GT26" i="2" a="1"/>
  <c r="GT26" i="2" s="1"/>
  <c r="CS122" i="2" a="1"/>
  <c r="CS122" i="2" s="1"/>
  <c r="CS167" i="2" a="1"/>
  <c r="CS167" i="2" s="1"/>
  <c r="FY35" i="2" a="1"/>
  <c r="FY35" i="2" s="1"/>
  <c r="FY87" i="2" a="1"/>
  <c r="FY87" i="2" s="1"/>
  <c r="FY45" i="2" a="1"/>
  <c r="FY45" i="2" s="1"/>
  <c r="CS12" i="2" a="1"/>
  <c r="CS12" i="2" s="1"/>
  <c r="CS9" i="2" a="1"/>
  <c r="CS9" i="2" s="1"/>
  <c r="DN76" i="2" a="1"/>
  <c r="DN76" i="2" s="1"/>
  <c r="DN151" i="2" a="1"/>
  <c r="DN151" i="2" s="1"/>
  <c r="BC123" i="2" a="1"/>
  <c r="BC123" i="2" s="1"/>
  <c r="GT141" i="2" a="1"/>
  <c r="GT141" i="2" s="1"/>
  <c r="AH73" i="2" a="1"/>
  <c r="AH73" i="2" s="1"/>
  <c r="AH30" i="2" a="1"/>
  <c r="AH30" i="2" s="1"/>
  <c r="AH108" i="2" a="1"/>
  <c r="AH108" i="2" s="1"/>
  <c r="M66" i="2" a="1"/>
  <c r="M66" i="2" s="1"/>
  <c r="BC58" i="2" a="1"/>
  <c r="BC58" i="2" s="1"/>
  <c r="CS178" i="2" a="1"/>
  <c r="CS178" i="2" s="1"/>
  <c r="FD123" i="2" a="1"/>
  <c r="FD123" i="2" s="1"/>
  <c r="FY98" i="2" a="1"/>
  <c r="FY98" i="2" s="1"/>
  <c r="FY132" i="2" a="1"/>
  <c r="FY132" i="2" s="1"/>
  <c r="FY143" i="2" a="1"/>
  <c r="FY143" i="2" s="1"/>
  <c r="BC37" i="2" a="1"/>
  <c r="BC37" i="2" s="1"/>
  <c r="DN173" i="2" a="1"/>
  <c r="DN173" i="2" s="1"/>
  <c r="DN131" i="2" a="1"/>
  <c r="DN131" i="2" s="1"/>
  <c r="DN196" i="2" a="1"/>
  <c r="DN196" i="2" s="1"/>
  <c r="M87" i="2" a="1"/>
  <c r="M87" i="2" s="1"/>
  <c r="GT159" i="2" a="1"/>
  <c r="GT159" i="2" s="1"/>
  <c r="AH9" i="2" a="1"/>
  <c r="AH9" i="2" s="1"/>
  <c r="AH184" i="2" a="1"/>
  <c r="AH184" i="2" s="1"/>
  <c r="AH183" i="2" a="1"/>
  <c r="AH183" i="2" s="1"/>
  <c r="AH91" i="2" a="1"/>
  <c r="AH91" i="2" s="1"/>
  <c r="FY182" i="2" a="1"/>
  <c r="FY182" i="2" s="1"/>
  <c r="FY56" i="2" a="1"/>
  <c r="FY56" i="2" s="1"/>
  <c r="FY46" i="2" a="1"/>
  <c r="FY46" i="2" s="1"/>
  <c r="FY74" i="2" a="1"/>
  <c r="FY74" i="2" s="1"/>
  <c r="GT102" i="2" a="1"/>
  <c r="GT102" i="2" s="1"/>
  <c r="DN28" i="2" a="1"/>
  <c r="DN28" i="2" s="1"/>
  <c r="DN51" i="2" a="1"/>
  <c r="DN51" i="2" s="1"/>
  <c r="M33" i="2" a="1"/>
  <c r="M33" i="2" s="1"/>
  <c r="AH114" i="2" a="1"/>
  <c r="AH114" i="2" s="1"/>
  <c r="AH50" i="2" a="1"/>
  <c r="AH50" i="2" s="1"/>
  <c r="AH102" i="2" a="1"/>
  <c r="AH102" i="2" s="1"/>
  <c r="FD36" i="2" a="1"/>
  <c r="FD36" i="2" s="1"/>
  <c r="M184" i="2" a="1"/>
  <c r="M184" i="2" s="1"/>
  <c r="CS123" i="2" a="1"/>
  <c r="CS123" i="2" s="1"/>
  <c r="M179" i="2" a="1"/>
  <c r="M179" i="2" s="1"/>
  <c r="M164" i="2" a="1"/>
  <c r="M164" i="2" s="1"/>
  <c r="M110" i="2" a="1"/>
  <c r="M110" i="2" s="1"/>
  <c r="M185" i="2" a="1"/>
  <c r="M185" i="2" s="1"/>
  <c r="M52" i="2" a="1"/>
  <c r="M52" i="2" s="1"/>
  <c r="M121" i="2" a="1"/>
  <c r="M121" i="2" s="1"/>
  <c r="EI199" i="2" a="1"/>
  <c r="EI199" i="2" s="1"/>
  <c r="EI71" i="2" a="1"/>
  <c r="EI71" i="2" s="1"/>
  <c r="EI156" i="2" a="1"/>
  <c r="EI156" i="2" s="1"/>
  <c r="DN49" i="2" a="1"/>
  <c r="DN49" i="2" s="1"/>
  <c r="CS138" i="2" a="1"/>
  <c r="CS138" i="2" s="1"/>
  <c r="FY111" i="2" a="1"/>
  <c r="FY111" i="2" s="1"/>
  <c r="BX203" i="2" a="1"/>
  <c r="BX203" i="2" s="1"/>
  <c r="BX135" i="2" a="1"/>
  <c r="BX135" i="2" s="1"/>
  <c r="BX43" i="2" a="1"/>
  <c r="BX43" i="2" s="1"/>
  <c r="BX164" i="2" a="1"/>
  <c r="BX164" i="2" s="1"/>
  <c r="BX166" i="2" a="1"/>
  <c r="BX166" i="2" s="1"/>
  <c r="BX85" i="2" a="1"/>
  <c r="BX85" i="2" s="1"/>
  <c r="BX79" i="2" a="1"/>
  <c r="BX79" i="2" s="1"/>
  <c r="BX186" i="2" a="1"/>
  <c r="BX186" i="2" s="1"/>
  <c r="BX105" i="2" a="1"/>
  <c r="BX105" i="2" s="1"/>
  <c r="BX196" i="2" a="1"/>
  <c r="BX196" i="2" s="1"/>
  <c r="BX156" i="2" a="1"/>
  <c r="BX156" i="2" s="1"/>
  <c r="BX193" i="2" a="1"/>
  <c r="BX193" i="2" s="1"/>
  <c r="BX90" i="2" a="1"/>
  <c r="BX90" i="2" s="1"/>
  <c r="BX59" i="2" a="1"/>
  <c r="BX59" i="2" s="1"/>
  <c r="BX178" i="2" a="1"/>
  <c r="BX178" i="2" s="1"/>
  <c r="BX152" i="2" a="1"/>
  <c r="BX152" i="2" s="1"/>
  <c r="BX183" i="2" a="1"/>
  <c r="BX183" i="2" s="1"/>
  <c r="BX84" i="2" a="1"/>
  <c r="BX84" i="2" s="1"/>
  <c r="BX117" i="2" a="1"/>
  <c r="BX117" i="2" s="1"/>
  <c r="BX9" i="2" a="1"/>
  <c r="BX9" i="2" s="1"/>
  <c r="BX181" i="2" a="1"/>
  <c r="BX181" i="2" s="1"/>
  <c r="BX169" i="2" a="1"/>
  <c r="BX169" i="2" s="1"/>
  <c r="BX74" i="2" a="1"/>
  <c r="BX74" i="2" s="1"/>
  <c r="BX34" i="2" a="1"/>
  <c r="BX34" i="2" s="1"/>
  <c r="BX71" i="2" a="1"/>
  <c r="BX71" i="2" s="1"/>
  <c r="BX192" i="2" a="1"/>
  <c r="BX192" i="2" s="1"/>
  <c r="BX72" i="2" a="1"/>
  <c r="BX72" i="2" s="1"/>
  <c r="BX100" i="2" a="1"/>
  <c r="BX100" i="2" s="1"/>
  <c r="BX113" i="2" a="1"/>
  <c r="BX113" i="2" s="1"/>
  <c r="BX138" i="2" a="1"/>
  <c r="BX138" i="2" s="1"/>
  <c r="BX157" i="2" a="1"/>
  <c r="BX157" i="2" s="1"/>
  <c r="BX51" i="2" a="1"/>
  <c r="BX51" i="2" s="1"/>
  <c r="BX150" i="2" a="1"/>
  <c r="BX150" i="2" s="1"/>
  <c r="BX10" i="2" a="1"/>
  <c r="BX10" i="2" s="1"/>
  <c r="BX167" i="2" a="1"/>
  <c r="BX167" i="2" s="1"/>
  <c r="BX94" i="2" a="1"/>
  <c r="BX94" i="2" s="1"/>
  <c r="BX109" i="2" a="1"/>
  <c r="BX109" i="2" s="1"/>
  <c r="BX131" i="2" a="1"/>
  <c r="BX131" i="2" s="1"/>
  <c r="BX54" i="2" a="1"/>
  <c r="BX54" i="2" s="1"/>
  <c r="BX112" i="2" a="1"/>
  <c r="BX112" i="2" s="1"/>
  <c r="BX80" i="2" a="1"/>
  <c r="BX80" i="2" s="1"/>
  <c r="BX87" i="2" a="1"/>
  <c r="BX87" i="2" s="1"/>
  <c r="BX48" i="2" a="1"/>
  <c r="BX48" i="2" s="1"/>
  <c r="BX47" i="2" a="1"/>
  <c r="BX47" i="2" s="1"/>
  <c r="BX185" i="2" a="1"/>
  <c r="BX185" i="2" s="1"/>
  <c r="BX75" i="2" a="1"/>
  <c r="BX75" i="2" s="1"/>
  <c r="BX132" i="2" a="1"/>
  <c r="BX132" i="2" s="1"/>
  <c r="BX187" i="2" a="1"/>
  <c r="BX187" i="2" s="1"/>
  <c r="BX41" i="2" a="1"/>
  <c r="BX41" i="2" s="1"/>
  <c r="BX190" i="2" a="1"/>
  <c r="BX190" i="2" s="1"/>
  <c r="BX191" i="2" a="1"/>
  <c r="BX191" i="2" s="1"/>
  <c r="BX151" i="2" a="1"/>
  <c r="BX151" i="2" s="1"/>
  <c r="BX107" i="2" a="1"/>
  <c r="BX107" i="2" s="1"/>
  <c r="BX170" i="2" a="1"/>
  <c r="BX170" i="2" s="1"/>
  <c r="BX38" i="2" a="1"/>
  <c r="BX38" i="2" s="1"/>
  <c r="BX199" i="2" a="1"/>
  <c r="BX199" i="2" s="1"/>
  <c r="BX110" i="2" a="1"/>
  <c r="BX110" i="2" s="1"/>
  <c r="BX140" i="2" a="1"/>
  <c r="BX140" i="2" s="1"/>
  <c r="BX65" i="2" a="1"/>
  <c r="BX65" i="2" s="1"/>
  <c r="BX18" i="2" a="1"/>
  <c r="BX18" i="2" s="1"/>
  <c r="BX30" i="2" a="1"/>
  <c r="BX30" i="2" s="1"/>
  <c r="BX23" i="2" a="1"/>
  <c r="BX23" i="2" s="1"/>
  <c r="BX118" i="2" a="1"/>
  <c r="BX118" i="2" s="1"/>
  <c r="BX49" i="2" a="1"/>
  <c r="BX49" i="2" s="1"/>
  <c r="BX177" i="2" a="1"/>
  <c r="BX177" i="2" s="1"/>
  <c r="BX197" i="2" a="1"/>
  <c r="BX197" i="2" s="1"/>
  <c r="BX93" i="2" a="1"/>
  <c r="BX93" i="2" s="1"/>
  <c r="BX68" i="2" a="1"/>
  <c r="BX68" i="2" s="1"/>
  <c r="BX24" i="2" a="1"/>
  <c r="BX24" i="2" s="1"/>
  <c r="BX188" i="2" a="1"/>
  <c r="BX188" i="2" s="1"/>
  <c r="BX63" i="2" a="1"/>
  <c r="BX63" i="2" s="1"/>
  <c r="BX130" i="2" a="1"/>
  <c r="BX130" i="2" s="1"/>
  <c r="BX81" i="2" a="1"/>
  <c r="BX81" i="2" s="1"/>
  <c r="BX198" i="2" a="1"/>
  <c r="BX198" i="2" s="1"/>
  <c r="BX58" i="2" a="1"/>
  <c r="BX58" i="2" s="1"/>
  <c r="BX172" i="2" a="1"/>
  <c r="BX172" i="2" s="1"/>
  <c r="BX92" i="2" a="1"/>
  <c r="BX92" i="2" s="1"/>
  <c r="BX103" i="2" a="1"/>
  <c r="BX103" i="2" s="1"/>
  <c r="BX182" i="2" a="1"/>
  <c r="BX182" i="2" s="1"/>
  <c r="BX149" i="2" a="1"/>
  <c r="BX149" i="2" s="1"/>
  <c r="BX46" i="2" a="1"/>
  <c r="BX46" i="2" s="1"/>
  <c r="BX124" i="2" a="1"/>
  <c r="BX124" i="2" s="1"/>
  <c r="BX148" i="2" a="1"/>
  <c r="BX148" i="2" s="1"/>
  <c r="BX127" i="2" a="1"/>
  <c r="BX127" i="2" s="1"/>
  <c r="BX73" i="2" a="1"/>
  <c r="BX73" i="2" s="1"/>
  <c r="BX26" i="2" a="1"/>
  <c r="BX26" i="2" s="1"/>
  <c r="BX11" i="2" a="1"/>
  <c r="BX11" i="2" s="1"/>
  <c r="BX126" i="2" a="1"/>
  <c r="BX126" i="2" s="1"/>
  <c r="BX16" i="2" a="1"/>
  <c r="BX16" i="2" s="1"/>
  <c r="BX12" i="2" a="1"/>
  <c r="BX12" i="2" s="1"/>
  <c r="BX120" i="2" a="1"/>
  <c r="BX120" i="2" s="1"/>
  <c r="BX96" i="2" a="1"/>
  <c r="BX96" i="2" s="1"/>
  <c r="BX123" i="2" a="1"/>
  <c r="BX123" i="2" s="1"/>
  <c r="BX14" i="2" a="1"/>
  <c r="BX14" i="2" s="1"/>
  <c r="BX201" i="2" a="1"/>
  <c r="BX201" i="2" s="1"/>
  <c r="BX70" i="2" a="1"/>
  <c r="BX70" i="2" s="1"/>
  <c r="BX55" i="2" a="1"/>
  <c r="BX55" i="2" s="1"/>
  <c r="BX17" i="2" a="1"/>
  <c r="BX17" i="2" s="1"/>
  <c r="BX119" i="2" a="1"/>
  <c r="BX119" i="2" s="1"/>
  <c r="BX99" i="2" a="1"/>
  <c r="BX99" i="2" s="1"/>
  <c r="BX28" i="2" a="1"/>
  <c r="BX28" i="2" s="1"/>
  <c r="BX60" i="2" a="1"/>
  <c r="BX60" i="2" s="1"/>
  <c r="BX154" i="2" a="1"/>
  <c r="BX154" i="2" s="1"/>
  <c r="BX141" i="2" a="1"/>
  <c r="BX141" i="2" s="1"/>
  <c r="BX136" i="2" a="1"/>
  <c r="BX136" i="2" s="1"/>
  <c r="BX98" i="2" a="1"/>
  <c r="BX98" i="2" s="1"/>
  <c r="BX143" i="2" a="1"/>
  <c r="BX143" i="2" s="1"/>
  <c r="BX168" i="2" a="1"/>
  <c r="BX168" i="2" s="1"/>
  <c r="BX77" i="2" a="1"/>
  <c r="BX77" i="2" s="1"/>
  <c r="BX37" i="2" a="1"/>
  <c r="BX37" i="2" s="1"/>
  <c r="BX86" i="2" a="1"/>
  <c r="BX86" i="2" s="1"/>
  <c r="BX176" i="2" a="1"/>
  <c r="BX176" i="2" s="1"/>
  <c r="BX29" i="2" a="1"/>
  <c r="BX29" i="2" s="1"/>
  <c r="BX69" i="2" a="1"/>
  <c r="BX69" i="2" s="1"/>
  <c r="BX144" i="2" a="1"/>
  <c r="BX144" i="2" s="1"/>
  <c r="BX78" i="2" a="1"/>
  <c r="BX78" i="2" s="1"/>
  <c r="BX174" i="2" a="1"/>
  <c r="BX174" i="2" s="1"/>
  <c r="BX180" i="2" a="1"/>
  <c r="BX180" i="2" s="1"/>
  <c r="BX116" i="2" a="1"/>
  <c r="BX116" i="2" s="1"/>
  <c r="BX165" i="2" a="1"/>
  <c r="BX165" i="2" s="1"/>
  <c r="BX56" i="2" a="1"/>
  <c r="BX56" i="2" s="1"/>
  <c r="BX83" i="2" a="1"/>
  <c r="BX83" i="2" s="1"/>
  <c r="BX62" i="2" a="1"/>
  <c r="BX62" i="2" s="1"/>
  <c r="BX101" i="2" a="1"/>
  <c r="BX101" i="2" s="1"/>
  <c r="BX8" i="2" a="1"/>
  <c r="BX8" i="2" s="1"/>
  <c r="BX53" i="2" a="1"/>
  <c r="BX53" i="2" s="1"/>
  <c r="BX64" i="2" a="1"/>
  <c r="BX64" i="2" s="1"/>
  <c r="BX57" i="2" a="1"/>
  <c r="BX57" i="2" s="1"/>
  <c r="BX40" i="2" a="1"/>
  <c r="BX40" i="2" s="1"/>
  <c r="BX52" i="2" a="1"/>
  <c r="BX52" i="2" s="1"/>
  <c r="BX44" i="2" a="1"/>
  <c r="BX44" i="2" s="1"/>
  <c r="BX33" i="2" a="1"/>
  <c r="BX33" i="2" s="1"/>
  <c r="BX82" i="2" a="1"/>
  <c r="BX82" i="2" s="1"/>
  <c r="BX50" i="2" a="1"/>
  <c r="BX50" i="2" s="1"/>
  <c r="BX25" i="2" a="1"/>
  <c r="BX25" i="2" s="1"/>
  <c r="BX7" i="2" a="1"/>
  <c r="BX7" i="2" s="1"/>
  <c r="BY7" i="2" s="1"/>
  <c r="BX115" i="2" a="1"/>
  <c r="BX115" i="2" s="1"/>
  <c r="BX31" i="2" a="1"/>
  <c r="BX31" i="2" s="1"/>
  <c r="BX195" i="2" a="1"/>
  <c r="BX195" i="2" s="1"/>
  <c r="BX76" i="2" a="1"/>
  <c r="BX76" i="2" s="1"/>
  <c r="BX155" i="2" a="1"/>
  <c r="BX155" i="2" s="1"/>
  <c r="BX125" i="2" a="1"/>
  <c r="BX125" i="2" s="1"/>
  <c r="BX189" i="2" a="1"/>
  <c r="BX189" i="2" s="1"/>
  <c r="BX88" i="2" a="1"/>
  <c r="BX88" i="2" s="1"/>
  <c r="BX20" i="2" a="1"/>
  <c r="BX20" i="2" s="1"/>
  <c r="BX13" i="2" a="1"/>
  <c r="BX13" i="2" s="1"/>
  <c r="BX146" i="2" a="1"/>
  <c r="BX146" i="2" s="1"/>
  <c r="BX27" i="2" a="1"/>
  <c r="BX27" i="2" s="1"/>
  <c r="BX61" i="2" a="1"/>
  <c r="BX61" i="2" s="1"/>
  <c r="BX35" i="2" a="1"/>
  <c r="BX35" i="2" s="1"/>
  <c r="BX36" i="2" a="1"/>
  <c r="BX36" i="2" s="1"/>
  <c r="BX137" i="2" a="1"/>
  <c r="BX137" i="2" s="1"/>
  <c r="BX95" i="2" a="1"/>
  <c r="BX95" i="2" s="1"/>
  <c r="BX159" i="2" a="1"/>
  <c r="BX159" i="2" s="1"/>
  <c r="BX15" i="2" a="1"/>
  <c r="BX15" i="2" s="1"/>
  <c r="BX111" i="2" a="1"/>
  <c r="BX111" i="2" s="1"/>
  <c r="BX173" i="2" a="1"/>
  <c r="BX173" i="2" s="1"/>
  <c r="BX161" i="2" a="1"/>
  <c r="BX161" i="2" s="1"/>
  <c r="BX21" i="2" a="1"/>
  <c r="BX21" i="2" s="1"/>
  <c r="BX139" i="2" a="1"/>
  <c r="BX139" i="2" s="1"/>
  <c r="BX175" i="2" a="1"/>
  <c r="BX175" i="2" s="1"/>
  <c r="BX32" i="2" a="1"/>
  <c r="BX32" i="2" s="1"/>
  <c r="BX45" i="2" a="1"/>
  <c r="BX45" i="2" s="1"/>
  <c r="BX104" i="2" a="1"/>
  <c r="BX104" i="2" s="1"/>
  <c r="BX171" i="2" a="1"/>
  <c r="BX171" i="2" s="1"/>
  <c r="BX133" i="2" a="1"/>
  <c r="BX133" i="2" s="1"/>
  <c r="BX162" i="2" a="1"/>
  <c r="BX162" i="2" s="1"/>
  <c r="GT203" i="2" a="1"/>
  <c r="GT203" i="2" s="1"/>
  <c r="GT118" i="2" a="1"/>
  <c r="GT118" i="2" s="1"/>
  <c r="GT49" i="2" a="1"/>
  <c r="GT49" i="2" s="1"/>
  <c r="GT196" i="2" a="1"/>
  <c r="GT196" i="2" s="1"/>
  <c r="GT192" i="2" a="1"/>
  <c r="GT192" i="2" s="1"/>
  <c r="GT65" i="2" a="1"/>
  <c r="GT65" i="2" s="1"/>
  <c r="GT126" i="2" a="1"/>
  <c r="GT126" i="2" s="1"/>
  <c r="GT172" i="2" a="1"/>
  <c r="GT172" i="2" s="1"/>
  <c r="GT167" i="2" a="1"/>
  <c r="GT167" i="2" s="1"/>
  <c r="GT184" i="2" a="1"/>
  <c r="GT184" i="2" s="1"/>
  <c r="GT61" i="2" a="1"/>
  <c r="GT61" i="2" s="1"/>
  <c r="GT105" i="2" a="1"/>
  <c r="GT105" i="2" s="1"/>
  <c r="GT182" i="2" a="1"/>
  <c r="GT182" i="2" s="1"/>
  <c r="GT162" i="2" a="1"/>
  <c r="GT162" i="2" s="1"/>
  <c r="GT160" i="2" a="1"/>
  <c r="GT160" i="2" s="1"/>
  <c r="GT19" i="2" a="1"/>
  <c r="GT19" i="2" s="1"/>
  <c r="GT185" i="2" a="1"/>
  <c r="GT185" i="2" s="1"/>
  <c r="GT89" i="2" a="1"/>
  <c r="GT89" i="2" s="1"/>
  <c r="GT163" i="2" a="1"/>
  <c r="GT163" i="2" s="1"/>
  <c r="GT149" i="2" a="1"/>
  <c r="GT149" i="2" s="1"/>
  <c r="GT51" i="2" a="1"/>
  <c r="GT51" i="2" s="1"/>
  <c r="GT155" i="2" a="1"/>
  <c r="GT155" i="2" s="1"/>
  <c r="GT124" i="2" a="1"/>
  <c r="GT124" i="2" s="1"/>
  <c r="GT97" i="2" a="1"/>
  <c r="GT97" i="2" s="1"/>
  <c r="GT73" i="2" a="1"/>
  <c r="GT73" i="2" s="1"/>
  <c r="GT111" i="2" a="1"/>
  <c r="GT111" i="2" s="1"/>
  <c r="GT88" i="2" a="1"/>
  <c r="GT88" i="2" s="1"/>
  <c r="GT123" i="2" a="1"/>
  <c r="GT123" i="2" s="1"/>
  <c r="GT100" i="2" a="1"/>
  <c r="GT100" i="2" s="1"/>
  <c r="GT110" i="2" a="1"/>
  <c r="GT110" i="2" s="1"/>
  <c r="GT28" i="2" a="1"/>
  <c r="GT28" i="2" s="1"/>
  <c r="GT135" i="2" a="1"/>
  <c r="GT135" i="2" s="1"/>
  <c r="GT148" i="2" a="1"/>
  <c r="GT148" i="2" s="1"/>
  <c r="GT64" i="2" a="1"/>
  <c r="GT64" i="2" s="1"/>
  <c r="GT108" i="2" a="1"/>
  <c r="GT108" i="2" s="1"/>
  <c r="GT47" i="2" a="1"/>
  <c r="GT47" i="2" s="1"/>
  <c r="GT87" i="2" a="1"/>
  <c r="GT87" i="2" s="1"/>
  <c r="GT70" i="2" a="1"/>
  <c r="GT70" i="2" s="1"/>
  <c r="GT177" i="2" a="1"/>
  <c r="GT177" i="2" s="1"/>
  <c r="GT81" i="2" a="1"/>
  <c r="GT81" i="2" s="1"/>
  <c r="GT170" i="2" a="1"/>
  <c r="GT170" i="2" s="1"/>
  <c r="GT12" i="2" a="1"/>
  <c r="GT12" i="2" s="1"/>
  <c r="GT74" i="2" a="1"/>
  <c r="GT74" i="2" s="1"/>
  <c r="GT14" i="2" a="1"/>
  <c r="GT14" i="2" s="1"/>
  <c r="GT161" i="2" a="1"/>
  <c r="GT161" i="2" s="1"/>
  <c r="GT125" i="2" a="1"/>
  <c r="GT125" i="2" s="1"/>
  <c r="GT200" i="2" a="1"/>
  <c r="GT200" i="2" s="1"/>
  <c r="GT145" i="2" a="1"/>
  <c r="GT145" i="2" s="1"/>
  <c r="GT83" i="2" a="1"/>
  <c r="GT83" i="2" s="1"/>
  <c r="GT197" i="2" a="1"/>
  <c r="GT197" i="2" s="1"/>
  <c r="GT129" i="2" a="1"/>
  <c r="GT129" i="2" s="1"/>
  <c r="GT147" i="2" a="1"/>
  <c r="GT147" i="2" s="1"/>
  <c r="GT117" i="2" a="1"/>
  <c r="GT117" i="2" s="1"/>
  <c r="GT55" i="2" a="1"/>
  <c r="GT55" i="2" s="1"/>
  <c r="GT176" i="2" a="1"/>
  <c r="GT176" i="2" s="1"/>
  <c r="GT156" i="2" a="1"/>
  <c r="GT156" i="2" s="1"/>
  <c r="GT94" i="2" a="1"/>
  <c r="GT94" i="2" s="1"/>
  <c r="GT29" i="2" a="1"/>
  <c r="GT29" i="2" s="1"/>
  <c r="GT40" i="2" a="1"/>
  <c r="GT40" i="2" s="1"/>
  <c r="GT66" i="2" a="1"/>
  <c r="GT66" i="2" s="1"/>
  <c r="GT62" i="2" a="1"/>
  <c r="GT62" i="2" s="1"/>
  <c r="GT95" i="2" a="1"/>
  <c r="GT95" i="2" s="1"/>
  <c r="GT140" i="2" a="1"/>
  <c r="GT140" i="2" s="1"/>
  <c r="GT24" i="2" a="1"/>
  <c r="GT24" i="2" s="1"/>
  <c r="GT8" i="2" a="1"/>
  <c r="GT8" i="2" s="1"/>
  <c r="GT84" i="2" a="1"/>
  <c r="GT84" i="2" s="1"/>
  <c r="GT130" i="2" a="1"/>
  <c r="GT130" i="2" s="1"/>
  <c r="GT186" i="2" a="1"/>
  <c r="GT186" i="2" s="1"/>
  <c r="GT119" i="2" a="1"/>
  <c r="GT119" i="2" s="1"/>
  <c r="GT134" i="2" a="1"/>
  <c r="GT134" i="2" s="1"/>
  <c r="GT23" i="2" a="1"/>
  <c r="GT23" i="2" s="1"/>
  <c r="GT25" i="2" a="1"/>
  <c r="GT25" i="2" s="1"/>
  <c r="GT32" i="2" a="1"/>
  <c r="GT32" i="2" s="1"/>
  <c r="GT44" i="2" a="1"/>
  <c r="GT44" i="2" s="1"/>
  <c r="GT60" i="2" a="1"/>
  <c r="GT60" i="2" s="1"/>
  <c r="GT153" i="2" a="1"/>
  <c r="GT153" i="2" s="1"/>
  <c r="GT91" i="2" a="1"/>
  <c r="GT91" i="2" s="1"/>
  <c r="GT189" i="2" a="1"/>
  <c r="GT189" i="2" s="1"/>
  <c r="GT101" i="2" a="1"/>
  <c r="GT101" i="2" s="1"/>
  <c r="GT68" i="2" a="1"/>
  <c r="GT68" i="2" s="1"/>
  <c r="GT57" i="2" a="1"/>
  <c r="GT57" i="2" s="1"/>
  <c r="GT78" i="2" a="1"/>
  <c r="GT78" i="2" s="1"/>
  <c r="GT165" i="2" a="1"/>
  <c r="GT165" i="2" s="1"/>
  <c r="GT35" i="2" a="1"/>
  <c r="GT35" i="2" s="1"/>
  <c r="GT33" i="2" a="1"/>
  <c r="GT33" i="2" s="1"/>
  <c r="GT138" i="2" a="1"/>
  <c r="GT138" i="2" s="1"/>
  <c r="GT194" i="2" a="1"/>
  <c r="GT194" i="2" s="1"/>
  <c r="GT137" i="2" a="1"/>
  <c r="GT137" i="2" s="1"/>
  <c r="GT63" i="2" a="1"/>
  <c r="GT63" i="2" s="1"/>
  <c r="GT45" i="2" a="1"/>
  <c r="GT45" i="2" s="1"/>
  <c r="GT107" i="2" a="1"/>
  <c r="GT107" i="2" s="1"/>
  <c r="M47" i="2" a="1"/>
  <c r="M47" i="2" s="1"/>
  <c r="FY49" i="2" a="1"/>
  <c r="FY49" i="2" s="1"/>
  <c r="FY104" i="2" a="1"/>
  <c r="FY104" i="2" s="1"/>
  <c r="M151" i="2" a="1"/>
  <c r="M151" i="2" s="1"/>
  <c r="GT139" i="2" a="1"/>
  <c r="GT139" i="2" s="1"/>
  <c r="FD118" i="2" a="1"/>
  <c r="FD118" i="2" s="1"/>
  <c r="GT136" i="2" a="1"/>
  <c r="GT136" i="2" s="1"/>
  <c r="AH110" i="2" a="1"/>
  <c r="AH110" i="2" s="1"/>
  <c r="AH152" i="2" a="1"/>
  <c r="AH152" i="2" s="1"/>
  <c r="AH99" i="2" a="1"/>
  <c r="AH99" i="2" s="1"/>
  <c r="EI168" i="2" a="1"/>
  <c r="EI168" i="2" s="1"/>
  <c r="CS59" i="2" a="1"/>
  <c r="CS59" i="2" s="1"/>
  <c r="CS92" i="2" a="1"/>
  <c r="CS92" i="2" s="1"/>
  <c r="BX91" i="2" a="1"/>
  <c r="BX91" i="2" s="1"/>
  <c r="FD138" i="2" a="1"/>
  <c r="FD138" i="2" s="1"/>
  <c r="M85" i="2" a="1"/>
  <c r="M85" i="2" s="1"/>
  <c r="FY131" i="2" a="1"/>
  <c r="FY131" i="2" s="1"/>
  <c r="FY89" i="2" a="1"/>
  <c r="FY89" i="2" s="1"/>
  <c r="FY186" i="2" a="1"/>
  <c r="FY186" i="2" s="1"/>
  <c r="BC147" i="2" a="1"/>
  <c r="BC147" i="2" s="1"/>
  <c r="DN157" i="2" a="1"/>
  <c r="DN157" i="2" s="1"/>
  <c r="DN98" i="2" a="1"/>
  <c r="DN98" i="2" s="1"/>
  <c r="FD135" i="2" a="1"/>
  <c r="FD135" i="2" s="1"/>
  <c r="FY138" i="2" a="1"/>
  <c r="FY138" i="2" s="1"/>
  <c r="AH201" i="2" a="1"/>
  <c r="AH201" i="2" s="1"/>
  <c r="AH76" i="2" a="1"/>
  <c r="AH76" i="2" s="1"/>
  <c r="AH43" i="2" a="1"/>
  <c r="AH43" i="2" s="1"/>
  <c r="EI23" i="2" a="1"/>
  <c r="EI23" i="2" s="1"/>
  <c r="BC81" i="2" a="1"/>
  <c r="BC81" i="2" s="1"/>
  <c r="CS112" i="2" a="1"/>
  <c r="CS112" i="2" s="1"/>
  <c r="FY141" i="2" a="1"/>
  <c r="FY141" i="2" s="1"/>
  <c r="FY202" i="2" a="1"/>
  <c r="FY202" i="2" s="1"/>
  <c r="CS24" i="2" a="1"/>
  <c r="CS24" i="2" s="1"/>
  <c r="CS127" i="2" a="1"/>
  <c r="CS127" i="2" s="1"/>
  <c r="CS30" i="2" a="1"/>
  <c r="CS30" i="2" s="1"/>
  <c r="CS96" i="2" a="1"/>
  <c r="CS96" i="2" s="1"/>
  <c r="CS196" i="2" a="1"/>
  <c r="CS196" i="2" s="1"/>
  <c r="BC131" i="2" a="1"/>
  <c r="BC131" i="2" s="1"/>
  <c r="BC183" i="2" a="1"/>
  <c r="BC183" i="2" s="1"/>
  <c r="BC9" i="2" a="1"/>
  <c r="BC9" i="2" s="1"/>
  <c r="BC176" i="2" a="1"/>
  <c r="BC176" i="2" s="1"/>
  <c r="BC97" i="2" a="1"/>
  <c r="BC97" i="2" s="1"/>
  <c r="BC134" i="2" a="1"/>
  <c r="BC134" i="2" s="1"/>
  <c r="BC141" i="2" a="1"/>
  <c r="BC141" i="2" s="1"/>
  <c r="FD8" i="2" a="1"/>
  <c r="FD8" i="2" s="1"/>
  <c r="M101" i="2" a="1"/>
  <c r="M101" i="2" s="1"/>
  <c r="FY21" i="2" a="1"/>
  <c r="FY21" i="2" s="1"/>
  <c r="FY15" i="2" a="1"/>
  <c r="FY15" i="2" s="1"/>
  <c r="EI189" i="2" a="1"/>
  <c r="EI189" i="2" s="1"/>
  <c r="CS191" i="2" a="1"/>
  <c r="CS191" i="2" s="1"/>
  <c r="DN48" i="2" a="1"/>
  <c r="DN48" i="2" s="1"/>
  <c r="DN108" i="2" a="1"/>
  <c r="DN108" i="2" s="1"/>
  <c r="BC167" i="2" a="1"/>
  <c r="BC167" i="2" s="1"/>
  <c r="GT38" i="2" a="1"/>
  <c r="GT38" i="2" s="1"/>
  <c r="AH104" i="2" a="1"/>
  <c r="AH104" i="2" s="1"/>
  <c r="AH71" i="2" a="1"/>
  <c r="AH71" i="2" s="1"/>
  <c r="AH133" i="2" a="1"/>
  <c r="AH133" i="2" s="1"/>
  <c r="EI130" i="2" a="1"/>
  <c r="EI130" i="2" s="1"/>
  <c r="M57" i="2" a="1"/>
  <c r="M57" i="2" s="1"/>
  <c r="CS34" i="2" a="1"/>
  <c r="CS34" i="2" s="1"/>
  <c r="BX145" i="2" a="1"/>
  <c r="BX145" i="2" s="1"/>
  <c r="FY57" i="2" a="1"/>
  <c r="FY57" i="2" s="1"/>
  <c r="FY191" i="2" a="1"/>
  <c r="FY191" i="2" s="1"/>
  <c r="FY30" i="2" a="1"/>
  <c r="FY30" i="2" s="1"/>
  <c r="M148" i="2" a="1"/>
  <c r="M148" i="2" s="1"/>
  <c r="DN61" i="2" a="1"/>
  <c r="DN61" i="2" s="1"/>
  <c r="DN179" i="2" a="1"/>
  <c r="DN179" i="2" s="1"/>
  <c r="BC87" i="2" a="1"/>
  <c r="BC87" i="2" s="1"/>
  <c r="EI136" i="2" a="1"/>
  <c r="EI136" i="2" s="1"/>
  <c r="GT76" i="2" a="1"/>
  <c r="GT76" i="2" s="1"/>
  <c r="AH67" i="2" a="1"/>
  <c r="AH67" i="2" s="1"/>
  <c r="AH163" i="2" a="1"/>
  <c r="AH163" i="2" s="1"/>
  <c r="EI9" i="2" a="1"/>
  <c r="EI9" i="2" s="1"/>
  <c r="BC16" i="2" a="1"/>
  <c r="BC16" i="2" s="1"/>
  <c r="BX39" i="2" a="1"/>
  <c r="BX39" i="2" s="1"/>
  <c r="CS179" i="2" a="1"/>
  <c r="CS179" i="2" s="1"/>
  <c r="AH146" i="2" a="1"/>
  <c r="AH146" i="2" s="1"/>
  <c r="FY44" i="2" a="1"/>
  <c r="FY44" i="2" s="1"/>
  <c r="FY58" i="2" a="1"/>
  <c r="FY58" i="2" s="1"/>
  <c r="FY122" i="2" a="1"/>
  <c r="FY122" i="2" s="1"/>
  <c r="DN80" i="2" a="1"/>
  <c r="DN80" i="2" s="1"/>
  <c r="GT56" i="2" a="1"/>
  <c r="GT56" i="2" s="1"/>
  <c r="DN146" i="2" a="1"/>
  <c r="DN146" i="2" s="1"/>
  <c r="DN134" i="2" a="1"/>
  <c r="DN134" i="2" s="1"/>
  <c r="GT31" i="2" a="1"/>
  <c r="GT31" i="2" s="1"/>
  <c r="GT187" i="2" a="1"/>
  <c r="GT187" i="2" s="1"/>
  <c r="AH186" i="2" a="1"/>
  <c r="AH186" i="2" s="1"/>
  <c r="AH189" i="2" a="1"/>
  <c r="AH189" i="2" s="1"/>
  <c r="EI182" i="2" a="1"/>
  <c r="EI182" i="2" s="1"/>
  <c r="EI141" i="2" a="1"/>
  <c r="EI141" i="2" s="1"/>
  <c r="GT53" i="2" a="1"/>
  <c r="GT53" i="2" s="1"/>
  <c r="CS22" i="2" a="1"/>
  <c r="CS22" i="2" s="1"/>
  <c r="M201" i="2" a="1"/>
  <c r="M201" i="2" s="1"/>
  <c r="FY112" i="2" a="1"/>
  <c r="FY112" i="2" s="1"/>
  <c r="FY188" i="2" a="1"/>
  <c r="FY188" i="2" s="1"/>
  <c r="FY139" i="2" a="1"/>
  <c r="FY139" i="2" s="1"/>
  <c r="GT30" i="2" a="1"/>
  <c r="GT30" i="2" s="1"/>
  <c r="DN33" i="2" a="1"/>
  <c r="DN33" i="2" s="1"/>
  <c r="DN36" i="2" a="1"/>
  <c r="DN36" i="2" s="1"/>
  <c r="M126" i="2" a="1"/>
  <c r="M126" i="2" s="1"/>
  <c r="BC135" i="2" a="1"/>
  <c r="BC135" i="2" s="1"/>
  <c r="GT7" i="2" a="1"/>
  <c r="GT7" i="2" s="1"/>
  <c r="GU7" i="2" s="1"/>
  <c r="AH90" i="2" a="1"/>
  <c r="AH90" i="2" s="1"/>
  <c r="AH135" i="2" a="1"/>
  <c r="AH135" i="2" s="1"/>
  <c r="AH106" i="2" a="1"/>
  <c r="AH106" i="2" s="1"/>
  <c r="AH202" i="2" a="1"/>
  <c r="AH202" i="2" s="1"/>
  <c r="FY8" i="2" a="1"/>
  <c r="FY8" i="2" s="1"/>
  <c r="FY47" i="2" a="1"/>
  <c r="FY47" i="2" s="1"/>
  <c r="FY170" i="2" a="1"/>
  <c r="FY170" i="2" s="1"/>
  <c r="DN107" i="2" a="1"/>
  <c r="DN107" i="2" s="1"/>
  <c r="GT175" i="2" a="1"/>
  <c r="GT175" i="2" s="1"/>
  <c r="DN99" i="2" a="1"/>
  <c r="DN99" i="2" s="1"/>
  <c r="DN175" i="2" a="1"/>
  <c r="DN175" i="2" s="1"/>
  <c r="CS18" i="2" a="1"/>
  <c r="CS18" i="2" s="1"/>
  <c r="GT112" i="2" a="1"/>
  <c r="GT112" i="2" s="1"/>
  <c r="AH72" i="2" a="1"/>
  <c r="AH72" i="2" s="1"/>
  <c r="AH180" i="2" a="1"/>
  <c r="AH180" i="2" s="1"/>
  <c r="EI88" i="2" a="1"/>
  <c r="EI88" i="2" s="1"/>
  <c r="EI91" i="2" a="1"/>
  <c r="EI91" i="2" s="1"/>
  <c r="EI49" i="2" a="1"/>
  <c r="EI49" i="2" s="1"/>
  <c r="CS15" i="2" a="1"/>
  <c r="CS15" i="2" s="1"/>
  <c r="M27" i="2" a="1"/>
  <c r="M27" i="2" s="1"/>
  <c r="M139" i="2" a="1"/>
  <c r="M139" i="2" s="1"/>
  <c r="M63" i="2" a="1"/>
  <c r="M63" i="2" s="1"/>
  <c r="M136" i="2" a="1"/>
  <c r="M136" i="2" s="1"/>
  <c r="M181" i="2" a="1"/>
  <c r="M181" i="2" s="1"/>
  <c r="M49" i="2" a="1"/>
  <c r="M49" i="2" s="1"/>
  <c r="EI153" i="2" a="1"/>
  <c r="EI153" i="2" s="1"/>
  <c r="EI38" i="2" a="1"/>
  <c r="EI38" i="2" s="1"/>
  <c r="EI160" i="2" a="1"/>
  <c r="EI160" i="2" s="1"/>
  <c r="FD178" i="2" a="1"/>
  <c r="FD178" i="2" s="1"/>
  <c r="GT104" i="2" a="1"/>
  <c r="GT104" i="2" s="1"/>
  <c r="FY66" i="2" a="1"/>
  <c r="FY66" i="2" s="1"/>
  <c r="FY150" i="2" a="1"/>
  <c r="FY150" i="2" s="1"/>
  <c r="FY183" i="2" a="1"/>
  <c r="FY183" i="2" s="1"/>
  <c r="FY17" i="2" a="1"/>
  <c r="FY17" i="2" s="1"/>
  <c r="FY158" i="2" a="1"/>
  <c r="FY158" i="2" s="1"/>
  <c r="GT69" i="2" a="1"/>
  <c r="GT69" i="2" s="1"/>
  <c r="CS177" i="2" a="1"/>
  <c r="CS177" i="2" s="1"/>
  <c r="AH203" i="2" a="1"/>
  <c r="AH203" i="2" s="1"/>
  <c r="AH192" i="2" a="1"/>
  <c r="AH192" i="2" s="1"/>
  <c r="AH166" i="2" a="1"/>
  <c r="AH166" i="2" s="1"/>
  <c r="AH188" i="2" a="1"/>
  <c r="AH188" i="2" s="1"/>
  <c r="AH173" i="2" a="1"/>
  <c r="AH173" i="2" s="1"/>
  <c r="AH194" i="2" a="1"/>
  <c r="AH194" i="2" s="1"/>
  <c r="AH19" i="2" a="1"/>
  <c r="AH19" i="2" s="1"/>
  <c r="AH29" i="2" a="1"/>
  <c r="AH29" i="2" s="1"/>
  <c r="AH162" i="2" a="1"/>
  <c r="AH162" i="2" s="1"/>
  <c r="AH92" i="2" a="1"/>
  <c r="AH92" i="2" s="1"/>
  <c r="AH18" i="2" a="1"/>
  <c r="AH18" i="2" s="1"/>
  <c r="AH46" i="2" a="1"/>
  <c r="AH46" i="2" s="1"/>
  <c r="M19" i="2" a="1"/>
  <c r="M19" i="2" s="1"/>
  <c r="FY157" i="2" a="1"/>
  <c r="FY157" i="2" s="1"/>
  <c r="FY13" i="2" a="1"/>
  <c r="FY13" i="2" s="1"/>
  <c r="EI47" i="2" a="1"/>
  <c r="EI47" i="2" s="1"/>
  <c r="M187" i="2" a="1"/>
  <c r="M187" i="2" s="1"/>
  <c r="DN189" i="2" a="1"/>
  <c r="DN189" i="2" s="1"/>
  <c r="DN141" i="2" a="1"/>
  <c r="DN141" i="2" s="1"/>
  <c r="CS115" i="2" a="1"/>
  <c r="CS115" i="2" s="1"/>
  <c r="GT109" i="2" a="1"/>
  <c r="GT109" i="2" s="1"/>
  <c r="AH119" i="2" a="1"/>
  <c r="AH119" i="2" s="1"/>
  <c r="AH165" i="2" a="1"/>
  <c r="AH165" i="2" s="1"/>
  <c r="AH27" i="2" a="1"/>
  <c r="AH27" i="2" s="1"/>
  <c r="BC34" i="2" a="1"/>
  <c r="BC34" i="2" s="1"/>
  <c r="CS107" i="2" a="1"/>
  <c r="CS107" i="2" s="1"/>
  <c r="BX106" i="2" a="1"/>
  <c r="BX106" i="2" s="1"/>
  <c r="AH137" i="2" a="1"/>
  <c r="AH137" i="2" s="1"/>
  <c r="M15" i="2" a="1"/>
  <c r="M15" i="2" s="1"/>
  <c r="FY52" i="2" a="1"/>
  <c r="FY52" i="2" s="1"/>
  <c r="FY80" i="2" a="1"/>
  <c r="FY80" i="2" s="1"/>
  <c r="FY110" i="2" a="1"/>
  <c r="FY110" i="2" s="1"/>
  <c r="FD107" i="2" a="1"/>
  <c r="FD107" i="2" s="1"/>
  <c r="DN183" i="2" a="1"/>
  <c r="DN183" i="2" s="1"/>
  <c r="DN167" i="2" a="1"/>
  <c r="DN167" i="2" s="1"/>
  <c r="CS63" i="2" a="1"/>
  <c r="CS63" i="2" s="1"/>
  <c r="CS186" i="2" a="1"/>
  <c r="CS186" i="2" s="1"/>
  <c r="AH45" i="2" a="1"/>
  <c r="AH45" i="2" s="1"/>
  <c r="AH118" i="2" a="1"/>
  <c r="AH118" i="2" s="1"/>
  <c r="AH22" i="2" a="1"/>
  <c r="AH22" i="2" s="1"/>
  <c r="EI120" i="2" a="1"/>
  <c r="EI120" i="2" s="1"/>
  <c r="GT9" i="2" a="1"/>
  <c r="GT9" i="2" s="1"/>
  <c r="CS126" i="2" a="1"/>
  <c r="CS126" i="2" s="1"/>
  <c r="FY108" i="2" a="1"/>
  <c r="FY108" i="2" s="1"/>
  <c r="CS174" i="2" a="1"/>
  <c r="CS174" i="2" s="1"/>
  <c r="CS141" i="2" a="1"/>
  <c r="CS141" i="2" s="1"/>
  <c r="CS134" i="2" a="1"/>
  <c r="CS134" i="2" s="1"/>
  <c r="CS33" i="2" a="1"/>
  <c r="CS33" i="2" s="1"/>
  <c r="CS152" i="2" a="1"/>
  <c r="CS152" i="2" s="1"/>
  <c r="CS169" i="2" a="1"/>
  <c r="CS169" i="2" s="1"/>
  <c r="BC74" i="2" a="1"/>
  <c r="BC74" i="2" s="1"/>
  <c r="BC119" i="2" a="1"/>
  <c r="BC119" i="2" s="1"/>
  <c r="BC130" i="2" a="1"/>
  <c r="BC130" i="2" s="1"/>
  <c r="BC70" i="2" a="1"/>
  <c r="BC70" i="2" s="1"/>
  <c r="BC164" i="2" a="1"/>
  <c r="BC164" i="2" s="1"/>
  <c r="BC174" i="2" a="1"/>
  <c r="BC174" i="2" s="1"/>
  <c r="BC84" i="2" a="1"/>
  <c r="BC84" i="2" s="1"/>
  <c r="DN159" i="2" a="1"/>
  <c r="DN159" i="2" s="1"/>
  <c r="M160" i="2" a="1"/>
  <c r="M160" i="2" s="1"/>
  <c r="FY128" i="2" a="1"/>
  <c r="FY128" i="2" s="1"/>
  <c r="FY195" i="2" a="1"/>
  <c r="FY195" i="2" s="1"/>
  <c r="M118" i="2" a="1"/>
  <c r="M118" i="2" s="1"/>
  <c r="FR203" i="2"/>
  <c r="DN35" i="2" a="1"/>
  <c r="DN35" i="2" s="1"/>
  <c r="DN116" i="2" a="1"/>
  <c r="DN116" i="2" s="1"/>
  <c r="GT52" i="2" a="1"/>
  <c r="GT52" i="2" s="1"/>
  <c r="GT10" i="2" a="1"/>
  <c r="GT10" i="2" s="1"/>
  <c r="AH74" i="2" a="1"/>
  <c r="AH74" i="2" s="1"/>
  <c r="AH32" i="2" a="1"/>
  <c r="AH32" i="2" s="1"/>
  <c r="AH158" i="2" a="1"/>
  <c r="AH158" i="2" s="1"/>
  <c r="EI12" i="2" a="1"/>
  <c r="EI12" i="2" s="1"/>
  <c r="AH85" i="2" a="1"/>
  <c r="AH85" i="2" s="1"/>
  <c r="CS71" i="2" a="1"/>
  <c r="CS71" i="2" s="1"/>
  <c r="M162" i="2" a="1"/>
  <c r="M162" i="2" s="1"/>
  <c r="FY176" i="2" a="1"/>
  <c r="FY176" i="2" s="1"/>
  <c r="FY164" i="2" a="1"/>
  <c r="FY164" i="2" s="1"/>
  <c r="FY181" i="2" a="1"/>
  <c r="FY181" i="2" s="1"/>
  <c r="BC148" i="2" a="1"/>
  <c r="BC148" i="2" s="1"/>
  <c r="DN148" i="2" a="1"/>
  <c r="DN148" i="2" s="1"/>
  <c r="DN30" i="2" a="1"/>
  <c r="DN30" i="2" s="1"/>
  <c r="EI72" i="2" a="1"/>
  <c r="EI72" i="2" s="1"/>
  <c r="M22" i="2" a="1"/>
  <c r="M22" i="2" s="1"/>
  <c r="GT164" i="2" a="1"/>
  <c r="GT164" i="2" s="1"/>
  <c r="AH142" i="2" a="1"/>
  <c r="AH142" i="2" s="1"/>
  <c r="AH136" i="2" a="1"/>
  <c r="AH136" i="2" s="1"/>
  <c r="EI73" i="2" a="1"/>
  <c r="EI73" i="2" s="1"/>
  <c r="GT152" i="2" a="1"/>
  <c r="GT152" i="2" s="1"/>
  <c r="GT50" i="2" a="1"/>
  <c r="GT50" i="2" s="1"/>
  <c r="GT21" i="2" a="1"/>
  <c r="GT21" i="2" s="1"/>
  <c r="FD73" i="2" a="1"/>
  <c r="FD73" i="2" s="1"/>
  <c r="FY81" i="2" a="1"/>
  <c r="FY81" i="2" s="1"/>
  <c r="FY103" i="2" a="1"/>
  <c r="FY103" i="2" s="1"/>
  <c r="FY198" i="2" a="1"/>
  <c r="FY198" i="2" s="1"/>
  <c r="BC86" i="2" a="1"/>
  <c r="BC86" i="2" s="1"/>
  <c r="DN170" i="2" a="1"/>
  <c r="DN170" i="2" s="1"/>
  <c r="DN85" i="2" a="1"/>
  <c r="DN85" i="2" s="1"/>
  <c r="DN56" i="2" a="1"/>
  <c r="DN56" i="2" s="1"/>
  <c r="M89" i="2" a="1"/>
  <c r="M89" i="2" s="1"/>
  <c r="GT158" i="2" a="1"/>
  <c r="GT158" i="2" s="1"/>
  <c r="AH8" i="2" a="1"/>
  <c r="AH8" i="2" s="1"/>
  <c r="AH156" i="2" a="1"/>
  <c r="AH156" i="2" s="1"/>
  <c r="EI175" i="2" a="1"/>
  <c r="EI175" i="2" s="1"/>
  <c r="BX134" i="2" a="1"/>
  <c r="BX134" i="2" s="1"/>
  <c r="M145" i="2" a="1"/>
  <c r="M145" i="2" s="1"/>
  <c r="CS184" i="2" a="1"/>
  <c r="CS184" i="2" s="1"/>
  <c r="M180" i="2" a="1"/>
  <c r="M180" i="2" s="1"/>
  <c r="FY101" i="2" a="1"/>
  <c r="FY101" i="2" s="1"/>
  <c r="FY185" i="2" a="1"/>
  <c r="FY185" i="2" s="1"/>
  <c r="M93" i="2" a="1"/>
  <c r="M93" i="2" s="1"/>
  <c r="DN13" i="2" a="1"/>
  <c r="DN13" i="2" s="1"/>
  <c r="DN138" i="2" a="1"/>
  <c r="DN138" i="2" s="1"/>
  <c r="EI190" i="2" a="1"/>
  <c r="EI190" i="2" s="1"/>
  <c r="FD48" i="2" a="1"/>
  <c r="FD48" i="2" s="1"/>
  <c r="GT131" i="2" a="1"/>
  <c r="GT131" i="2" s="1"/>
  <c r="AH31" i="2" a="1"/>
  <c r="AH31" i="2" s="1"/>
  <c r="AH105" i="2" a="1"/>
  <c r="AH105" i="2" s="1"/>
  <c r="AH75" i="2" a="1"/>
  <c r="AH75" i="2" s="1"/>
  <c r="CS160" i="2" a="1"/>
  <c r="CS160" i="2" s="1"/>
  <c r="FY113" i="2" a="1"/>
  <c r="FY113" i="2" s="1"/>
  <c r="FY61" i="2" a="1"/>
  <c r="FY61" i="2" s="1"/>
  <c r="FY67" i="2" a="1"/>
  <c r="FY67" i="2" s="1"/>
  <c r="M55" i="2" a="1"/>
  <c r="M55" i="2" s="1"/>
  <c r="DN72" i="2" a="1"/>
  <c r="DN72" i="2" s="1"/>
  <c r="DN93" i="2" a="1"/>
  <c r="DN93" i="2" s="1"/>
  <c r="DN164" i="2" a="1"/>
  <c r="DN164" i="2" s="1"/>
  <c r="BC168" i="2" a="1"/>
  <c r="BC168" i="2" s="1"/>
  <c r="GT71" i="2" a="1"/>
  <c r="GT71" i="2" s="1"/>
  <c r="AH57" i="2" a="1"/>
  <c r="AH57" i="2" s="1"/>
  <c r="AH15" i="2" a="1"/>
  <c r="AH15" i="2" s="1"/>
  <c r="EI55" i="2" a="1"/>
  <c r="EI55" i="2" s="1"/>
  <c r="M196" i="2" a="1"/>
  <c r="M196" i="2" s="1"/>
  <c r="CS154" i="2" a="1"/>
  <c r="CS154" i="2" s="1"/>
  <c r="CS135" i="2" a="1"/>
  <c r="CS135" i="2" s="1"/>
  <c r="M149" i="2" a="1"/>
  <c r="M149" i="2" s="1"/>
  <c r="M108" i="2" a="1"/>
  <c r="M108" i="2" s="1"/>
  <c r="M130" i="2" a="1"/>
  <c r="M130" i="2" s="1"/>
  <c r="M95" i="2" a="1"/>
  <c r="M95" i="2" s="1"/>
  <c r="M193" i="2" a="1"/>
  <c r="M193" i="2" s="1"/>
  <c r="M202" i="2" a="1"/>
  <c r="M202" i="2" s="1"/>
  <c r="EI79" i="2" a="1"/>
  <c r="EI79" i="2" s="1"/>
  <c r="EI169" i="2" a="1"/>
  <c r="EI169" i="2" s="1"/>
  <c r="EI114" i="2" a="1"/>
  <c r="EI114" i="2" s="1"/>
  <c r="FD66" i="2" a="1"/>
  <c r="FD66" i="2" s="1"/>
  <c r="FY192" i="2" a="1"/>
  <c r="FY192" i="2" s="1"/>
  <c r="FY167" i="2" a="1"/>
  <c r="FY167" i="2" s="1"/>
  <c r="FY136" i="2" a="1"/>
  <c r="FY136" i="2" s="1"/>
  <c r="FY37" i="2" a="1"/>
  <c r="FY37" i="2" s="1"/>
  <c r="M9" i="2" a="1"/>
  <c r="M9" i="2" s="1"/>
  <c r="CS94" i="2" a="1"/>
  <c r="CS94" i="2" s="1"/>
  <c r="GT58" i="2" a="1"/>
  <c r="GT58" i="2" s="1"/>
  <c r="CS69" i="2" a="1"/>
  <c r="CS69" i="2" s="1"/>
  <c r="FD115" i="2" a="1"/>
  <c r="FD115" i="2" s="1"/>
  <c r="BC203" i="2" a="1"/>
  <c r="BC203" i="2" s="1"/>
  <c r="BC15" i="2" a="1"/>
  <c r="BC15" i="2" s="1"/>
  <c r="BC23" i="2" a="1"/>
  <c r="BC23" i="2" s="1"/>
  <c r="BC126" i="2" a="1"/>
  <c r="BC126" i="2" s="1"/>
  <c r="BC67" i="2" a="1"/>
  <c r="BC67" i="2" s="1"/>
  <c r="BC129" i="2" a="1"/>
  <c r="BC129" i="2" s="1"/>
  <c r="BC195" i="2" a="1"/>
  <c r="BC195" i="2" s="1"/>
  <c r="BC40" i="2" a="1"/>
  <c r="BC40" i="2" s="1"/>
  <c r="BC91" i="2" a="1"/>
  <c r="BC91" i="2" s="1"/>
  <c r="BC10" i="2" a="1"/>
  <c r="BC10" i="2" s="1"/>
  <c r="BC145" i="2" a="1"/>
  <c r="BC145" i="2" s="1"/>
  <c r="BC190" i="2" a="1"/>
  <c r="BC190" i="2" s="1"/>
  <c r="BC178" i="2" a="1"/>
  <c r="BC178" i="2" s="1"/>
  <c r="BC19" i="2" a="1"/>
  <c r="BC19" i="2" s="1"/>
  <c r="BC110" i="2" a="1"/>
  <c r="BC110" i="2" s="1"/>
  <c r="BC80" i="2" a="1"/>
  <c r="BC80" i="2" s="1"/>
  <c r="BC76" i="2" a="1"/>
  <c r="BC76" i="2" s="1"/>
  <c r="BC194" i="2" a="1"/>
  <c r="BC194" i="2" s="1"/>
  <c r="BC41" i="2" a="1"/>
  <c r="BC41" i="2" s="1"/>
  <c r="BC98" i="2" a="1"/>
  <c r="BC98" i="2" s="1"/>
  <c r="BC196" i="2" a="1"/>
  <c r="BC196" i="2" s="1"/>
  <c r="BC46" i="2" a="1"/>
  <c r="BC46" i="2" s="1"/>
  <c r="BC107" i="2" a="1"/>
  <c r="BC107" i="2" s="1"/>
  <c r="BC68" i="2" a="1"/>
  <c r="BC68" i="2" s="1"/>
  <c r="BC186" i="2" a="1"/>
  <c r="BC186" i="2" s="1"/>
  <c r="BC12" i="2" a="1"/>
  <c r="BC12" i="2" s="1"/>
  <c r="BC161" i="2" a="1"/>
  <c r="BC161" i="2" s="1"/>
  <c r="BC88" i="2" a="1"/>
  <c r="BC88" i="2" s="1"/>
  <c r="BC137" i="2" a="1"/>
  <c r="BC137" i="2" s="1"/>
  <c r="BC181" i="2" a="1"/>
  <c r="BC181" i="2" s="1"/>
  <c r="BC79" i="2" a="1"/>
  <c r="BC79" i="2" s="1"/>
  <c r="BC169" i="2" a="1"/>
  <c r="BC169" i="2" s="1"/>
  <c r="BC50" i="2" a="1"/>
  <c r="BC50" i="2" s="1"/>
  <c r="BC13" i="2" a="1"/>
  <c r="BC13" i="2" s="1"/>
  <c r="BC113" i="2" a="1"/>
  <c r="BC113" i="2" s="1"/>
  <c r="BC106" i="2" a="1"/>
  <c r="BC106" i="2" s="1"/>
  <c r="BC62" i="2" a="1"/>
  <c r="BC62" i="2" s="1"/>
  <c r="BC201" i="2" a="1"/>
  <c r="BC201" i="2" s="1"/>
  <c r="BC69" i="2" a="1"/>
  <c r="BC69" i="2" s="1"/>
  <c r="BC29" i="2" a="1"/>
  <c r="BC29" i="2" s="1"/>
  <c r="BC30" i="2" a="1"/>
  <c r="BC30" i="2" s="1"/>
  <c r="BC177" i="2" a="1"/>
  <c r="BC177" i="2" s="1"/>
  <c r="BC44" i="2" a="1"/>
  <c r="BC44" i="2" s="1"/>
  <c r="BC35" i="2" a="1"/>
  <c r="BC35" i="2" s="1"/>
  <c r="BC32" i="2" a="1"/>
  <c r="BC32" i="2" s="1"/>
  <c r="BC77" i="2" a="1"/>
  <c r="BC77" i="2" s="1"/>
  <c r="BC20" i="2" a="1"/>
  <c r="BC20" i="2" s="1"/>
  <c r="BC21" i="2" a="1"/>
  <c r="BC21" i="2" s="1"/>
  <c r="BC172" i="2" a="1"/>
  <c r="BC172" i="2" s="1"/>
  <c r="BC173" i="2" a="1"/>
  <c r="BC173" i="2" s="1"/>
  <c r="BC109" i="2" a="1"/>
  <c r="BC109" i="2" s="1"/>
  <c r="BC17" i="2" a="1"/>
  <c r="BC17" i="2" s="1"/>
  <c r="BC118" i="2" a="1"/>
  <c r="BC118" i="2" s="1"/>
  <c r="BC116" i="2" a="1"/>
  <c r="BC116" i="2" s="1"/>
  <c r="BC92" i="2" a="1"/>
  <c r="BC92" i="2" s="1"/>
  <c r="BC153" i="2" a="1"/>
  <c r="BC153" i="2" s="1"/>
  <c r="BC127" i="2" a="1"/>
  <c r="BC127" i="2" s="1"/>
  <c r="BC25" i="2" a="1"/>
  <c r="BC25" i="2" s="1"/>
  <c r="BC102" i="2" a="1"/>
  <c r="BC102" i="2" s="1"/>
  <c r="BC159" i="2" a="1"/>
  <c r="BC159" i="2" s="1"/>
  <c r="BC75" i="2" a="1"/>
  <c r="BC75" i="2" s="1"/>
  <c r="BC52" i="2" a="1"/>
  <c r="BC52" i="2" s="1"/>
  <c r="BC193" i="2" a="1"/>
  <c r="BC193" i="2" s="1"/>
  <c r="BC192" i="2" a="1"/>
  <c r="BC192" i="2" s="1"/>
  <c r="BC38" i="2" a="1"/>
  <c r="BC38" i="2" s="1"/>
  <c r="BC11" i="2" a="1"/>
  <c r="BC11" i="2" s="1"/>
  <c r="BC56" i="2" a="1"/>
  <c r="BC56" i="2" s="1"/>
  <c r="BC104" i="2" a="1"/>
  <c r="BC104" i="2" s="1"/>
  <c r="BC85" i="2" a="1"/>
  <c r="BC85" i="2" s="1"/>
  <c r="BC198" i="2" a="1"/>
  <c r="BC198" i="2" s="1"/>
  <c r="BC185" i="2" a="1"/>
  <c r="BC185" i="2" s="1"/>
  <c r="BC189" i="2" a="1"/>
  <c r="BC189" i="2" s="1"/>
  <c r="BC27" i="2" a="1"/>
  <c r="BC27" i="2" s="1"/>
  <c r="BC139" i="2" a="1"/>
  <c r="BC139" i="2" s="1"/>
  <c r="BC101" i="2" a="1"/>
  <c r="BC101" i="2" s="1"/>
  <c r="BC31" i="2" a="1"/>
  <c r="BC31" i="2" s="1"/>
  <c r="BC103" i="2" a="1"/>
  <c r="BC103" i="2" s="1"/>
  <c r="BC26" i="2" a="1"/>
  <c r="BC26" i="2" s="1"/>
  <c r="BC100" i="2" a="1"/>
  <c r="BC100" i="2" s="1"/>
  <c r="BC146" i="2" a="1"/>
  <c r="BC146" i="2" s="1"/>
  <c r="BC99" i="2" a="1"/>
  <c r="BC99" i="2" s="1"/>
  <c r="BC132" i="2" a="1"/>
  <c r="BC132" i="2" s="1"/>
  <c r="M147" i="2" a="1"/>
  <c r="M147" i="2" s="1"/>
  <c r="FY102" i="2" a="1"/>
  <c r="FY102" i="2" s="1"/>
  <c r="FY78" i="2" a="1"/>
  <c r="FY78" i="2" s="1"/>
  <c r="BC96" i="2" a="1"/>
  <c r="BC96" i="2" s="1"/>
  <c r="FD33" i="2" a="1"/>
  <c r="FD33" i="2" s="1"/>
  <c r="DN180" i="2" a="1"/>
  <c r="DN180" i="2" s="1"/>
  <c r="DN177" i="2" a="1"/>
  <c r="DN177" i="2" s="1"/>
  <c r="BC197" i="2" a="1"/>
  <c r="BC197" i="2" s="1"/>
  <c r="GT193" i="2" a="1"/>
  <c r="GT193" i="2" s="1"/>
  <c r="AH96" i="2" a="1"/>
  <c r="AH96" i="2" s="1"/>
  <c r="AH179" i="2" a="1"/>
  <c r="AH179" i="2" s="1"/>
  <c r="EI143" i="2" a="1"/>
  <c r="EI143" i="2" s="1"/>
  <c r="EI180" i="2" a="1"/>
  <c r="EI180" i="2" s="1"/>
  <c r="CS199" i="2" a="1"/>
  <c r="CS199" i="2" s="1"/>
  <c r="CS58" i="2" a="1"/>
  <c r="CS58" i="2" s="1"/>
  <c r="BX179" i="2" a="1"/>
  <c r="BX179" i="2" s="1"/>
  <c r="FD157" i="2" a="1"/>
  <c r="FD157" i="2" s="1"/>
  <c r="M105" i="2" a="1"/>
  <c r="M105" i="2" s="1"/>
  <c r="FY146" i="2" a="1"/>
  <c r="FY146" i="2" s="1"/>
  <c r="FY116" i="2" a="1"/>
  <c r="FY116" i="2" s="1"/>
  <c r="M62" i="2" a="1"/>
  <c r="M62" i="2" s="1"/>
  <c r="GT173" i="2" a="1"/>
  <c r="GT173" i="2" s="1"/>
  <c r="DN128" i="2" a="1"/>
  <c r="DN128" i="2" s="1"/>
  <c r="DN58" i="2" a="1"/>
  <c r="DN58" i="2" s="1"/>
  <c r="DN69" i="2" a="1"/>
  <c r="DN69" i="2" s="1"/>
  <c r="GT80" i="2" a="1"/>
  <c r="GT80" i="2" s="1"/>
  <c r="AH154" i="2" a="1"/>
  <c r="AH154" i="2" s="1"/>
  <c r="AH159" i="2" a="1"/>
  <c r="AH159" i="2" s="1"/>
  <c r="AH53" i="2" a="1"/>
  <c r="AH53" i="2" s="1"/>
  <c r="EI8" i="2" a="1"/>
  <c r="EI8" i="2" s="1"/>
  <c r="M74" i="2" a="1"/>
  <c r="M74" i="2" s="1"/>
  <c r="CS78" i="2" a="1"/>
  <c r="CS78" i="2" s="1"/>
  <c r="FY68" i="2" a="1"/>
  <c r="FY68" i="2" s="1"/>
  <c r="CS143" i="2" a="1"/>
  <c r="CS143" i="2" s="1"/>
  <c r="CS121" i="2" a="1"/>
  <c r="CS121" i="2" s="1"/>
  <c r="CS198" i="2" a="1"/>
  <c r="CS198" i="2" s="1"/>
  <c r="CS25" i="2" a="1"/>
  <c r="CS25" i="2" s="1"/>
  <c r="CS144" i="2" a="1"/>
  <c r="CS144" i="2" s="1"/>
  <c r="CS32" i="2" a="1"/>
  <c r="CS32" i="2" s="1"/>
  <c r="BC54" i="2" a="1"/>
  <c r="BC54" i="2" s="1"/>
  <c r="BC156" i="2" a="1"/>
  <c r="BC156" i="2" s="1"/>
  <c r="BC18" i="2" a="1"/>
  <c r="BC18" i="2" s="1"/>
  <c r="BC53" i="2" a="1"/>
  <c r="BC53" i="2" s="1"/>
  <c r="BC114" i="2" a="1"/>
  <c r="BC114" i="2" s="1"/>
  <c r="BC140" i="2" a="1"/>
  <c r="BC140" i="2" s="1"/>
  <c r="BC124" i="2" a="1"/>
  <c r="BC124" i="2" s="1"/>
  <c r="FD104" i="2" a="1"/>
  <c r="FD104" i="2" s="1"/>
  <c r="M178" i="2" a="1"/>
  <c r="M178" i="2" s="1"/>
  <c r="FY83" i="2" a="1"/>
  <c r="FY83" i="2" s="1"/>
  <c r="FY85" i="2" a="1"/>
  <c r="FY85" i="2" s="1"/>
  <c r="GT98" i="2" a="1"/>
  <c r="GT98" i="2" s="1"/>
  <c r="DN71" i="2" a="1"/>
  <c r="DN71" i="2" s="1"/>
  <c r="DN114" i="2" a="1"/>
  <c r="DN114" i="2" s="1"/>
  <c r="DN42" i="2" a="1"/>
  <c r="DN42" i="2" s="1"/>
  <c r="FD198" i="2" a="1"/>
  <c r="FD198" i="2" s="1"/>
  <c r="GT116" i="2" a="1"/>
  <c r="GT116" i="2" s="1"/>
  <c r="AH88" i="2" a="1"/>
  <c r="AH88" i="2" s="1"/>
  <c r="AH62" i="2" a="1"/>
  <c r="AH62" i="2" s="1"/>
  <c r="EI75" i="2" a="1"/>
  <c r="EI75" i="2" s="1"/>
  <c r="EI146" i="2" a="1"/>
  <c r="EI146" i="2" s="1"/>
  <c r="CS60" i="2" a="1"/>
  <c r="CS60" i="2" s="1"/>
  <c r="CS100" i="2" a="1"/>
  <c r="CS100" i="2" s="1"/>
  <c r="M51" i="2" a="1"/>
  <c r="M51" i="2" s="1"/>
  <c r="FY55" i="2" a="1"/>
  <c r="FY55" i="2" s="1"/>
  <c r="FY90" i="2" a="1"/>
  <c r="FY90" i="2" s="1"/>
  <c r="BX158" i="2" a="1"/>
  <c r="BX158" i="2" s="1"/>
  <c r="GT128" i="2" a="1"/>
  <c r="GT128" i="2" s="1"/>
  <c r="DN52" i="2" a="1"/>
  <c r="DN52" i="2" s="1"/>
  <c r="DN87" i="2" a="1"/>
  <c r="DN87" i="2" s="1"/>
  <c r="BC182" i="2" a="1"/>
  <c r="BC182" i="2" s="1"/>
  <c r="BC138" i="2" a="1"/>
  <c r="BC138" i="2" s="1"/>
  <c r="AH10" i="2" a="1"/>
  <c r="AH10" i="2" s="1"/>
  <c r="AH60" i="2" a="1"/>
  <c r="AH60" i="2" s="1"/>
  <c r="AH160" i="2" a="1"/>
  <c r="AH160" i="2" s="1"/>
  <c r="EI62" i="2" a="1"/>
  <c r="EI62" i="2" s="1"/>
  <c r="DN198" i="2" a="1"/>
  <c r="DN198" i="2" s="1"/>
  <c r="GT106" i="2" a="1"/>
  <c r="GT106" i="2" s="1"/>
  <c r="GT86" i="2" a="1"/>
  <c r="GT86" i="2" s="1"/>
  <c r="FD68" i="2" a="1"/>
  <c r="FD68" i="2" s="1"/>
  <c r="FY94" i="2" a="1"/>
  <c r="FY94" i="2" s="1"/>
  <c r="FY91" i="2" a="1"/>
  <c r="FY91" i="2" s="1"/>
  <c r="FY99" i="2" a="1"/>
  <c r="FY99" i="2" s="1"/>
  <c r="GT127" i="2" a="1"/>
  <c r="GT127" i="2" s="1"/>
  <c r="DN168" i="2" a="1"/>
  <c r="DN168" i="2" s="1"/>
  <c r="DN103" i="2" a="1"/>
  <c r="DN103" i="2" s="1"/>
  <c r="BX67" i="2" a="1"/>
  <c r="BX67" i="2" s="1"/>
  <c r="CS65" i="2" a="1"/>
  <c r="CS65" i="2" s="1"/>
  <c r="GT96" i="2" a="1"/>
  <c r="GT96" i="2" s="1"/>
  <c r="AH111" i="2" a="1"/>
  <c r="AH111" i="2" s="1"/>
  <c r="AH176" i="2" a="1"/>
  <c r="AH176" i="2" s="1"/>
  <c r="EI109" i="2" a="1"/>
  <c r="EI109" i="2" s="1"/>
  <c r="GT27" i="2" a="1"/>
  <c r="GT27" i="2" s="1"/>
  <c r="FD137" i="2" a="1"/>
  <c r="FD137" i="2" s="1"/>
  <c r="BC72" i="2" a="1"/>
  <c r="BC72" i="2" s="1"/>
  <c r="M190" i="2" a="1"/>
  <c r="M190" i="2" s="1"/>
  <c r="FY168" i="2" a="1"/>
  <c r="FY168" i="2" s="1"/>
  <c r="FY148" i="2" a="1"/>
  <c r="FY148" i="2" s="1"/>
  <c r="BC111" i="2" a="1"/>
  <c r="BC111" i="2" s="1"/>
  <c r="FD127" i="2" a="1"/>
  <c r="FD127" i="2" s="1"/>
  <c r="DN73" i="2" a="1"/>
  <c r="DN73" i="2" s="1"/>
  <c r="DN135" i="2" a="1"/>
  <c r="DN135" i="2" s="1"/>
  <c r="BC57" i="2" a="1"/>
  <c r="BC57" i="2" s="1"/>
  <c r="AH65" i="2" a="1"/>
  <c r="AH65" i="2" s="1"/>
  <c r="AH178" i="2" a="1"/>
  <c r="AH178" i="2" s="1"/>
  <c r="AH16" i="2" a="1"/>
  <c r="AH16" i="2" s="1"/>
  <c r="AH59" i="2" a="1"/>
  <c r="AH59" i="2" s="1"/>
  <c r="AH41" i="2" a="1"/>
  <c r="AH41" i="2" s="1"/>
  <c r="M197" i="2" a="1"/>
  <c r="M197" i="2" s="1"/>
  <c r="FY63" i="2" a="1"/>
  <c r="FY63" i="2" s="1"/>
  <c r="FY19" i="2" a="1"/>
  <c r="FY19" i="2" s="1"/>
  <c r="FY184" i="2" a="1"/>
  <c r="FY184" i="2" s="1"/>
  <c r="CS89" i="2" a="1"/>
  <c r="CS89" i="2" s="1"/>
  <c r="DN194" i="2" a="1"/>
  <c r="DN194" i="2" s="1"/>
  <c r="DN185" i="2" a="1"/>
  <c r="DN185" i="2" s="1"/>
  <c r="M78" i="2" a="1"/>
  <c r="M78" i="2" s="1"/>
  <c r="EI66" i="2" a="1"/>
  <c r="EI66" i="2" s="1"/>
  <c r="GT179" i="2" a="1"/>
  <c r="GT179" i="2" s="1"/>
  <c r="AH100" i="2" a="1"/>
  <c r="AH100" i="2" s="1"/>
  <c r="AH174" i="2" a="1"/>
  <c r="AH174" i="2" s="1"/>
  <c r="EI31" i="2" a="1"/>
  <c r="EI31" i="2" s="1"/>
  <c r="DN191" i="2" a="1"/>
  <c r="DN191" i="2" s="1"/>
  <c r="GT115" i="2" a="1"/>
  <c r="GT115" i="2" s="1"/>
  <c r="M64" i="2" a="1"/>
  <c r="M64" i="2" s="1"/>
  <c r="M154" i="2" a="1"/>
  <c r="M154" i="2" s="1"/>
  <c r="M158" i="2" a="1"/>
  <c r="M158" i="2" s="1"/>
  <c r="M38" i="2" a="1"/>
  <c r="M38" i="2" s="1"/>
  <c r="M40" i="2" a="1"/>
  <c r="M40" i="2" s="1"/>
  <c r="M42" i="2" a="1"/>
  <c r="M42" i="2" s="1"/>
  <c r="EI16" i="2" a="1"/>
  <c r="EI16" i="2" s="1"/>
  <c r="EI83" i="2" a="1"/>
  <c r="EI83" i="2" s="1"/>
  <c r="EI188" i="2" a="1"/>
  <c r="EI188" i="2" s="1"/>
  <c r="EI85" i="2" a="1"/>
  <c r="EI85" i="2" s="1"/>
  <c r="AA203" i="2"/>
  <c r="BX89" i="2" a="1"/>
  <c r="BX89" i="2" s="1"/>
  <c r="AV203" i="2"/>
  <c r="M46" i="2" a="1"/>
  <c r="M46" i="2" s="1"/>
  <c r="FY187" i="2" a="1"/>
  <c r="FY187" i="2" s="1"/>
  <c r="FY70" i="2" a="1"/>
  <c r="FY70" i="2" s="1"/>
  <c r="FY32" i="2" a="1"/>
  <c r="FY32" i="2" s="1"/>
  <c r="FY163" i="2" a="1"/>
  <c r="FY163" i="2" s="1"/>
  <c r="GT92" i="2" a="1"/>
  <c r="GT92" i="2" s="1"/>
  <c r="EI82" i="2" a="1"/>
  <c r="EI82" i="2" s="1"/>
  <c r="EI61" i="2" a="1"/>
  <c r="EI61" i="2" s="1"/>
  <c r="GT90" i="2" a="1"/>
  <c r="GT90" i="2" s="1"/>
  <c r="AH17" i="2" a="1"/>
  <c r="AH17" i="2" s="1"/>
  <c r="EI35" i="2" a="1"/>
  <c r="EI35" i="2" s="1"/>
  <c r="EI179" i="2" a="1"/>
  <c r="EI179" i="2" s="1"/>
  <c r="BC94" i="2" a="1"/>
  <c r="BC94" i="2" s="1"/>
  <c r="CS170" i="2" a="1"/>
  <c r="CS170" i="2" s="1"/>
  <c r="BX194" i="2" a="1"/>
  <c r="BX194" i="2" s="1"/>
  <c r="FD96" i="2" a="1"/>
  <c r="FD96" i="2" s="1"/>
  <c r="M94" i="2" a="1"/>
  <c r="M94" i="2" s="1"/>
  <c r="FY190" i="2" a="1"/>
  <c r="FY190" i="2" s="1"/>
  <c r="FY73" i="2" a="1"/>
  <c r="FY73" i="2" s="1"/>
  <c r="EI185" i="2" a="1"/>
  <c r="EI185" i="2" s="1"/>
  <c r="M65" i="2" a="1"/>
  <c r="M65" i="2" s="1"/>
  <c r="DN133" i="2" a="1"/>
  <c r="DN133" i="2" s="1"/>
  <c r="DN174" i="2" a="1"/>
  <c r="DN174" i="2" s="1"/>
  <c r="BX102" i="2" a="1"/>
  <c r="BX102" i="2" s="1"/>
  <c r="GT99" i="2" a="1"/>
  <c r="GT99" i="2" s="1"/>
  <c r="AH109" i="2" a="1"/>
  <c r="AH109" i="2" s="1"/>
  <c r="AH139" i="2" a="1"/>
  <c r="AH139" i="2" s="1"/>
  <c r="AH187" i="2" a="1"/>
  <c r="AH187" i="2" s="1"/>
  <c r="FD90" i="2" a="1"/>
  <c r="FD90" i="2" s="1"/>
  <c r="M79" i="2" a="1"/>
  <c r="M79" i="2" s="1"/>
  <c r="CS29" i="2" a="1"/>
  <c r="CS29" i="2" s="1"/>
  <c r="FY149" i="2" a="1"/>
  <c r="FY149" i="2" s="1"/>
  <c r="CS80" i="2" a="1"/>
  <c r="CS80" i="2" s="1"/>
  <c r="CS37" i="2" a="1"/>
  <c r="CS37" i="2" s="1"/>
  <c r="CS106" i="2" a="1"/>
  <c r="CS106" i="2" s="1"/>
  <c r="CS8" i="2" a="1"/>
  <c r="CS8" i="2" s="1"/>
  <c r="CS41" i="2" a="1"/>
  <c r="CS41" i="2" s="1"/>
  <c r="CS180" i="2" a="1"/>
  <c r="CS180" i="2" s="1"/>
  <c r="BC60" i="2" a="1"/>
  <c r="BC60" i="2" s="1"/>
  <c r="BC93" i="2" a="1"/>
  <c r="BC93" i="2" s="1"/>
  <c r="BC166" i="2" a="1"/>
  <c r="BC166" i="2" s="1"/>
  <c r="BC112" i="2" a="1"/>
  <c r="BC112" i="2" s="1"/>
  <c r="BC73" i="2" a="1"/>
  <c r="BC73" i="2" s="1"/>
  <c r="BC7" i="2" a="1"/>
  <c r="BC7" i="2" s="1"/>
  <c r="BD7" i="2" s="1"/>
  <c r="BC22" i="2" a="1"/>
  <c r="BC22" i="2" s="1"/>
  <c r="FD201" i="2" a="1"/>
  <c r="FD201" i="2" s="1"/>
  <c r="FY193" i="2" a="1"/>
  <c r="FY193" i="2" s="1"/>
  <c r="FY77" i="2" a="1"/>
  <c r="FY77" i="2" s="1"/>
  <c r="FY10" i="2" a="1"/>
  <c r="FY10" i="2" s="1"/>
  <c r="BX66" i="2" a="1"/>
  <c r="BX66" i="2" s="1"/>
  <c r="DN82" i="2" a="1"/>
  <c r="DN82" i="2" s="1"/>
  <c r="DN27" i="2" a="1"/>
  <c r="DN27" i="2" s="1"/>
  <c r="BC175" i="2" a="1"/>
  <c r="BC175" i="2" s="1"/>
  <c r="GT150" i="2" a="1"/>
  <c r="GT150" i="2" s="1"/>
  <c r="GT39" i="2" a="1"/>
  <c r="GT39" i="2" s="1"/>
  <c r="AH48" i="2" a="1"/>
  <c r="AH48" i="2" s="1"/>
  <c r="AH177" i="2" a="1"/>
  <c r="AH177" i="2" s="1"/>
  <c r="EI137" i="2" a="1"/>
  <c r="EI137" i="2" s="1"/>
  <c r="BC184" i="2" a="1"/>
  <c r="BC184" i="2" s="1"/>
  <c r="BC179" i="2" a="1"/>
  <c r="BC179" i="2" s="1"/>
  <c r="M8" i="2" a="1"/>
  <c r="M8" i="2" s="1"/>
  <c r="FY175" i="2" a="1"/>
  <c r="FY175" i="2" s="1"/>
  <c r="FY60" i="2" a="1"/>
  <c r="FY60" i="2" s="1"/>
  <c r="CS102" i="2" a="1"/>
  <c r="CS102" i="2" s="1"/>
  <c r="M182" i="2" a="1"/>
  <c r="M182" i="2" s="1"/>
  <c r="DN79" i="2" a="1"/>
  <c r="DN79" i="2" s="1"/>
  <c r="DN44" i="2" a="1"/>
  <c r="DN44" i="2" s="1"/>
  <c r="M157" i="2" a="1"/>
  <c r="M157" i="2" s="1"/>
  <c r="GT59" i="2" a="1"/>
  <c r="GT59" i="2" s="1"/>
  <c r="AH122" i="2" a="1"/>
  <c r="AH122" i="2" s="1"/>
  <c r="AH140" i="2" a="1"/>
  <c r="AH140" i="2" s="1"/>
  <c r="AH39" i="2" a="1"/>
  <c r="AH39" i="2" s="1"/>
  <c r="EI43" i="2" a="1"/>
  <c r="EI43" i="2" s="1"/>
  <c r="BX128" i="2" a="1"/>
  <c r="BX128" i="2" s="1"/>
  <c r="CS97" i="2" a="1"/>
  <c r="CS97" i="2" s="1"/>
  <c r="GT132" i="2" a="1"/>
  <c r="GT132" i="2" s="1"/>
  <c r="M12" i="2" a="1"/>
  <c r="M12" i="2" s="1"/>
  <c r="FY54" i="2" a="1"/>
  <c r="FY54" i="2" s="1"/>
  <c r="FY171" i="2" a="1"/>
  <c r="FY171" i="2" s="1"/>
  <c r="FY29" i="2" a="1"/>
  <c r="FY29" i="2" s="1"/>
  <c r="BX129" i="2" a="1"/>
  <c r="BX129" i="2" s="1"/>
  <c r="DN192" i="2" a="1"/>
  <c r="DN192" i="2" s="1"/>
  <c r="DN70" i="2" a="1"/>
  <c r="DN70" i="2" s="1"/>
  <c r="EI122" i="2" a="1"/>
  <c r="EI122" i="2" s="1"/>
  <c r="CS131" i="2" a="1"/>
  <c r="CS131" i="2" s="1"/>
  <c r="AH167" i="2" a="1"/>
  <c r="AH167" i="2" s="1"/>
  <c r="AH49" i="2" a="1"/>
  <c r="AH49" i="2" s="1"/>
  <c r="AH93" i="2" a="1"/>
  <c r="AH93" i="2" s="1"/>
  <c r="EI134" i="2" a="1"/>
  <c r="EI134" i="2" s="1"/>
  <c r="DN139" i="2" a="1"/>
  <c r="DN139" i="2" s="1"/>
  <c r="GT43" i="2" a="1"/>
  <c r="GT43" i="2" s="1"/>
  <c r="DN130" i="2" a="1"/>
  <c r="DN130" i="2" s="1"/>
  <c r="M31" i="2" a="1"/>
  <c r="M31" i="2" s="1"/>
  <c r="FY38" i="2" a="1"/>
  <c r="FY38" i="2" s="1"/>
  <c r="FY24" i="2" a="1"/>
  <c r="FY24" i="2" s="1"/>
  <c r="EI63" i="2" a="1"/>
  <c r="EI63" i="2" s="1"/>
  <c r="CS7" i="2" a="1"/>
  <c r="CS7" i="2" s="1"/>
  <c r="CT7" i="2" s="1"/>
  <c r="DN8" i="2" a="1"/>
  <c r="DN8" i="2" s="1"/>
  <c r="DN50" i="2" a="1"/>
  <c r="DN50" i="2" s="1"/>
  <c r="GT17" i="2" a="1"/>
  <c r="GT17" i="2" s="1"/>
  <c r="FD61" i="2" a="1"/>
  <c r="FD61" i="2" s="1"/>
  <c r="AH58" i="2" a="1"/>
  <c r="AH58" i="2" s="1"/>
  <c r="AH157" i="2" a="1"/>
  <c r="AH157" i="2" s="1"/>
  <c r="AH125" i="2" a="1"/>
  <c r="AH125" i="2" s="1"/>
  <c r="AH95" i="2" a="1"/>
  <c r="AH95" i="2" s="1"/>
  <c r="M140" i="2" a="1"/>
  <c r="M140" i="2" s="1"/>
  <c r="FY142" i="2" a="1"/>
  <c r="FY142" i="2" s="1"/>
  <c r="FY72" i="2" a="1"/>
  <c r="FY72" i="2" s="1"/>
  <c r="FY75" i="2" a="1"/>
  <c r="FY75" i="2" s="1"/>
  <c r="M18" i="2" a="1"/>
  <c r="M18" i="2" s="1"/>
  <c r="DN37" i="2" a="1"/>
  <c r="DN37" i="2" s="1"/>
  <c r="DN60" i="2" a="1"/>
  <c r="DN60" i="2" s="1"/>
  <c r="EI123" i="2" a="1"/>
  <c r="EI123" i="2" s="1"/>
  <c r="M174" i="2" a="1"/>
  <c r="M174" i="2" s="1"/>
  <c r="AH33" i="2" a="1"/>
  <c r="AH33" i="2" s="1"/>
  <c r="AH145" i="2" a="1"/>
  <c r="AH145" i="2" s="1"/>
  <c r="AH68" i="2" a="1"/>
  <c r="AH68" i="2" s="1"/>
  <c r="EI154" i="2" a="1"/>
  <c r="EI154" i="2" s="1"/>
  <c r="CS119" i="2" a="1"/>
  <c r="CS119" i="2" s="1"/>
  <c r="M30" i="2" a="1"/>
  <c r="M30" i="2" s="1"/>
  <c r="M199" i="2" a="1"/>
  <c r="M199" i="2" s="1"/>
  <c r="M134" i="2" a="1"/>
  <c r="M134" i="2" s="1"/>
  <c r="M169" i="2" a="1"/>
  <c r="M169" i="2" s="1"/>
  <c r="M138" i="2" a="1"/>
  <c r="M138" i="2" s="1"/>
  <c r="EI17" i="2" a="1"/>
  <c r="EI17" i="2" s="1"/>
  <c r="EI28" i="2" a="1"/>
  <c r="EI28" i="2" s="1"/>
  <c r="EI52" i="2" a="1"/>
  <c r="EI52" i="2" s="1"/>
  <c r="DN57" i="2" a="1"/>
  <c r="DN57" i="2" s="1"/>
  <c r="CS203" i="2" a="1"/>
  <c r="CS203" i="2" s="1"/>
  <c r="CS31" i="2" a="1"/>
  <c r="CS31" i="2" s="1"/>
  <c r="CS116" i="2" a="1"/>
  <c r="CS116" i="2" s="1"/>
  <c r="CS72" i="2" a="1"/>
  <c r="CS72" i="2" s="1"/>
  <c r="CS79" i="2" a="1"/>
  <c r="CS79" i="2" s="1"/>
  <c r="CS182" i="2" a="1"/>
  <c r="CS182" i="2" s="1"/>
  <c r="CS120" i="2" a="1"/>
  <c r="CS120" i="2" s="1"/>
  <c r="CS146" i="2" a="1"/>
  <c r="CS146" i="2" s="1"/>
  <c r="CS133" i="2" a="1"/>
  <c r="CS133" i="2" s="1"/>
  <c r="CS90" i="2" a="1"/>
  <c r="CS90" i="2" s="1"/>
  <c r="CS67" i="2" a="1"/>
  <c r="CS67" i="2" s="1"/>
  <c r="CS159" i="2" a="1"/>
  <c r="CS159" i="2" s="1"/>
  <c r="CS165" i="2" a="1"/>
  <c r="CS165" i="2" s="1"/>
  <c r="CS88" i="2" a="1"/>
  <c r="CS88" i="2" s="1"/>
  <c r="CS23" i="2" a="1"/>
  <c r="CS23" i="2" s="1"/>
  <c r="CS42" i="2" a="1"/>
  <c r="CS42" i="2" s="1"/>
  <c r="CS161" i="2" a="1"/>
  <c r="CS161" i="2" s="1"/>
  <c r="CS109" i="2" a="1"/>
  <c r="CS109" i="2" s="1"/>
  <c r="CS56" i="2" a="1"/>
  <c r="CS56" i="2" s="1"/>
  <c r="CS197" i="2" a="1"/>
  <c r="CS197" i="2" s="1"/>
  <c r="CS38" i="2" a="1"/>
  <c r="CS38" i="2" s="1"/>
  <c r="CS11" i="2" a="1"/>
  <c r="CS11" i="2" s="1"/>
  <c r="CS40" i="2" a="1"/>
  <c r="CS40" i="2" s="1"/>
  <c r="CS10" i="2" a="1"/>
  <c r="CS10" i="2" s="1"/>
  <c r="CS171" i="2" a="1"/>
  <c r="CS171" i="2" s="1"/>
  <c r="CS76" i="2" a="1"/>
  <c r="CS76" i="2" s="1"/>
  <c r="CS153" i="2" a="1"/>
  <c r="CS153" i="2" s="1"/>
  <c r="CS137" i="2" a="1"/>
  <c r="CS137" i="2" s="1"/>
  <c r="CS128" i="2" a="1"/>
  <c r="CS128" i="2" s="1"/>
  <c r="CS189" i="2" a="1"/>
  <c r="CS189" i="2" s="1"/>
  <c r="CS101" i="2" a="1"/>
  <c r="CS101" i="2" s="1"/>
  <c r="CS194" i="2" a="1"/>
  <c r="CS194" i="2" s="1"/>
  <c r="CS139" i="2" a="1"/>
  <c r="CS139" i="2" s="1"/>
  <c r="CS44" i="2" a="1"/>
  <c r="CS44" i="2" s="1"/>
  <c r="CS70" i="2" a="1"/>
  <c r="CS70" i="2" s="1"/>
  <c r="CS39" i="2" a="1"/>
  <c r="CS39" i="2" s="1"/>
  <c r="CS187" i="2" a="1"/>
  <c r="CS187" i="2" s="1"/>
  <c r="CS193" i="2" a="1"/>
  <c r="CS193" i="2" s="1"/>
  <c r="CS98" i="2" a="1"/>
  <c r="CS98" i="2" s="1"/>
  <c r="CS57" i="2" a="1"/>
  <c r="CS57" i="2" s="1"/>
  <c r="CS157" i="2" a="1"/>
  <c r="CS157" i="2" s="1"/>
  <c r="CS181" i="2" a="1"/>
  <c r="CS181" i="2" s="1"/>
  <c r="CS156" i="2" a="1"/>
  <c r="CS156" i="2" s="1"/>
  <c r="CS125" i="2" a="1"/>
  <c r="CS125" i="2" s="1"/>
  <c r="CS61" i="2" a="1"/>
  <c r="CS61" i="2" s="1"/>
  <c r="CS164" i="2" a="1"/>
  <c r="CS164" i="2" s="1"/>
  <c r="CS175" i="2" a="1"/>
  <c r="CS175" i="2" s="1"/>
  <c r="CS43" i="2" a="1"/>
  <c r="CS43" i="2" s="1"/>
  <c r="CS48" i="2" a="1"/>
  <c r="CS48" i="2" s="1"/>
  <c r="CS176" i="2" a="1"/>
  <c r="CS176" i="2" s="1"/>
  <c r="CS51" i="2" a="1"/>
  <c r="CS51" i="2" s="1"/>
  <c r="CS129" i="2" a="1"/>
  <c r="CS129" i="2" s="1"/>
  <c r="CS46" i="2" a="1"/>
  <c r="CS46" i="2" s="1"/>
  <c r="CS166" i="2" a="1"/>
  <c r="CS166" i="2" s="1"/>
  <c r="CS35" i="2" a="1"/>
  <c r="CS35" i="2" s="1"/>
  <c r="CS201" i="2" a="1"/>
  <c r="CS201" i="2" s="1"/>
  <c r="CS148" i="2" a="1"/>
  <c r="CS148" i="2" s="1"/>
  <c r="CS192" i="2" a="1"/>
  <c r="CS192" i="2" s="1"/>
  <c r="CS105" i="2" a="1"/>
  <c r="CS105" i="2" s="1"/>
  <c r="CS49" i="2" a="1"/>
  <c r="CS49" i="2" s="1"/>
  <c r="CS103" i="2" a="1"/>
  <c r="CS103" i="2" s="1"/>
  <c r="CS188" i="2" a="1"/>
  <c r="CS188" i="2" s="1"/>
  <c r="CS93" i="2" a="1"/>
  <c r="CS93" i="2" s="1"/>
  <c r="CS162" i="2" a="1"/>
  <c r="CS162" i="2" s="1"/>
  <c r="CS85" i="2" a="1"/>
  <c r="CS85" i="2" s="1"/>
  <c r="CS54" i="2" a="1"/>
  <c r="CS54" i="2" s="1"/>
  <c r="CS124" i="2" a="1"/>
  <c r="CS124" i="2" s="1"/>
  <c r="CS99" i="2" a="1"/>
  <c r="CS99" i="2" s="1"/>
  <c r="CS104" i="2" a="1"/>
  <c r="CS104" i="2" s="1"/>
  <c r="CS195" i="2" a="1"/>
  <c r="CS195" i="2" s="1"/>
  <c r="CS142" i="2" a="1"/>
  <c r="CS142" i="2" s="1"/>
  <c r="CS26" i="2" a="1"/>
  <c r="CS26" i="2" s="1"/>
  <c r="CS136" i="2" a="1"/>
  <c r="CS136" i="2" s="1"/>
  <c r="CS149" i="2" a="1"/>
  <c r="CS149" i="2" s="1"/>
  <c r="CS183" i="2" a="1"/>
  <c r="CS183" i="2" s="1"/>
  <c r="CS83" i="2" a="1"/>
  <c r="CS83" i="2" s="1"/>
  <c r="M203" i="2" a="1"/>
  <c r="M203" i="2" s="1"/>
  <c r="M68" i="2" a="1"/>
  <c r="M68" i="2" s="1"/>
  <c r="M119" i="2" a="1"/>
  <c r="M119" i="2" s="1"/>
  <c r="M83" i="2" a="1"/>
  <c r="M83" i="2" s="1"/>
  <c r="M127" i="2" a="1"/>
  <c r="M127" i="2" s="1"/>
  <c r="M11" i="2" a="1"/>
  <c r="M11" i="2" s="1"/>
  <c r="M167" i="2" a="1"/>
  <c r="M167" i="2" s="1"/>
  <c r="M115" i="2" a="1"/>
  <c r="M115" i="2" s="1"/>
  <c r="M171" i="2" a="1"/>
  <c r="M171" i="2" s="1"/>
  <c r="M16" i="2" a="1"/>
  <c r="M16" i="2" s="1"/>
  <c r="M13" i="2" a="1"/>
  <c r="M13" i="2" s="1"/>
  <c r="M44" i="2" a="1"/>
  <c r="M44" i="2" s="1"/>
  <c r="M191" i="2" a="1"/>
  <c r="M191" i="2" s="1"/>
  <c r="M26" i="2" a="1"/>
  <c r="M26" i="2" s="1"/>
  <c r="M132" i="2" a="1"/>
  <c r="M132" i="2" s="1"/>
  <c r="M170" i="2" a="1"/>
  <c r="M170" i="2" s="1"/>
  <c r="M41" i="2" a="1"/>
  <c r="M41" i="2" s="1"/>
  <c r="M100" i="2" a="1"/>
  <c r="M100" i="2" s="1"/>
  <c r="M166" i="2" a="1"/>
  <c r="M166" i="2" s="1"/>
  <c r="M133" i="2" a="1"/>
  <c r="M133" i="2" s="1"/>
  <c r="M153" i="2" a="1"/>
  <c r="M153" i="2" s="1"/>
  <c r="M96" i="2" a="1"/>
  <c r="M96" i="2" s="1"/>
  <c r="M69" i="2" a="1"/>
  <c r="M69" i="2" s="1"/>
  <c r="M172" i="2" a="1"/>
  <c r="M172" i="2" s="1"/>
  <c r="M155" i="2" a="1"/>
  <c r="M155" i="2" s="1"/>
  <c r="M75" i="2" a="1"/>
  <c r="M75" i="2" s="1"/>
  <c r="M32" i="2" a="1"/>
  <c r="M32" i="2" s="1"/>
  <c r="M114" i="2" a="1"/>
  <c r="M114" i="2" s="1"/>
  <c r="M120" i="2" a="1"/>
  <c r="M120" i="2" s="1"/>
  <c r="M141" i="2" a="1"/>
  <c r="M141" i="2" s="1"/>
  <c r="M71" i="2" a="1"/>
  <c r="M71" i="2" s="1"/>
  <c r="M37" i="2" a="1"/>
  <c r="M37" i="2" s="1"/>
  <c r="M188" i="2" a="1"/>
  <c r="M188" i="2" s="1"/>
  <c r="M129" i="2" a="1"/>
  <c r="M129" i="2" s="1"/>
  <c r="M163" i="2" a="1"/>
  <c r="M163" i="2" s="1"/>
  <c r="M92" i="2" a="1"/>
  <c r="M92" i="2" s="1"/>
  <c r="M156" i="2" a="1"/>
  <c r="M156" i="2" s="1"/>
  <c r="M97" i="2" a="1"/>
  <c r="M97" i="2" s="1"/>
  <c r="M195" i="2" a="1"/>
  <c r="M195" i="2" s="1"/>
  <c r="M23" i="2" a="1"/>
  <c r="M23" i="2" s="1"/>
  <c r="M99" i="2" a="1"/>
  <c r="M99" i="2" s="1"/>
  <c r="M25" i="2" a="1"/>
  <c r="M25" i="2" s="1"/>
  <c r="M36" i="2" a="1"/>
  <c r="M36" i="2" s="1"/>
  <c r="M117" i="2" a="1"/>
  <c r="M117" i="2" s="1"/>
  <c r="M106" i="2" a="1"/>
  <c r="M106" i="2" s="1"/>
  <c r="M131" i="2" a="1"/>
  <c r="M131" i="2" s="1"/>
  <c r="M76" i="2" a="1"/>
  <c r="M76" i="2" s="1"/>
  <c r="M124" i="2" a="1"/>
  <c r="M124" i="2" s="1"/>
  <c r="M137" i="2" a="1"/>
  <c r="M137" i="2" s="1"/>
  <c r="M34" i="2" a="1"/>
  <c r="M34" i="2" s="1"/>
  <c r="M86" i="2" a="1"/>
  <c r="M86" i="2" s="1"/>
  <c r="M73" i="2" a="1"/>
  <c r="M73" i="2" s="1"/>
  <c r="M50" i="2" a="1"/>
  <c r="M50" i="2" s="1"/>
  <c r="M56" i="2" a="1"/>
  <c r="M56" i="2" s="1"/>
  <c r="M152" i="2" a="1"/>
  <c r="M152" i="2" s="1"/>
  <c r="M72" i="2" a="1"/>
  <c r="M72" i="2" s="1"/>
  <c r="M88" i="2" a="1"/>
  <c r="M88" i="2" s="1"/>
  <c r="M80" i="2" a="1"/>
  <c r="M80" i="2" s="1"/>
  <c r="M112" i="2" a="1"/>
  <c r="M112" i="2" s="1"/>
  <c r="M58" i="2" a="1"/>
  <c r="M58" i="2" s="1"/>
  <c r="M144" i="2" a="1"/>
  <c r="M144" i="2" s="1"/>
  <c r="M67" i="2" a="1"/>
  <c r="M67" i="2" s="1"/>
  <c r="M109" i="2" a="1"/>
  <c r="M109" i="2" s="1"/>
  <c r="M53" i="2" a="1"/>
  <c r="M53" i="2" s="1"/>
  <c r="M116" i="2" a="1"/>
  <c r="M116" i="2" s="1"/>
  <c r="M90" i="2" a="1"/>
  <c r="M90" i="2" s="1"/>
  <c r="M43" i="2" a="1"/>
  <c r="M43" i="2" s="1"/>
  <c r="M198" i="2" a="1"/>
  <c r="M198" i="2" s="1"/>
  <c r="M165" i="2" a="1"/>
  <c r="M165" i="2" s="1"/>
  <c r="M150" i="2" a="1"/>
  <c r="M150" i="2" s="1"/>
  <c r="M45" i="2" a="1"/>
  <c r="M45" i="2" s="1"/>
  <c r="M107" i="2" a="1"/>
  <c r="M107" i="2" s="1"/>
  <c r="M146" i="2" a="1"/>
  <c r="M146" i="2" s="1"/>
  <c r="M135" i="2" a="1"/>
  <c r="M135" i="2" s="1"/>
  <c r="M103" i="2" a="1"/>
  <c r="M103" i="2" s="1"/>
  <c r="M20" i="2" a="1"/>
  <c r="M20" i="2" s="1"/>
  <c r="M24" i="2" a="1"/>
  <c r="M24" i="2" s="1"/>
  <c r="FY203" i="2" a="1"/>
  <c r="FY203" i="2" s="1"/>
  <c r="FY14" i="2" a="1"/>
  <c r="FY14" i="2" s="1"/>
  <c r="FY16" i="2" a="1"/>
  <c r="FY16" i="2" s="1"/>
  <c r="FY69" i="2" a="1"/>
  <c r="FY69" i="2" s="1"/>
  <c r="FY134" i="2" a="1"/>
  <c r="FY134" i="2" s="1"/>
  <c r="FY155" i="2" a="1"/>
  <c r="FY155" i="2" s="1"/>
  <c r="FY12" i="2" a="1"/>
  <c r="FY12" i="2" s="1"/>
  <c r="FY162" i="2" a="1"/>
  <c r="FY162" i="2" s="1"/>
  <c r="FY50" i="2" a="1"/>
  <c r="FY50" i="2" s="1"/>
  <c r="FY153" i="2" a="1"/>
  <c r="FY153" i="2" s="1"/>
  <c r="FY28" i="2" a="1"/>
  <c r="FY28" i="2" s="1"/>
  <c r="FY166" i="2" a="1"/>
  <c r="FY166" i="2" s="1"/>
  <c r="FY115" i="2" a="1"/>
  <c r="FY115" i="2" s="1"/>
  <c r="FY194" i="2" a="1"/>
  <c r="FY194" i="2" s="1"/>
  <c r="FT203" i="2"/>
  <c r="FY160" i="2" a="1"/>
  <c r="FY160" i="2" s="1"/>
  <c r="FY118" i="2" a="1"/>
  <c r="FY118" i="2" s="1"/>
  <c r="EY203" i="2"/>
  <c r="M84" i="2" a="1"/>
  <c r="M84" i="2" s="1"/>
  <c r="FY92" i="2" a="1"/>
  <c r="FY92" i="2" s="1"/>
  <c r="FY189" i="2" a="1"/>
  <c r="FY189" i="2" s="1"/>
  <c r="FY18" i="2" a="1"/>
  <c r="FY18" i="2" s="1"/>
  <c r="M61" i="2" a="1"/>
  <c r="M61" i="2" s="1"/>
  <c r="M186" i="2" a="1"/>
  <c r="M186" i="2" s="1"/>
  <c r="EI203" i="2" a="1"/>
  <c r="EI203" i="2" s="1"/>
  <c r="EI119" i="2" a="1"/>
  <c r="EI119" i="2" s="1"/>
  <c r="EI105" i="2" a="1"/>
  <c r="EI105" i="2" s="1"/>
  <c r="EI176" i="2" a="1"/>
  <c r="EI176" i="2" s="1"/>
  <c r="EI76" i="2" a="1"/>
  <c r="EI76" i="2" s="1"/>
  <c r="EI200" i="2" a="1"/>
  <c r="EI200" i="2" s="1"/>
  <c r="EI103" i="2" a="1"/>
  <c r="EI103" i="2" s="1"/>
  <c r="EI89" i="2" a="1"/>
  <c r="EI89" i="2" s="1"/>
  <c r="EI128" i="2" a="1"/>
  <c r="EI128" i="2" s="1"/>
  <c r="EI96" i="2" a="1"/>
  <c r="EI96" i="2" s="1"/>
  <c r="EI90" i="2" a="1"/>
  <c r="EI90" i="2" s="1"/>
  <c r="EI15" i="2" a="1"/>
  <c r="EI15" i="2" s="1"/>
  <c r="EI102" i="2" a="1"/>
  <c r="EI102" i="2" s="1"/>
  <c r="EI81" i="2" a="1"/>
  <c r="EI81" i="2" s="1"/>
  <c r="EI117" i="2" a="1"/>
  <c r="EI117" i="2" s="1"/>
  <c r="EI172" i="2" a="1"/>
  <c r="EI172" i="2" s="1"/>
  <c r="EI67" i="2" a="1"/>
  <c r="EI67" i="2" s="1"/>
  <c r="EI29" i="2" a="1"/>
  <c r="EI29" i="2" s="1"/>
  <c r="EI148" i="2" a="1"/>
  <c r="EI148" i="2" s="1"/>
  <c r="EI133" i="2" a="1"/>
  <c r="EI133" i="2" s="1"/>
  <c r="EI44" i="2" a="1"/>
  <c r="EI44" i="2" s="1"/>
  <c r="EI98" i="2" a="1"/>
  <c r="EI98" i="2" s="1"/>
  <c r="EI192" i="2" a="1"/>
  <c r="EI192" i="2" s="1"/>
  <c r="EI93" i="2" a="1"/>
  <c r="EI93" i="2" s="1"/>
  <c r="EI11" i="2" a="1"/>
  <c r="EI11" i="2" s="1"/>
  <c r="EI60" i="2" a="1"/>
  <c r="EI60" i="2" s="1"/>
  <c r="EI165" i="2" a="1"/>
  <c r="EI165" i="2" s="1"/>
  <c r="EI84" i="2" a="1"/>
  <c r="EI84" i="2" s="1"/>
  <c r="EI127" i="2" a="1"/>
  <c r="EI127" i="2" s="1"/>
  <c r="EI74" i="2" a="1"/>
  <c r="EI74" i="2" s="1"/>
  <c r="EI113" i="2" a="1"/>
  <c r="EI113" i="2" s="1"/>
  <c r="EI183" i="2" a="1"/>
  <c r="EI183" i="2" s="1"/>
  <c r="EI56" i="2" a="1"/>
  <c r="EI56" i="2" s="1"/>
  <c r="EI186" i="2" a="1"/>
  <c r="EI186" i="2" s="1"/>
  <c r="EI132" i="2" a="1"/>
  <c r="EI132" i="2" s="1"/>
  <c r="EI45" i="2" a="1"/>
  <c r="EI45" i="2" s="1"/>
  <c r="EI145" i="2" a="1"/>
  <c r="EI145" i="2" s="1"/>
  <c r="EI125" i="2" a="1"/>
  <c r="EI125" i="2" s="1"/>
  <c r="EI164" i="2" a="1"/>
  <c r="EI164" i="2" s="1"/>
  <c r="EI36" i="2" a="1"/>
  <c r="EI36" i="2" s="1"/>
  <c r="EI170" i="2" a="1"/>
  <c r="EI170" i="2" s="1"/>
  <c r="EI64" i="2" a="1"/>
  <c r="EI64" i="2" s="1"/>
  <c r="EI21" i="2" a="1"/>
  <c r="EI21" i="2" s="1"/>
  <c r="EI129" i="2" a="1"/>
  <c r="EI129" i="2" s="1"/>
  <c r="EI174" i="2" a="1"/>
  <c r="EI174" i="2" s="1"/>
  <c r="EI162" i="2" a="1"/>
  <c r="EI162" i="2" s="1"/>
  <c r="EI39" i="2" a="1"/>
  <c r="EI39" i="2" s="1"/>
  <c r="EI157" i="2" a="1"/>
  <c r="EI157" i="2" s="1"/>
  <c r="EI161" i="2" a="1"/>
  <c r="EI161" i="2" s="1"/>
  <c r="EI92" i="2" a="1"/>
  <c r="EI92" i="2" s="1"/>
  <c r="EI147" i="2" a="1"/>
  <c r="EI147" i="2" s="1"/>
  <c r="EI22" i="2" a="1"/>
  <c r="EI22" i="2" s="1"/>
  <c r="EI138" i="2" a="1"/>
  <c r="EI138" i="2" s="1"/>
  <c r="EI196" i="2" a="1"/>
  <c r="EI196" i="2" s="1"/>
  <c r="EI197" i="2" a="1"/>
  <c r="EI197" i="2" s="1"/>
  <c r="EI110" i="2" a="1"/>
  <c r="EI110" i="2" s="1"/>
  <c r="EI53" i="2" a="1"/>
  <c r="EI53" i="2" s="1"/>
  <c r="EI177" i="2" a="1"/>
  <c r="EI177" i="2" s="1"/>
  <c r="EI150" i="2" a="1"/>
  <c r="EI150" i="2" s="1"/>
  <c r="EI26" i="2" a="1"/>
  <c r="EI26" i="2" s="1"/>
  <c r="EI30" i="2" a="1"/>
  <c r="EI30" i="2" s="1"/>
  <c r="EI149" i="2" a="1"/>
  <c r="EI149" i="2" s="1"/>
  <c r="EI118" i="2" a="1"/>
  <c r="EI118" i="2" s="1"/>
  <c r="EI115" i="2" a="1"/>
  <c r="EI115" i="2" s="1"/>
  <c r="EI57" i="2" a="1"/>
  <c r="EI57" i="2" s="1"/>
  <c r="EI173" i="2" a="1"/>
  <c r="EI173" i="2" s="1"/>
  <c r="EI140" i="2" a="1"/>
  <c r="EI140" i="2" s="1"/>
  <c r="EI152" i="2" a="1"/>
  <c r="EI152" i="2" s="1"/>
  <c r="EI101" i="2" a="1"/>
  <c r="EI101" i="2" s="1"/>
  <c r="EI195" i="2" a="1"/>
  <c r="EI195" i="2" s="1"/>
  <c r="EI40" i="2" a="1"/>
  <c r="EI40" i="2" s="1"/>
  <c r="EI99" i="2" a="1"/>
  <c r="EI99" i="2" s="1"/>
  <c r="EI10" i="2" a="1"/>
  <c r="EI10" i="2" s="1"/>
  <c r="EI97" i="2" a="1"/>
  <c r="EI97" i="2" s="1"/>
  <c r="EI198" i="2" a="1"/>
  <c r="EI198" i="2" s="1"/>
  <c r="EI191" i="2" a="1"/>
  <c r="EI191" i="2" s="1"/>
  <c r="EI187" i="2" a="1"/>
  <c r="EI187" i="2" s="1"/>
  <c r="EI20" i="2" a="1"/>
  <c r="EI20" i="2" s="1"/>
  <c r="EI107" i="2" a="1"/>
  <c r="EI107" i="2" s="1"/>
  <c r="EI46" i="2" a="1"/>
  <c r="EI46" i="2" s="1"/>
  <c r="EI69" i="2" a="1"/>
  <c r="EI69" i="2" s="1"/>
  <c r="EI142" i="2" a="1"/>
  <c r="EI142" i="2" s="1"/>
  <c r="FY144" i="2" a="1"/>
  <c r="FY144" i="2" s="1"/>
  <c r="FY124" i="2" a="1"/>
  <c r="FY124" i="2" s="1"/>
  <c r="FY23" i="2" a="1"/>
  <c r="FY23" i="2" s="1"/>
  <c r="M128" i="2" a="1"/>
  <c r="M128" i="2" s="1"/>
  <c r="DN184" i="2" a="1"/>
  <c r="DN184" i="2" s="1"/>
  <c r="DN115" i="2" a="1"/>
  <c r="DN115" i="2" s="1"/>
  <c r="CS36" i="2" a="1"/>
  <c r="CS36" i="2" s="1"/>
  <c r="CS53" i="2" a="1"/>
  <c r="CS53" i="2" s="1"/>
  <c r="GT157" i="2" a="1"/>
  <c r="GT157" i="2" s="1"/>
  <c r="AH134" i="2" a="1"/>
  <c r="AH134" i="2" s="1"/>
  <c r="AH35" i="2" a="1"/>
  <c r="AH35" i="2" s="1"/>
  <c r="EI70" i="2" a="1"/>
  <c r="EI70" i="2" s="1"/>
  <c r="CS17" i="2" a="1"/>
  <c r="CS17" i="2" s="1"/>
  <c r="EI163" i="2" a="1"/>
  <c r="EI163" i="2" s="1"/>
  <c r="BX147" i="2" a="1"/>
  <c r="BX147" i="2" s="1"/>
  <c r="BX114" i="2" a="1"/>
  <c r="BX114" i="2" s="1"/>
  <c r="FY137" i="2" a="1"/>
  <c r="FY137" i="2" s="1"/>
  <c r="FY40" i="2" a="1"/>
  <c r="FY40" i="2" s="1"/>
  <c r="FY62" i="2" a="1"/>
  <c r="FY62" i="2" s="1"/>
  <c r="M102" i="2" a="1"/>
  <c r="M102" i="2" s="1"/>
  <c r="AH200" i="2" a="1"/>
  <c r="AH200" i="2" s="1"/>
  <c r="DN149" i="2" a="1"/>
  <c r="DN149" i="2" s="1"/>
  <c r="DN20" i="2" a="1"/>
  <c r="DN20" i="2" s="1"/>
  <c r="CS73" i="2" a="1"/>
  <c r="CS73" i="2" s="1"/>
  <c r="GT154" i="2" a="1"/>
  <c r="GT154" i="2" s="1"/>
  <c r="AH116" i="2" a="1"/>
  <c r="AH116" i="2" s="1"/>
  <c r="AH190" i="2" a="1"/>
  <c r="AH190" i="2" s="1"/>
  <c r="EI41" i="2" a="1"/>
  <c r="EI41" i="2" s="1"/>
  <c r="EI59" i="2" a="1"/>
  <c r="EI59" i="2" s="1"/>
  <c r="CS14" i="2" a="1"/>
  <c r="CS14" i="2" s="1"/>
  <c r="CS95" i="2" a="1"/>
  <c r="CS95" i="2" s="1"/>
  <c r="FY180" i="2" a="1"/>
  <c r="FY180" i="2" s="1"/>
  <c r="CS68" i="2" a="1"/>
  <c r="CS68" i="2" s="1"/>
  <c r="CS118" i="2" a="1"/>
  <c r="CS118" i="2" s="1"/>
  <c r="CS62" i="2" a="1"/>
  <c r="CS62" i="2" s="1"/>
  <c r="CS82" i="2" a="1"/>
  <c r="CS82" i="2" s="1"/>
  <c r="CS113" i="2" a="1"/>
  <c r="CS113" i="2" s="1"/>
  <c r="CS202" i="2" a="1"/>
  <c r="CS202" i="2" s="1"/>
  <c r="BC122" i="2" a="1"/>
  <c r="BC122" i="2" s="1"/>
  <c r="BC8" i="2" a="1"/>
  <c r="BC8" i="2" s="1"/>
  <c r="BC108" i="2" a="1"/>
  <c r="BC108" i="2" s="1"/>
  <c r="BC151" i="2" a="1"/>
  <c r="BC151" i="2" s="1"/>
  <c r="BC24" i="2" a="1"/>
  <c r="BC24" i="2" s="1"/>
  <c r="BC187" i="2" a="1"/>
  <c r="BC187" i="2" s="1"/>
  <c r="BC162" i="2" a="1"/>
  <c r="BC162" i="2" s="1"/>
  <c r="FD122" i="2" a="1"/>
  <c r="FD122" i="2" s="1"/>
  <c r="FY11" i="2" a="1"/>
  <c r="FY11" i="2" s="1"/>
  <c r="FY154" i="2" a="1"/>
  <c r="FY154" i="2" s="1"/>
  <c r="FY121" i="2" a="1"/>
  <c r="FY121" i="2" s="1"/>
  <c r="CS20" i="2" a="1"/>
  <c r="CS20" i="2" s="1"/>
  <c r="DN104" i="2" a="1"/>
  <c r="DN104" i="2" s="1"/>
  <c r="DN89" i="2" a="1"/>
  <c r="DN89" i="2" s="1"/>
  <c r="EI58" i="2" a="1"/>
  <c r="EI58" i="2" s="1"/>
  <c r="M28" i="2" a="1"/>
  <c r="M28" i="2" s="1"/>
  <c r="GT143" i="2" a="1"/>
  <c r="GT143" i="2" s="1"/>
  <c r="AH107" i="2" a="1"/>
  <c r="AH107" i="2" s="1"/>
  <c r="AH182" i="2" a="1"/>
  <c r="AH182" i="2" s="1"/>
  <c r="EI27" i="2" a="1"/>
  <c r="EI27" i="2" s="1"/>
  <c r="GT15" i="2" a="1"/>
  <c r="GT15" i="2" s="1"/>
  <c r="GT85" i="2" a="1"/>
  <c r="GT85" i="2" s="1"/>
  <c r="DN96" i="2" a="1"/>
  <c r="DN96" i="2" s="1"/>
  <c r="M111" i="2" a="1"/>
  <c r="M111" i="2" s="1"/>
  <c r="FY140" i="2" a="1"/>
  <c r="FY140" i="2" s="1"/>
  <c r="FY88" i="2" a="1"/>
  <c r="FY88" i="2" s="1"/>
  <c r="EI86" i="2" a="1"/>
  <c r="EI86" i="2" s="1"/>
  <c r="EI108" i="2" a="1"/>
  <c r="EI108" i="2" s="1"/>
  <c r="DN62" i="2" a="1"/>
  <c r="DN62" i="2" s="1"/>
  <c r="DN102" i="2" a="1"/>
  <c r="DN102" i="2" s="1"/>
  <c r="DN81" i="2" a="1"/>
  <c r="DN81" i="2" s="1"/>
  <c r="GT181" i="2" a="1"/>
  <c r="GT181" i="2" s="1"/>
  <c r="AH143" i="2" a="1"/>
  <c r="AH143" i="2" s="1"/>
  <c r="AH70" i="2" a="1"/>
  <c r="AH70" i="2" s="1"/>
  <c r="AH77" i="2" a="1"/>
  <c r="AH77" i="2" s="1"/>
  <c r="EI139" i="2" a="1"/>
  <c r="EI139" i="2" s="1"/>
  <c r="EI50" i="2" a="1"/>
  <c r="EI50" i="2" s="1"/>
  <c r="CS77" i="2" a="1"/>
  <c r="CS77" i="2" s="1"/>
  <c r="GT180" i="2" a="1"/>
  <c r="GT180" i="2" s="1"/>
  <c r="M177" i="2" a="1"/>
  <c r="M177" i="2" s="1"/>
  <c r="FY169" i="2" a="1"/>
  <c r="FY169" i="2" s="1"/>
  <c r="FY42" i="2" a="1"/>
  <c r="FY42" i="2" s="1"/>
  <c r="BC163" i="2" a="1"/>
  <c r="BC163" i="2" s="1"/>
  <c r="BX200" i="2" a="1"/>
  <c r="BX200" i="2" s="1"/>
  <c r="DN25" i="2" a="1"/>
  <c r="DN25" i="2" s="1"/>
  <c r="DN75" i="2" a="1"/>
  <c r="DN75" i="2" s="1"/>
  <c r="BC49" i="2" a="1"/>
  <c r="BC49" i="2" s="1"/>
  <c r="BC45" i="2" a="1"/>
  <c r="BC45" i="2" s="1"/>
  <c r="AH87" i="2" a="1"/>
  <c r="AH87" i="2" s="1"/>
  <c r="AH181" i="2" a="1"/>
  <c r="AH181" i="2" s="1"/>
  <c r="AH80" i="2" a="1"/>
  <c r="AH80" i="2" s="1"/>
  <c r="EI42" i="2" a="1"/>
  <c r="EI42" i="2" s="1"/>
  <c r="M183" i="2" a="1"/>
  <c r="M183" i="2" s="1"/>
  <c r="CS140" i="2" a="1"/>
  <c r="CS140" i="2" s="1"/>
  <c r="AH175" i="2" a="1"/>
  <c r="AH175" i="2" s="1"/>
  <c r="M168" i="2" a="1"/>
  <c r="M168" i="2" s="1"/>
  <c r="FY33" i="2" a="1"/>
  <c r="FY33" i="2" s="1"/>
  <c r="FY123" i="2" a="1"/>
  <c r="FY123" i="2" s="1"/>
  <c r="GT16" i="2" a="1"/>
  <c r="GT16" i="2" s="1"/>
  <c r="BC47" i="2" a="1"/>
  <c r="BC47" i="2" s="1"/>
  <c r="DN117" i="2" a="1"/>
  <c r="DN117" i="2" s="1"/>
  <c r="DN66" i="2" a="1"/>
  <c r="DN66" i="2" s="1"/>
  <c r="DN161" i="2" a="1"/>
  <c r="DN161" i="2" s="1"/>
  <c r="GT22" i="2" a="1"/>
  <c r="GT22" i="2" s="1"/>
  <c r="AH14" i="2" a="1"/>
  <c r="AH14" i="2" s="1"/>
  <c r="AH86" i="2" a="1"/>
  <c r="AH86" i="2" s="1"/>
  <c r="AH78" i="2" a="1"/>
  <c r="AH78" i="2" s="1"/>
  <c r="AH40" i="2" a="1"/>
  <c r="AH40" i="2" s="1"/>
  <c r="M17" i="2" a="1"/>
  <c r="M17" i="2" s="1"/>
  <c r="FY79" i="2" a="1"/>
  <c r="FY79" i="2" s="1"/>
  <c r="FY172" i="2" a="1"/>
  <c r="FY172" i="2" s="1"/>
  <c r="BC39" i="2" a="1"/>
  <c r="BC39" i="2" s="1"/>
  <c r="BC83" i="2" a="1"/>
  <c r="BC83" i="2" s="1"/>
  <c r="DN166" i="2" a="1"/>
  <c r="DN166" i="2" s="1"/>
  <c r="DN186" i="2" a="1"/>
  <c r="DN186" i="2" s="1"/>
  <c r="EI104" i="2" a="1"/>
  <c r="EI104" i="2" s="1"/>
  <c r="BC200" i="2" a="1"/>
  <c r="BC200" i="2" s="1"/>
  <c r="AH147" i="2" a="1"/>
  <c r="AH147" i="2" s="1"/>
  <c r="AH150" i="2" a="1"/>
  <c r="AH150" i="2" s="1"/>
  <c r="AH168" i="2" a="1"/>
  <c r="AH168" i="2" s="1"/>
  <c r="EI77" i="2" a="1"/>
  <c r="EI77" i="2" s="1"/>
  <c r="CS132" i="2" a="1"/>
  <c r="CS132" i="2" s="1"/>
  <c r="CS185" i="2" a="1"/>
  <c r="CS185" i="2" s="1"/>
  <c r="M7" i="2" a="1"/>
  <c r="M7" i="2" s="1"/>
  <c r="N7" i="2" s="1"/>
  <c r="M14" i="2" a="1"/>
  <c r="M14" i="2" s="1"/>
  <c r="M113" i="2" a="1"/>
  <c r="M113" i="2" s="1"/>
  <c r="M192" i="2" a="1"/>
  <c r="M192" i="2" s="1"/>
  <c r="M98" i="2" a="1"/>
  <c r="M98" i="2" s="1"/>
  <c r="M91" i="2" a="1"/>
  <c r="M91" i="2" s="1"/>
  <c r="EI87" i="2" a="1"/>
  <c r="EI87" i="2" s="1"/>
  <c r="EI100" i="2" a="1"/>
  <c r="EI100" i="2" s="1"/>
  <c r="EI178" i="2" a="1"/>
  <c r="EI178" i="2" s="1"/>
  <c r="EI202" i="2" a="1"/>
  <c r="EI202" i="2" s="1"/>
  <c r="AH128" i="2" a="1"/>
  <c r="AH128" i="2" s="1"/>
  <c r="AX201" i="2"/>
  <c r="AU202" i="2"/>
  <c r="AC203" i="2" l="1"/>
  <c r="GU8" i="2"/>
  <c r="GV7" i="2"/>
  <c r="GW7" i="2" s="1"/>
  <c r="GX7" i="2" s="1"/>
  <c r="GY7" i="2" s="1"/>
  <c r="FZ8" i="2"/>
  <c r="GA7" i="2"/>
  <c r="GB7" i="2" s="1"/>
  <c r="GC7" i="2" s="1"/>
  <c r="GD7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AI8" i="2"/>
  <c r="AJ7" i="2"/>
  <c r="AK7" i="2" s="1"/>
  <c r="AL7" i="2" s="1"/>
  <c r="AM7" i="2" s="1"/>
  <c r="O7" i="2"/>
  <c r="P7" i="2" s="1"/>
  <c r="Q7" i="2" s="1"/>
  <c r="R7" i="2" s="1"/>
  <c r="N8" i="2"/>
  <c r="AU203" i="2"/>
  <c r="AX203" i="2" s="1"/>
  <c r="AX202" i="2"/>
  <c r="GU9" i="2" l="1"/>
  <c r="GV8" i="2"/>
  <c r="GW8" i="2" s="1"/>
  <c r="GX8" i="2" s="1"/>
  <c r="GY8" i="2" s="1"/>
  <c r="FZ9" i="2"/>
  <c r="GA8" i="2"/>
  <c r="GB8" i="2" s="1"/>
  <c r="GC8" i="2" s="1"/>
  <c r="GD8" i="2" s="1"/>
  <c r="FE9" i="2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AI9" i="2"/>
  <c r="AJ8" i="2"/>
  <c r="AK8" i="2" s="1"/>
  <c r="AL8" i="2" s="1"/>
  <c r="AM8" i="2" s="1"/>
  <c r="O8" i="2"/>
  <c r="P8" i="2" s="1"/>
  <c r="Q8" i="2" s="1"/>
  <c r="R8" i="2" s="1"/>
  <c r="N9" i="2"/>
  <c r="GU10" i="2" l="1"/>
  <c r="GV9" i="2"/>
  <c r="GW9" i="2" s="1"/>
  <c r="GX9" i="2" s="1"/>
  <c r="GY9" i="2" s="1"/>
  <c r="FZ10" i="2"/>
  <c r="GA9" i="2"/>
  <c r="GB9" i="2" s="1"/>
  <c r="GC9" i="2" s="1"/>
  <c r="GD9" i="2" s="1"/>
  <c r="FE10" i="2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AI10" i="2"/>
  <c r="AJ9" i="2"/>
  <c r="AK9" i="2" s="1"/>
  <c r="AL9" i="2" s="1"/>
  <c r="AM9" i="2" s="1"/>
  <c r="O9" i="2"/>
  <c r="P9" i="2" s="1"/>
  <c r="Q9" i="2" s="1"/>
  <c r="R9" i="2" s="1"/>
  <c r="N10" i="2"/>
  <c r="GU11" i="2" l="1"/>
  <c r="GV10" i="2"/>
  <c r="GW10" i="2" s="1"/>
  <c r="GX10" i="2" s="1"/>
  <c r="GY10" i="2" s="1"/>
  <c r="FZ11" i="2"/>
  <c r="GA10" i="2"/>
  <c r="GB10" i="2" s="1"/>
  <c r="GC10" i="2" s="1"/>
  <c r="GD10" i="2" s="1"/>
  <c r="FE11" i="2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AI11" i="2"/>
  <c r="AJ10" i="2"/>
  <c r="AK10" i="2" s="1"/>
  <c r="AL10" i="2" s="1"/>
  <c r="AM10" i="2" s="1"/>
  <c r="O10" i="2"/>
  <c r="P10" i="2" s="1"/>
  <c r="Q10" i="2" s="1"/>
  <c r="R10" i="2" s="1"/>
  <c r="N11" i="2"/>
  <c r="GU12" i="2" l="1"/>
  <c r="GV11" i="2"/>
  <c r="GW11" i="2" s="1"/>
  <c r="GX11" i="2" s="1"/>
  <c r="GY11" i="2" s="1"/>
  <c r="FZ12" i="2"/>
  <c r="GA11" i="2"/>
  <c r="GB11" i="2" s="1"/>
  <c r="GC11" i="2" s="1"/>
  <c r="GD11" i="2" s="1"/>
  <c r="FE12" i="2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AI12" i="2"/>
  <c r="AJ11" i="2"/>
  <c r="AK11" i="2" s="1"/>
  <c r="AL11" i="2" s="1"/>
  <c r="AM11" i="2" s="1"/>
  <c r="O11" i="2"/>
  <c r="P11" i="2" s="1"/>
  <c r="Q11" i="2" s="1"/>
  <c r="R11" i="2" s="1"/>
  <c r="N12" i="2"/>
  <c r="GU13" i="2" l="1"/>
  <c r="GV12" i="2"/>
  <c r="GW12" i="2" s="1"/>
  <c r="GX12" i="2" s="1"/>
  <c r="GY12" i="2" s="1"/>
  <c r="FZ13" i="2"/>
  <c r="GA12" i="2"/>
  <c r="GB12" i="2" s="1"/>
  <c r="GC12" i="2" s="1"/>
  <c r="GD12" i="2" s="1"/>
  <c r="FE13" i="2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AI13" i="2"/>
  <c r="AJ12" i="2"/>
  <c r="AK12" i="2" s="1"/>
  <c r="AL12" i="2" s="1"/>
  <c r="AM12" i="2" s="1"/>
  <c r="O12" i="2"/>
  <c r="P12" i="2" s="1"/>
  <c r="Q12" i="2" s="1"/>
  <c r="R12" i="2" s="1"/>
  <c r="N13" i="2"/>
  <c r="GU14" i="2" l="1"/>
  <c r="GV13" i="2"/>
  <c r="GW13" i="2" s="1"/>
  <c r="GX13" i="2" s="1"/>
  <c r="GY13" i="2" s="1"/>
  <c r="FZ14" i="2"/>
  <c r="GA13" i="2"/>
  <c r="GB13" i="2" s="1"/>
  <c r="GC13" i="2" s="1"/>
  <c r="GD13" i="2" s="1"/>
  <c r="FE14" i="2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AI14" i="2"/>
  <c r="AJ13" i="2"/>
  <c r="AK13" i="2" s="1"/>
  <c r="AL13" i="2" s="1"/>
  <c r="AM13" i="2" s="1"/>
  <c r="O13" i="2"/>
  <c r="P13" i="2" s="1"/>
  <c r="Q13" i="2" s="1"/>
  <c r="R13" i="2" s="1"/>
  <c r="N14" i="2"/>
  <c r="GU15" i="2" l="1"/>
  <c r="GV14" i="2"/>
  <c r="GW14" i="2" s="1"/>
  <c r="GX14" i="2" s="1"/>
  <c r="GY14" i="2" s="1"/>
  <c r="FZ15" i="2"/>
  <c r="GA14" i="2"/>
  <c r="GB14" i="2" s="1"/>
  <c r="GC14" i="2" s="1"/>
  <c r="GD14" i="2" s="1"/>
  <c r="FE15" i="2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AI15" i="2"/>
  <c r="AJ14" i="2"/>
  <c r="AK14" i="2" s="1"/>
  <c r="AL14" i="2" s="1"/>
  <c r="AM14" i="2" s="1"/>
  <c r="O14" i="2"/>
  <c r="P14" i="2" s="1"/>
  <c r="Q14" i="2" s="1"/>
  <c r="R14" i="2" s="1"/>
  <c r="N15" i="2"/>
  <c r="GU16" i="2" l="1"/>
  <c r="GV15" i="2"/>
  <c r="GW15" i="2" s="1"/>
  <c r="GX15" i="2" s="1"/>
  <c r="GY15" i="2" s="1"/>
  <c r="FZ16" i="2"/>
  <c r="GA15" i="2"/>
  <c r="GB15" i="2" s="1"/>
  <c r="GC15" i="2" s="1"/>
  <c r="GD15" i="2" s="1"/>
  <c r="FE16" i="2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AI16" i="2"/>
  <c r="AJ15" i="2"/>
  <c r="AK15" i="2" s="1"/>
  <c r="AL15" i="2" s="1"/>
  <c r="AM15" i="2" s="1"/>
  <c r="O15" i="2"/>
  <c r="P15" i="2" s="1"/>
  <c r="Q15" i="2" s="1"/>
  <c r="R15" i="2" s="1"/>
  <c r="N16" i="2"/>
  <c r="GU17" i="2" l="1"/>
  <c r="GV16" i="2"/>
  <c r="GW16" i="2" s="1"/>
  <c r="GX16" i="2" s="1"/>
  <c r="GY16" i="2" s="1"/>
  <c r="FZ17" i="2"/>
  <c r="GA16" i="2"/>
  <c r="GB16" i="2" s="1"/>
  <c r="GC16" i="2" s="1"/>
  <c r="GD16" i="2" s="1"/>
  <c r="FE17" i="2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AI17" i="2"/>
  <c r="AJ16" i="2"/>
  <c r="AK16" i="2" s="1"/>
  <c r="AL16" i="2" s="1"/>
  <c r="AM16" i="2" s="1"/>
  <c r="O16" i="2"/>
  <c r="P16" i="2" s="1"/>
  <c r="Q16" i="2" s="1"/>
  <c r="R16" i="2" s="1"/>
  <c r="N17" i="2"/>
  <c r="GU18" i="2" l="1"/>
  <c r="GV17" i="2"/>
  <c r="GW17" i="2" s="1"/>
  <c r="GX17" i="2" s="1"/>
  <c r="GY17" i="2" s="1"/>
  <c r="FZ18" i="2"/>
  <c r="GA17" i="2"/>
  <c r="GB17" i="2" s="1"/>
  <c r="GC17" i="2" s="1"/>
  <c r="GD17" i="2" s="1"/>
  <c r="FE18" i="2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AI18" i="2"/>
  <c r="AJ17" i="2"/>
  <c r="AK17" i="2" s="1"/>
  <c r="AL17" i="2" s="1"/>
  <c r="AM17" i="2" s="1"/>
  <c r="O17" i="2"/>
  <c r="P17" i="2" s="1"/>
  <c r="Q17" i="2" s="1"/>
  <c r="R17" i="2" s="1"/>
  <c r="N18" i="2"/>
  <c r="GU19" i="2" l="1"/>
  <c r="GV18" i="2"/>
  <c r="GW18" i="2" s="1"/>
  <c r="GX18" i="2" s="1"/>
  <c r="GY18" i="2" s="1"/>
  <c r="FZ19" i="2"/>
  <c r="GA18" i="2"/>
  <c r="GB18" i="2" s="1"/>
  <c r="GC18" i="2" s="1"/>
  <c r="GD18" i="2" s="1"/>
  <c r="FE19" i="2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Z18" i="2"/>
  <c r="CA18" i="2" s="1"/>
  <c r="CB18" i="2" s="1"/>
  <c r="CC18" i="2" s="1"/>
  <c r="BY19" i="2"/>
  <c r="BE18" i="2"/>
  <c r="BF18" i="2" s="1"/>
  <c r="BG18" i="2" s="1"/>
  <c r="BH18" i="2" s="1"/>
  <c r="BD19" i="2"/>
  <c r="AI19" i="2"/>
  <c r="AJ18" i="2"/>
  <c r="AK18" i="2" s="1"/>
  <c r="AL18" i="2" s="1"/>
  <c r="AM18" i="2" s="1"/>
  <c r="O18" i="2"/>
  <c r="P18" i="2" s="1"/>
  <c r="Q18" i="2" s="1"/>
  <c r="R18" i="2" s="1"/>
  <c r="N19" i="2"/>
  <c r="GU20" i="2" l="1"/>
  <c r="GV19" i="2"/>
  <c r="GW19" i="2" s="1"/>
  <c r="GX19" i="2" s="1"/>
  <c r="GY19" i="2" s="1"/>
  <c r="FZ20" i="2"/>
  <c r="GA19" i="2"/>
  <c r="GB19" i="2" s="1"/>
  <c r="GC19" i="2" s="1"/>
  <c r="GD19" i="2" s="1"/>
  <c r="FE20" i="2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E19" i="2"/>
  <c r="BF19" i="2" s="1"/>
  <c r="BG19" i="2" s="1"/>
  <c r="BH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AI20" i="2"/>
  <c r="AJ19" i="2"/>
  <c r="AK19" i="2" s="1"/>
  <c r="AL19" i="2" s="1"/>
  <c r="AM19" i="2" s="1"/>
  <c r="O19" i="2"/>
  <c r="P19" i="2" s="1"/>
  <c r="Q19" i="2" s="1"/>
  <c r="R19" i="2" s="1"/>
  <c r="N20" i="2"/>
  <c r="GU21" i="2" l="1"/>
  <c r="GV20" i="2"/>
  <c r="GW20" i="2" s="1"/>
  <c r="GX20" i="2" s="1"/>
  <c r="GY20" i="2" s="1"/>
  <c r="FZ21" i="2"/>
  <c r="GA20" i="2"/>
  <c r="GB20" i="2" s="1"/>
  <c r="GC20" i="2" s="1"/>
  <c r="GD20" i="2" s="1"/>
  <c r="FE21" i="2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AI21" i="2"/>
  <c r="AJ20" i="2"/>
  <c r="AK20" i="2" s="1"/>
  <c r="AL20" i="2" s="1"/>
  <c r="AM20" i="2" s="1"/>
  <c r="O20" i="2"/>
  <c r="P20" i="2" s="1"/>
  <c r="Q20" i="2" s="1"/>
  <c r="R20" i="2" s="1"/>
  <c r="N21" i="2"/>
  <c r="GU22" i="2" l="1"/>
  <c r="GV21" i="2"/>
  <c r="GW21" i="2" s="1"/>
  <c r="GX21" i="2" s="1"/>
  <c r="GY21" i="2" s="1"/>
  <c r="FZ22" i="2"/>
  <c r="GA21" i="2"/>
  <c r="GB21" i="2" s="1"/>
  <c r="GC21" i="2" s="1"/>
  <c r="GD21" i="2" s="1"/>
  <c r="FE22" i="2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E155" i="2"/>
  <c r="BF155" i="2" s="1"/>
  <c r="BG155" i="2" s="1"/>
  <c r="BH155" i="2" s="1"/>
  <c r="BD156" i="2"/>
  <c r="AI22" i="2"/>
  <c r="AJ21" i="2"/>
  <c r="AK21" i="2" s="1"/>
  <c r="AL21" i="2" s="1"/>
  <c r="AM21" i="2" s="1"/>
  <c r="O21" i="2"/>
  <c r="N22" i="2"/>
  <c r="GU23" i="2" l="1"/>
  <c r="GV22" i="2"/>
  <c r="GW22" i="2" s="1"/>
  <c r="GX22" i="2" s="1"/>
  <c r="GY22" i="2" s="1"/>
  <c r="FZ23" i="2"/>
  <c r="GA22" i="2"/>
  <c r="GB22" i="2" s="1"/>
  <c r="GC22" i="2" s="1"/>
  <c r="GD22" i="2" s="1"/>
  <c r="FE23" i="2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Z22" i="2"/>
  <c r="CA22" i="2" s="1"/>
  <c r="CB22" i="2" s="1"/>
  <c r="CC22" i="2" s="1"/>
  <c r="BY23" i="2"/>
  <c r="BD157" i="2"/>
  <c r="BE156" i="2"/>
  <c r="BF156" i="2" s="1"/>
  <c r="BG156" i="2" s="1"/>
  <c r="BH156" i="2" s="1"/>
  <c r="AI23" i="2"/>
  <c r="AJ22" i="2"/>
  <c r="AK22" i="2" s="1"/>
  <c r="AL22" i="2" s="1"/>
  <c r="AM22" i="2" s="1"/>
  <c r="N23" i="2"/>
  <c r="O22" i="2"/>
  <c r="P22" i="2" s="1"/>
  <c r="Q22" i="2" s="1"/>
  <c r="R22" i="2" s="1"/>
  <c r="P21" i="2"/>
  <c r="Q21" i="2" s="1"/>
  <c r="R21" i="2" s="1"/>
  <c r="GU24" i="2" l="1"/>
  <c r="GV23" i="2"/>
  <c r="GW23" i="2" s="1"/>
  <c r="GX23" i="2" s="1"/>
  <c r="GY23" i="2" s="1"/>
  <c r="FZ24" i="2"/>
  <c r="GA23" i="2"/>
  <c r="GB23" i="2" s="1"/>
  <c r="GC23" i="2" s="1"/>
  <c r="GD23" i="2" s="1"/>
  <c r="FE24" i="2"/>
  <c r="FF23" i="2"/>
  <c r="FG23" i="2" s="1"/>
  <c r="FH23" i="2" s="1"/>
  <c r="FI23" i="2" s="1"/>
  <c r="EK23" i="2"/>
  <c r="EL23" i="2" s="1"/>
  <c r="EM23" i="2" s="1"/>
  <c r="EN23" i="2" s="1"/>
  <c r="EJ24" i="2"/>
  <c r="DP23" i="2"/>
  <c r="DQ23" i="2" s="1"/>
  <c r="DR23" i="2" s="1"/>
  <c r="DS23" i="2" s="1"/>
  <c r="DO24" i="2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AJ23" i="2"/>
  <c r="AK23" i="2" s="1"/>
  <c r="AL23" i="2" s="1"/>
  <c r="AM23" i="2" s="1"/>
  <c r="AI24" i="2"/>
  <c r="N24" i="2"/>
  <c r="O23" i="2"/>
  <c r="P23" i="2" s="1"/>
  <c r="Q23" i="2" s="1"/>
  <c r="R23" i="2" s="1"/>
  <c r="GU25" i="2" l="1"/>
  <c r="GV24" i="2"/>
  <c r="GW24" i="2" s="1"/>
  <c r="GX24" i="2" s="1"/>
  <c r="GY24" i="2" s="1"/>
  <c r="FZ25" i="2"/>
  <c r="GA24" i="2"/>
  <c r="GB24" i="2" s="1"/>
  <c r="GC24" i="2" s="1"/>
  <c r="GD24" i="2" s="1"/>
  <c r="FE25" i="2"/>
  <c r="FF24" i="2"/>
  <c r="FG24" i="2" s="1"/>
  <c r="FH24" i="2" s="1"/>
  <c r="FI24" i="2" s="1"/>
  <c r="EK24" i="2"/>
  <c r="EL24" i="2" s="1"/>
  <c r="EM24" i="2" s="1"/>
  <c r="EN24" i="2" s="1"/>
  <c r="EJ25" i="2"/>
  <c r="DP24" i="2"/>
  <c r="DQ24" i="2" s="1"/>
  <c r="DR24" i="2" s="1"/>
  <c r="DS24" i="2" s="1"/>
  <c r="DO25" i="2"/>
  <c r="CT25" i="2"/>
  <c r="CU24" i="2"/>
  <c r="CV24" i="2" s="1"/>
  <c r="CW24" i="2" s="1"/>
  <c r="CX24" i="2" s="1"/>
  <c r="BY25" i="2"/>
  <c r="BZ24" i="2"/>
  <c r="CA24" i="2" s="1"/>
  <c r="CB24" i="2" s="1"/>
  <c r="CC24" i="2" s="1"/>
  <c r="BE158" i="2"/>
  <c r="BF158" i="2" s="1"/>
  <c r="BG158" i="2" s="1"/>
  <c r="BH158" i="2" s="1"/>
  <c r="BD159" i="2"/>
  <c r="AI25" i="2"/>
  <c r="AJ24" i="2"/>
  <c r="AK24" i="2" s="1"/>
  <c r="AL24" i="2" s="1"/>
  <c r="AM24" i="2" s="1"/>
  <c r="N25" i="2"/>
  <c r="O24" i="2"/>
  <c r="P24" i="2" s="1"/>
  <c r="Q24" i="2" s="1"/>
  <c r="R24" i="2" s="1"/>
  <c r="GU26" i="2" l="1"/>
  <c r="GV25" i="2"/>
  <c r="GW25" i="2" s="1"/>
  <c r="GX25" i="2" s="1"/>
  <c r="GY25" i="2" s="1"/>
  <c r="FZ26" i="2"/>
  <c r="GA25" i="2"/>
  <c r="GB25" i="2" s="1"/>
  <c r="GC25" i="2" s="1"/>
  <c r="GD25" i="2" s="1"/>
  <c r="FE26" i="2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AJ25" i="2"/>
  <c r="AK25" i="2" s="1"/>
  <c r="AL25" i="2" s="1"/>
  <c r="AM25" i="2" s="1"/>
  <c r="AI26" i="2"/>
  <c r="N26" i="2"/>
  <c r="O25" i="2"/>
  <c r="P25" i="2" s="1"/>
  <c r="Q25" i="2" s="1"/>
  <c r="R25" i="2" s="1"/>
  <c r="GU27" i="2" l="1"/>
  <c r="GV26" i="2"/>
  <c r="GW26" i="2" s="1"/>
  <c r="GX26" i="2" s="1"/>
  <c r="GY26" i="2" s="1"/>
  <c r="FZ27" i="2"/>
  <c r="GA26" i="2"/>
  <c r="GB26" i="2" s="1"/>
  <c r="GC26" i="2" s="1"/>
  <c r="GD26" i="2" s="1"/>
  <c r="FE27" i="2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AJ26" i="2"/>
  <c r="AK26" i="2" s="1"/>
  <c r="AL26" i="2" s="1"/>
  <c r="AM26" i="2" s="1"/>
  <c r="AI27" i="2"/>
  <c r="N27" i="2"/>
  <c r="O26" i="2"/>
  <c r="GU28" i="2" l="1"/>
  <c r="GV27" i="2"/>
  <c r="GW27" i="2" s="1"/>
  <c r="GX27" i="2" s="1"/>
  <c r="GY27" i="2" s="1"/>
  <c r="FZ28" i="2"/>
  <c r="GA27" i="2"/>
  <c r="GB27" i="2" s="1"/>
  <c r="GC27" i="2" s="1"/>
  <c r="GD27" i="2" s="1"/>
  <c r="FE28" i="2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AI28" i="2"/>
  <c r="AJ27" i="2"/>
  <c r="AK27" i="2" s="1"/>
  <c r="AL27" i="2" s="1"/>
  <c r="AM27" i="2" s="1"/>
  <c r="P26" i="2"/>
  <c r="Q26" i="2" s="1"/>
  <c r="R26" i="2" s="1"/>
  <c r="N28" i="2"/>
  <c r="O27" i="2"/>
  <c r="GU29" i="2" l="1"/>
  <c r="GV28" i="2"/>
  <c r="GW28" i="2" s="1"/>
  <c r="GX28" i="2" s="1"/>
  <c r="GY28" i="2" s="1"/>
  <c r="FZ29" i="2"/>
  <c r="GA28" i="2"/>
  <c r="GB28" i="2" s="1"/>
  <c r="GC28" i="2" s="1"/>
  <c r="GD28" i="2" s="1"/>
  <c r="FE29" i="2"/>
  <c r="FF28" i="2"/>
  <c r="FG28" i="2" s="1"/>
  <c r="FH28" i="2" s="1"/>
  <c r="FI28" i="2" s="1"/>
  <c r="EJ29" i="2"/>
  <c r="EK28" i="2"/>
  <c r="EL28" i="2" s="1"/>
  <c r="EM28" i="2" s="1"/>
  <c r="EN28" i="2" s="1"/>
  <c r="DP28" i="2"/>
  <c r="DQ28" i="2" s="1"/>
  <c r="DR28" i="2" s="1"/>
  <c r="DS28" i="2" s="1"/>
  <c r="DO29" i="2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AI29" i="2"/>
  <c r="AJ28" i="2"/>
  <c r="AK28" i="2" s="1"/>
  <c r="AL28" i="2" s="1"/>
  <c r="AM28" i="2" s="1"/>
  <c r="P27" i="2"/>
  <c r="Q27" i="2" s="1"/>
  <c r="R27" i="2" s="1"/>
  <c r="O28" i="2"/>
  <c r="N29" i="2"/>
  <c r="GU30" i="2" l="1"/>
  <c r="GV29" i="2"/>
  <c r="GW29" i="2" s="1"/>
  <c r="GX29" i="2" s="1"/>
  <c r="GY29" i="2" s="1"/>
  <c r="FZ30" i="2"/>
  <c r="GA29" i="2"/>
  <c r="GB29" i="2" s="1"/>
  <c r="GC29" i="2" s="1"/>
  <c r="GD29" i="2" s="1"/>
  <c r="FE30" i="2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AI30" i="2"/>
  <c r="AJ29" i="2"/>
  <c r="AK29" i="2" s="1"/>
  <c r="AL29" i="2" s="1"/>
  <c r="AM29" i="2" s="1"/>
  <c r="O29" i="2"/>
  <c r="P29" i="2" s="1"/>
  <c r="Q29" i="2" s="1"/>
  <c r="R29" i="2" s="1"/>
  <c r="N30" i="2"/>
  <c r="P28" i="2"/>
  <c r="Q28" i="2" s="1"/>
  <c r="R28" i="2" s="1"/>
  <c r="GV30" i="2" l="1"/>
  <c r="GW30" i="2" s="1"/>
  <c r="GX30" i="2" s="1"/>
  <c r="GY30" i="2" s="1"/>
  <c r="GU31" i="2"/>
  <c r="GA30" i="2"/>
  <c r="GB30" i="2" s="1"/>
  <c r="GC30" i="2" s="1"/>
  <c r="GD30" i="2" s="1"/>
  <c r="FZ31" i="2"/>
  <c r="FF30" i="2"/>
  <c r="FG30" i="2" s="1"/>
  <c r="FH30" i="2" s="1"/>
  <c r="FI30" i="2" s="1"/>
  <c r="FE31" i="2"/>
  <c r="EJ31" i="2"/>
  <c r="EK30" i="2"/>
  <c r="EL30" i="2" s="1"/>
  <c r="EM30" i="2" s="1"/>
  <c r="EN30" i="2" s="1"/>
  <c r="DO31" i="2"/>
  <c r="DP30" i="2"/>
  <c r="DQ30" i="2" s="1"/>
  <c r="DR30" i="2" s="1"/>
  <c r="DS30" i="2" s="1"/>
  <c r="CU30" i="2"/>
  <c r="CV30" i="2" s="1"/>
  <c r="CW30" i="2" s="1"/>
  <c r="CX30" i="2" s="1"/>
  <c r="CT31" i="2"/>
  <c r="BZ30" i="2"/>
  <c r="CA30" i="2" s="1"/>
  <c r="CB30" i="2" s="1"/>
  <c r="CC30" i="2" s="1"/>
  <c r="BY31" i="2"/>
  <c r="BD165" i="2"/>
  <c r="BE164" i="2"/>
  <c r="BF164" i="2" s="1"/>
  <c r="BG164" i="2" s="1"/>
  <c r="BH164" i="2" s="1"/>
  <c r="AJ30" i="2"/>
  <c r="AK30" i="2" s="1"/>
  <c r="AL30" i="2" s="1"/>
  <c r="AM30" i="2" s="1"/>
  <c r="AI31" i="2"/>
  <c r="N31" i="2"/>
  <c r="O30" i="2"/>
  <c r="P30" i="2" s="1"/>
  <c r="Q30" i="2" s="1"/>
  <c r="R30" i="2" s="1"/>
  <c r="GU32" i="2" l="1"/>
  <c r="GV31" i="2"/>
  <c r="GW31" i="2" s="1"/>
  <c r="GX31" i="2" s="1"/>
  <c r="GY31" i="2" s="1"/>
  <c r="FZ32" i="2"/>
  <c r="GA31" i="2"/>
  <c r="GB31" i="2" s="1"/>
  <c r="GC31" i="2" s="1"/>
  <c r="GD31" i="2" s="1"/>
  <c r="FF31" i="2"/>
  <c r="FG31" i="2" s="1"/>
  <c r="FH31" i="2" s="1"/>
  <c r="FI31" i="2" s="1"/>
  <c r="FE32" i="2"/>
  <c r="EJ32" i="2"/>
  <c r="EK31" i="2"/>
  <c r="EL31" i="2" s="1"/>
  <c r="EM31" i="2" s="1"/>
  <c r="EN31" i="2" s="1"/>
  <c r="DO32" i="2"/>
  <c r="DP31" i="2"/>
  <c r="DQ31" i="2" s="1"/>
  <c r="DR31" i="2" s="1"/>
  <c r="DS31" i="2" s="1"/>
  <c r="CU31" i="2"/>
  <c r="CV31" i="2" s="1"/>
  <c r="CW31" i="2" s="1"/>
  <c r="CX31" i="2" s="1"/>
  <c r="CT32" i="2"/>
  <c r="BY32" i="2"/>
  <c r="BZ31" i="2"/>
  <c r="CA31" i="2" s="1"/>
  <c r="CB31" i="2" s="1"/>
  <c r="CC31" i="2" s="1"/>
  <c r="BD166" i="2"/>
  <c r="BE165" i="2"/>
  <c r="BF165" i="2" s="1"/>
  <c r="BG165" i="2" s="1"/>
  <c r="BH165" i="2" s="1"/>
  <c r="AI32" i="2"/>
  <c r="AJ31" i="2"/>
  <c r="AK31" i="2" s="1"/>
  <c r="AL31" i="2" s="1"/>
  <c r="AM31" i="2" s="1"/>
  <c r="N32" i="2"/>
  <c r="O31" i="2"/>
  <c r="P31" i="2" s="1"/>
  <c r="Q31" i="2" s="1"/>
  <c r="R31" i="2" s="1"/>
  <c r="GU33" i="2" l="1"/>
  <c r="GV32" i="2"/>
  <c r="GW32" i="2" s="1"/>
  <c r="GX32" i="2" s="1"/>
  <c r="GY32" i="2" s="1"/>
  <c r="FZ33" i="2"/>
  <c r="GA32" i="2"/>
  <c r="GB32" i="2" s="1"/>
  <c r="GC32" i="2" s="1"/>
  <c r="GD32" i="2" s="1"/>
  <c r="FE33" i="2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U32" i="2"/>
  <c r="CV32" i="2" s="1"/>
  <c r="CW32" i="2" s="1"/>
  <c r="CX32" i="2" s="1"/>
  <c r="CT33" i="2"/>
  <c r="BY33" i="2"/>
  <c r="BZ32" i="2"/>
  <c r="CA32" i="2" s="1"/>
  <c r="CB32" i="2" s="1"/>
  <c r="CC32" i="2" s="1"/>
  <c r="BE166" i="2"/>
  <c r="BF166" i="2" s="1"/>
  <c r="BG166" i="2" s="1"/>
  <c r="BH166" i="2" s="1"/>
  <c r="BD167" i="2"/>
  <c r="AJ32" i="2"/>
  <c r="AK32" i="2" s="1"/>
  <c r="AL32" i="2" s="1"/>
  <c r="AM32" i="2" s="1"/>
  <c r="AI33" i="2"/>
  <c r="N33" i="2"/>
  <c r="O32" i="2"/>
  <c r="GU34" i="2" l="1"/>
  <c r="GV33" i="2"/>
  <c r="GW33" i="2" s="1"/>
  <c r="GX33" i="2" s="1"/>
  <c r="GY33" i="2" s="1"/>
  <c r="FZ34" i="2"/>
  <c r="GA33" i="2"/>
  <c r="GB33" i="2" s="1"/>
  <c r="GC33" i="2" s="1"/>
  <c r="GD33" i="2" s="1"/>
  <c r="FE34" i="2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CU33" i="2"/>
  <c r="CV33" i="2" s="1"/>
  <c r="CW33" i="2" s="1"/>
  <c r="CX33" i="2" s="1"/>
  <c r="CT34" i="2"/>
  <c r="BY34" i="2"/>
  <c r="BZ33" i="2"/>
  <c r="CA33" i="2" s="1"/>
  <c r="CB33" i="2" s="1"/>
  <c r="CC33" i="2" s="1"/>
  <c r="BD168" i="2"/>
  <c r="BE167" i="2"/>
  <c r="BF167" i="2" s="1"/>
  <c r="BG167" i="2" s="1"/>
  <c r="BH167" i="2" s="1"/>
  <c r="AI34" i="2"/>
  <c r="AJ33" i="2"/>
  <c r="AK33" i="2" s="1"/>
  <c r="AL33" i="2" s="1"/>
  <c r="AM33" i="2" s="1"/>
  <c r="P32" i="2"/>
  <c r="Q32" i="2" s="1"/>
  <c r="R32" i="2" s="1"/>
  <c r="O33" i="2"/>
  <c r="P33" i="2" s="1"/>
  <c r="Q33" i="2" s="1"/>
  <c r="R33" i="2" s="1"/>
  <c r="N34" i="2"/>
  <c r="HA36" i="2" l="1"/>
  <c r="HA100" i="2"/>
  <c r="HA164" i="2"/>
  <c r="HA29" i="2"/>
  <c r="HA93" i="2"/>
  <c r="HA157" i="2"/>
  <c r="HA22" i="2"/>
  <c r="HA86" i="2"/>
  <c r="HA150" i="2"/>
  <c r="HA15" i="2"/>
  <c r="HA79" i="2"/>
  <c r="HA143" i="2"/>
  <c r="HA8" i="2"/>
  <c r="HA72" i="2"/>
  <c r="HA136" i="2"/>
  <c r="HA200" i="2"/>
  <c r="HA65" i="2"/>
  <c r="HA129" i="2"/>
  <c r="HA193" i="2"/>
  <c r="HA58" i="2"/>
  <c r="HA122" i="2"/>
  <c r="HA186" i="2"/>
  <c r="HA51" i="2"/>
  <c r="HA115" i="2"/>
  <c r="HA179" i="2"/>
  <c r="HA44" i="2"/>
  <c r="HA108" i="2"/>
  <c r="HA172" i="2"/>
  <c r="HA37" i="2"/>
  <c r="HA101" i="2"/>
  <c r="HA165" i="2"/>
  <c r="HA30" i="2"/>
  <c r="HA94" i="2"/>
  <c r="HA158" i="2"/>
  <c r="HA23" i="2"/>
  <c r="HA87" i="2"/>
  <c r="HA151" i="2"/>
  <c r="HA16" i="2"/>
  <c r="HA80" i="2"/>
  <c r="HA144" i="2"/>
  <c r="HA9" i="2"/>
  <c r="HA73" i="2"/>
  <c r="HA137" i="2"/>
  <c r="HA201" i="2"/>
  <c r="HA66" i="2"/>
  <c r="HA130" i="2"/>
  <c r="HA194" i="2"/>
  <c r="HA59" i="2"/>
  <c r="HA123" i="2"/>
  <c r="HA187" i="2"/>
  <c r="HA52" i="2"/>
  <c r="HA116" i="2"/>
  <c r="HA180" i="2"/>
  <c r="HA45" i="2"/>
  <c r="HA109" i="2"/>
  <c r="HA173" i="2"/>
  <c r="HA38" i="2"/>
  <c r="HA102" i="2"/>
  <c r="HA166" i="2"/>
  <c r="HA31" i="2"/>
  <c r="HA95" i="2"/>
  <c r="HA159" i="2"/>
  <c r="HA24" i="2"/>
  <c r="HA88" i="2"/>
  <c r="HA152" i="2"/>
  <c r="HA17" i="2"/>
  <c r="HA81" i="2"/>
  <c r="HA145" i="2"/>
  <c r="HA10" i="2"/>
  <c r="HA74" i="2"/>
  <c r="HA138" i="2"/>
  <c r="HA202" i="2"/>
  <c r="HA67" i="2"/>
  <c r="HA131" i="2"/>
  <c r="HA195" i="2"/>
  <c r="HA60" i="2"/>
  <c r="HA124" i="2"/>
  <c r="HA188" i="2"/>
  <c r="HA53" i="2"/>
  <c r="HA117" i="2"/>
  <c r="HA181" i="2"/>
  <c r="HA46" i="2"/>
  <c r="HA110" i="2"/>
  <c r="HA174" i="2"/>
  <c r="HA39" i="2"/>
  <c r="HA103" i="2"/>
  <c r="HA167" i="2"/>
  <c r="HA32" i="2"/>
  <c r="HA96" i="2"/>
  <c r="HA160" i="2"/>
  <c r="HA25" i="2"/>
  <c r="HA89" i="2"/>
  <c r="HA153" i="2"/>
  <c r="HA18" i="2"/>
  <c r="HA82" i="2"/>
  <c r="HA146" i="2"/>
  <c r="HA11" i="2"/>
  <c r="HA75" i="2"/>
  <c r="HA139" i="2"/>
  <c r="HA203" i="2"/>
  <c r="HA4" i="2"/>
  <c r="HA68" i="2"/>
  <c r="HA132" i="2"/>
  <c r="HA196" i="2"/>
  <c r="HA61" i="2"/>
  <c r="HA125" i="2"/>
  <c r="HA189" i="2"/>
  <c r="HA54" i="2"/>
  <c r="HA118" i="2"/>
  <c r="HA182" i="2"/>
  <c r="HA47" i="2"/>
  <c r="HA111" i="2"/>
  <c r="HA175" i="2"/>
  <c r="HA40" i="2"/>
  <c r="HA104" i="2"/>
  <c r="HA168" i="2"/>
  <c r="HA33" i="2"/>
  <c r="HA97" i="2"/>
  <c r="HA161" i="2"/>
  <c r="HA26" i="2"/>
  <c r="HA90" i="2"/>
  <c r="HA154" i="2"/>
  <c r="HA19" i="2"/>
  <c r="HA83" i="2"/>
  <c r="HA147" i="2"/>
  <c r="HA3" i="2"/>
  <c r="D15" i="4" s="1"/>
  <c r="HA12" i="2"/>
  <c r="HA76" i="2"/>
  <c r="HA140" i="2"/>
  <c r="HA5" i="2"/>
  <c r="HA69" i="2"/>
  <c r="HA133" i="2"/>
  <c r="HA197" i="2"/>
  <c r="HA62" i="2"/>
  <c r="HA126" i="2"/>
  <c r="HA190" i="2"/>
  <c r="HA55" i="2"/>
  <c r="HA119" i="2"/>
  <c r="HA183" i="2"/>
  <c r="HA48" i="2"/>
  <c r="HA112" i="2"/>
  <c r="HA176" i="2"/>
  <c r="HA41" i="2"/>
  <c r="HA105" i="2"/>
  <c r="HA169" i="2"/>
  <c r="HA34" i="2"/>
  <c r="HA98" i="2"/>
  <c r="HA162" i="2"/>
  <c r="HA27" i="2"/>
  <c r="HA91" i="2"/>
  <c r="HA155" i="2"/>
  <c r="HA20" i="2"/>
  <c r="HA84" i="2"/>
  <c r="HA148" i="2"/>
  <c r="HA13" i="2"/>
  <c r="HA77" i="2"/>
  <c r="HA141" i="2"/>
  <c r="HA6" i="2"/>
  <c r="HA70" i="2"/>
  <c r="HA134" i="2"/>
  <c r="HA198" i="2"/>
  <c r="HA63" i="2"/>
  <c r="HA127" i="2"/>
  <c r="HA191" i="2"/>
  <c r="HA56" i="2"/>
  <c r="HA120" i="2"/>
  <c r="HA184" i="2"/>
  <c r="HA49" i="2"/>
  <c r="HA113" i="2"/>
  <c r="HA177" i="2"/>
  <c r="HA42" i="2"/>
  <c r="HA106" i="2"/>
  <c r="HA170" i="2"/>
  <c r="HA35" i="2"/>
  <c r="HA99" i="2"/>
  <c r="HA163" i="2"/>
  <c r="HA28" i="2"/>
  <c r="HA92" i="2"/>
  <c r="HA156" i="2"/>
  <c r="HA21" i="2"/>
  <c r="HA85" i="2"/>
  <c r="HA149" i="2"/>
  <c r="HA14" i="2"/>
  <c r="HA78" i="2"/>
  <c r="HA142" i="2"/>
  <c r="HA7" i="2"/>
  <c r="HA71" i="2"/>
  <c r="HA135" i="2"/>
  <c r="HA199" i="2"/>
  <c r="HA64" i="2"/>
  <c r="HA128" i="2"/>
  <c r="HA192" i="2"/>
  <c r="HA57" i="2"/>
  <c r="HA121" i="2"/>
  <c r="HA185" i="2"/>
  <c r="HA50" i="2"/>
  <c r="HA114" i="2"/>
  <c r="HA178" i="2"/>
  <c r="HA43" i="2"/>
  <c r="HA107" i="2"/>
  <c r="HA171" i="2"/>
  <c r="GU35" i="2"/>
  <c r="GV34" i="2"/>
  <c r="GW34" i="2" s="1"/>
  <c r="GX34" i="2" s="1"/>
  <c r="GY34" i="2" s="1"/>
  <c r="GF52" i="2"/>
  <c r="GF116" i="2"/>
  <c r="GF180" i="2"/>
  <c r="GF45" i="2"/>
  <c r="GF109" i="2"/>
  <c r="GF173" i="2"/>
  <c r="GF38" i="2"/>
  <c r="GF102" i="2"/>
  <c r="GF166" i="2"/>
  <c r="GF31" i="2"/>
  <c r="GF95" i="2"/>
  <c r="GF159" i="2"/>
  <c r="GF24" i="2"/>
  <c r="GF88" i="2"/>
  <c r="GF152" i="2"/>
  <c r="GF17" i="2"/>
  <c r="GF81" i="2"/>
  <c r="GF145" i="2"/>
  <c r="GF10" i="2"/>
  <c r="GF74" i="2"/>
  <c r="GF138" i="2"/>
  <c r="GF202" i="2"/>
  <c r="GF27" i="2"/>
  <c r="GF171" i="2"/>
  <c r="GF131" i="2"/>
  <c r="GF60" i="2"/>
  <c r="GF124" i="2"/>
  <c r="GF188" i="2"/>
  <c r="GF53" i="2"/>
  <c r="GF117" i="2"/>
  <c r="GF181" i="2"/>
  <c r="GF46" i="2"/>
  <c r="GF110" i="2"/>
  <c r="GF174" i="2"/>
  <c r="GF39" i="2"/>
  <c r="GF103" i="2"/>
  <c r="GF167" i="2"/>
  <c r="GF32" i="2"/>
  <c r="GF96" i="2"/>
  <c r="GF160" i="2"/>
  <c r="GF25" i="2"/>
  <c r="GF89" i="2"/>
  <c r="GF153" i="2"/>
  <c r="GF18" i="2"/>
  <c r="GF82" i="2"/>
  <c r="GF146" i="2"/>
  <c r="GF11" i="2"/>
  <c r="GF91" i="2"/>
  <c r="GF51" i="2"/>
  <c r="GF195" i="2"/>
  <c r="GF4" i="2"/>
  <c r="GF68" i="2"/>
  <c r="GF132" i="2"/>
  <c r="GF196" i="2"/>
  <c r="GF61" i="2"/>
  <c r="GF125" i="2"/>
  <c r="GF189" i="2"/>
  <c r="GF54" i="2"/>
  <c r="GF118" i="2"/>
  <c r="GF182" i="2"/>
  <c r="GF47" i="2"/>
  <c r="GF111" i="2"/>
  <c r="GF175" i="2"/>
  <c r="GF40" i="2"/>
  <c r="GF104" i="2"/>
  <c r="GF168" i="2"/>
  <c r="GF33" i="2"/>
  <c r="GF97" i="2"/>
  <c r="GF161" i="2"/>
  <c r="GF26" i="2"/>
  <c r="GF90" i="2"/>
  <c r="GF154" i="2"/>
  <c r="GF75" i="2"/>
  <c r="GF155" i="2"/>
  <c r="GF115" i="2"/>
  <c r="GF3" i="2"/>
  <c r="D14" i="4" s="1"/>
  <c r="GF12" i="2"/>
  <c r="GF76" i="2"/>
  <c r="GF140" i="2"/>
  <c r="GF5" i="2"/>
  <c r="GF69" i="2"/>
  <c r="GF133" i="2"/>
  <c r="GF197" i="2"/>
  <c r="GF62" i="2"/>
  <c r="GF126" i="2"/>
  <c r="GF190" i="2"/>
  <c r="GF55" i="2"/>
  <c r="GF119" i="2"/>
  <c r="GF183" i="2"/>
  <c r="GF48" i="2"/>
  <c r="GF112" i="2"/>
  <c r="GF176" i="2"/>
  <c r="GF41" i="2"/>
  <c r="GF105" i="2"/>
  <c r="GF169" i="2"/>
  <c r="GF34" i="2"/>
  <c r="GF98" i="2"/>
  <c r="GF162" i="2"/>
  <c r="GF139" i="2"/>
  <c r="GF35" i="2"/>
  <c r="GF179" i="2"/>
  <c r="GF20" i="2"/>
  <c r="GF84" i="2"/>
  <c r="GF148" i="2"/>
  <c r="GF13" i="2"/>
  <c r="GF77" i="2"/>
  <c r="GF141" i="2"/>
  <c r="GF6" i="2"/>
  <c r="GF70" i="2"/>
  <c r="GF134" i="2"/>
  <c r="GF198" i="2"/>
  <c r="GF63" i="2"/>
  <c r="GF127" i="2"/>
  <c r="GF191" i="2"/>
  <c r="GF56" i="2"/>
  <c r="GF120" i="2"/>
  <c r="GF184" i="2"/>
  <c r="GF49" i="2"/>
  <c r="GF113" i="2"/>
  <c r="GF177" i="2"/>
  <c r="GF42" i="2"/>
  <c r="GF106" i="2"/>
  <c r="GF170" i="2"/>
  <c r="GF203" i="2"/>
  <c r="GF99" i="2"/>
  <c r="GF59" i="2"/>
  <c r="GF28" i="2"/>
  <c r="GF92" i="2"/>
  <c r="GF156" i="2"/>
  <c r="GF21" i="2"/>
  <c r="GF85" i="2"/>
  <c r="GF149" i="2"/>
  <c r="GF14" i="2"/>
  <c r="GF78" i="2"/>
  <c r="GF142" i="2"/>
  <c r="GF7" i="2"/>
  <c r="GF71" i="2"/>
  <c r="GF135" i="2"/>
  <c r="GF199" i="2"/>
  <c r="GF64" i="2"/>
  <c r="GF128" i="2"/>
  <c r="GF192" i="2"/>
  <c r="GF57" i="2"/>
  <c r="GF121" i="2"/>
  <c r="GF185" i="2"/>
  <c r="GF50" i="2"/>
  <c r="GF114" i="2"/>
  <c r="GF178" i="2"/>
  <c r="GF19" i="2"/>
  <c r="GF163" i="2"/>
  <c r="GF123" i="2"/>
  <c r="GF36" i="2"/>
  <c r="GF100" i="2"/>
  <c r="GF164" i="2"/>
  <c r="GF29" i="2"/>
  <c r="GF93" i="2"/>
  <c r="GF157" i="2"/>
  <c r="GF22" i="2"/>
  <c r="GF86" i="2"/>
  <c r="GF150" i="2"/>
  <c r="GF15" i="2"/>
  <c r="GF79" i="2"/>
  <c r="GF143" i="2"/>
  <c r="GF8" i="2"/>
  <c r="GF72" i="2"/>
  <c r="GF136" i="2"/>
  <c r="GF200" i="2"/>
  <c r="GF65" i="2"/>
  <c r="GF129" i="2"/>
  <c r="GF193" i="2"/>
  <c r="GF58" i="2"/>
  <c r="GF122" i="2"/>
  <c r="GF186" i="2"/>
  <c r="GF83" i="2"/>
  <c r="GF43" i="2"/>
  <c r="GF187" i="2"/>
  <c r="GF44" i="2"/>
  <c r="GF108" i="2"/>
  <c r="GF172" i="2"/>
  <c r="GF37" i="2"/>
  <c r="GF101" i="2"/>
  <c r="GF165" i="2"/>
  <c r="GF30" i="2"/>
  <c r="GF94" i="2"/>
  <c r="GF158" i="2"/>
  <c r="GF23" i="2"/>
  <c r="GF87" i="2"/>
  <c r="GF151" i="2"/>
  <c r="GF16" i="2"/>
  <c r="GF80" i="2"/>
  <c r="GF144" i="2"/>
  <c r="GF9" i="2"/>
  <c r="GF73" i="2"/>
  <c r="GF137" i="2"/>
  <c r="GF201" i="2"/>
  <c r="GF66" i="2"/>
  <c r="GF130" i="2"/>
  <c r="GF194" i="2"/>
  <c r="GF147" i="2"/>
  <c r="GF107" i="2"/>
  <c r="GF67" i="2"/>
  <c r="FZ35" i="2"/>
  <c r="GA34" i="2"/>
  <c r="GB34" i="2" s="1"/>
  <c r="GC34" i="2" s="1"/>
  <c r="GD34" i="2" s="1"/>
  <c r="FK59" i="2"/>
  <c r="FK123" i="2"/>
  <c r="FK187" i="2"/>
  <c r="FK44" i="2"/>
  <c r="FK108" i="2"/>
  <c r="FK172" i="2"/>
  <c r="FK37" i="2"/>
  <c r="FK101" i="2"/>
  <c r="FK165" i="2"/>
  <c r="FK30" i="2"/>
  <c r="FK94" i="2"/>
  <c r="FK158" i="2"/>
  <c r="FK23" i="2"/>
  <c r="FK87" i="2"/>
  <c r="FK151" i="2"/>
  <c r="FK16" i="2"/>
  <c r="FK80" i="2"/>
  <c r="FK144" i="2"/>
  <c r="FK9" i="2"/>
  <c r="FK73" i="2"/>
  <c r="FK137" i="2"/>
  <c r="FK201" i="2"/>
  <c r="FK66" i="2"/>
  <c r="FK130" i="2"/>
  <c r="FK194" i="2"/>
  <c r="FK67" i="2"/>
  <c r="FK131" i="2"/>
  <c r="FK195" i="2"/>
  <c r="FK52" i="2"/>
  <c r="FK116" i="2"/>
  <c r="FK180" i="2"/>
  <c r="FK45" i="2"/>
  <c r="FK109" i="2"/>
  <c r="FK173" i="2"/>
  <c r="FK38" i="2"/>
  <c r="FK102" i="2"/>
  <c r="FK166" i="2"/>
  <c r="FK31" i="2"/>
  <c r="FK95" i="2"/>
  <c r="FK159" i="2"/>
  <c r="FK24" i="2"/>
  <c r="FK88" i="2"/>
  <c r="FK152" i="2"/>
  <c r="FK17" i="2"/>
  <c r="FK81" i="2"/>
  <c r="FK145" i="2"/>
  <c r="FK10" i="2"/>
  <c r="FK74" i="2"/>
  <c r="FK138" i="2"/>
  <c r="FK202" i="2"/>
  <c r="FK11" i="2"/>
  <c r="FK75" i="2"/>
  <c r="FK139" i="2"/>
  <c r="FK203" i="2"/>
  <c r="FK60" i="2"/>
  <c r="FK124" i="2"/>
  <c r="FK188" i="2"/>
  <c r="FK53" i="2"/>
  <c r="FK117" i="2"/>
  <c r="FK181" i="2"/>
  <c r="FK46" i="2"/>
  <c r="FK110" i="2"/>
  <c r="FK174" i="2"/>
  <c r="FK39" i="2"/>
  <c r="FK103" i="2"/>
  <c r="FK167" i="2"/>
  <c r="FK32" i="2"/>
  <c r="FK96" i="2"/>
  <c r="FK160" i="2"/>
  <c r="FK25" i="2"/>
  <c r="FK89" i="2"/>
  <c r="FK153" i="2"/>
  <c r="FK18" i="2"/>
  <c r="FK82" i="2"/>
  <c r="FK146" i="2"/>
  <c r="FK3" i="2"/>
  <c r="D13" i="4" s="1"/>
  <c r="FK19" i="2"/>
  <c r="FK83" i="2"/>
  <c r="FK147" i="2"/>
  <c r="FK4" i="2"/>
  <c r="FK68" i="2"/>
  <c r="FK132" i="2"/>
  <c r="FK196" i="2"/>
  <c r="FK61" i="2"/>
  <c r="FK125" i="2"/>
  <c r="FK189" i="2"/>
  <c r="FK54" i="2"/>
  <c r="FK118" i="2"/>
  <c r="FK182" i="2"/>
  <c r="FK47" i="2"/>
  <c r="FK111" i="2"/>
  <c r="FK175" i="2"/>
  <c r="FK40" i="2"/>
  <c r="FK104" i="2"/>
  <c r="FK168" i="2"/>
  <c r="FK33" i="2"/>
  <c r="FK97" i="2"/>
  <c r="FK161" i="2"/>
  <c r="FK26" i="2"/>
  <c r="FK90" i="2"/>
  <c r="FK154" i="2"/>
  <c r="FK27" i="2"/>
  <c r="FK91" i="2"/>
  <c r="FK155" i="2"/>
  <c r="FK12" i="2"/>
  <c r="FK76" i="2"/>
  <c r="FK140" i="2"/>
  <c r="FK5" i="2"/>
  <c r="FK69" i="2"/>
  <c r="FK133" i="2"/>
  <c r="FK197" i="2"/>
  <c r="FK62" i="2"/>
  <c r="FK126" i="2"/>
  <c r="FK190" i="2"/>
  <c r="FK55" i="2"/>
  <c r="FK119" i="2"/>
  <c r="FK183" i="2"/>
  <c r="FK48" i="2"/>
  <c r="FK112" i="2"/>
  <c r="FK176" i="2"/>
  <c r="FK41" i="2"/>
  <c r="FK105" i="2"/>
  <c r="FK169" i="2"/>
  <c r="FK34" i="2"/>
  <c r="FK98" i="2"/>
  <c r="FK162" i="2"/>
  <c r="FK35" i="2"/>
  <c r="FK99" i="2"/>
  <c r="FK163" i="2"/>
  <c r="FK20" i="2"/>
  <c r="FK84" i="2"/>
  <c r="FK148" i="2"/>
  <c r="FK13" i="2"/>
  <c r="FK77" i="2"/>
  <c r="FK141" i="2"/>
  <c r="FK6" i="2"/>
  <c r="FK70" i="2"/>
  <c r="FK134" i="2"/>
  <c r="FK198" i="2"/>
  <c r="FK63" i="2"/>
  <c r="FK127" i="2"/>
  <c r="FK191" i="2"/>
  <c r="FK56" i="2"/>
  <c r="FK120" i="2"/>
  <c r="FK184" i="2"/>
  <c r="FK49" i="2"/>
  <c r="FK113" i="2"/>
  <c r="FK177" i="2"/>
  <c r="FK42" i="2"/>
  <c r="FK106" i="2"/>
  <c r="FK170" i="2"/>
  <c r="FK43" i="2"/>
  <c r="FK107" i="2"/>
  <c r="FK171" i="2"/>
  <c r="FK28" i="2"/>
  <c r="FK92" i="2"/>
  <c r="FK156" i="2"/>
  <c r="FK21" i="2"/>
  <c r="FK85" i="2"/>
  <c r="FK149" i="2"/>
  <c r="FK14" i="2"/>
  <c r="FK78" i="2"/>
  <c r="FK142" i="2"/>
  <c r="FK7" i="2"/>
  <c r="FK71" i="2"/>
  <c r="FK135" i="2"/>
  <c r="FK199" i="2"/>
  <c r="FK64" i="2"/>
  <c r="FK128" i="2"/>
  <c r="FK192" i="2"/>
  <c r="FK57" i="2"/>
  <c r="FK121" i="2"/>
  <c r="FK185" i="2"/>
  <c r="FK50" i="2"/>
  <c r="FK114" i="2"/>
  <c r="FK178" i="2"/>
  <c r="FK51" i="2"/>
  <c r="FK115" i="2"/>
  <c r="FK179" i="2"/>
  <c r="FK36" i="2"/>
  <c r="FK100" i="2"/>
  <c r="FK164" i="2"/>
  <c r="FK29" i="2"/>
  <c r="FK93" i="2"/>
  <c r="FK157" i="2"/>
  <c r="FK22" i="2"/>
  <c r="FK86" i="2"/>
  <c r="FK150" i="2"/>
  <c r="FK15" i="2"/>
  <c r="FK79" i="2"/>
  <c r="FK143" i="2"/>
  <c r="FK8" i="2"/>
  <c r="FK72" i="2"/>
  <c r="FK136" i="2"/>
  <c r="FK200" i="2"/>
  <c r="FK65" i="2"/>
  <c r="FK129" i="2"/>
  <c r="FK193" i="2"/>
  <c r="FK58" i="2"/>
  <c r="FK122" i="2"/>
  <c r="FK186" i="2"/>
  <c r="FE35" i="2"/>
  <c r="FF34" i="2"/>
  <c r="FG34" i="2" s="1"/>
  <c r="FH34" i="2" s="1"/>
  <c r="FI34" i="2" s="1"/>
  <c r="EP9" i="2"/>
  <c r="EP73" i="2"/>
  <c r="EP137" i="2"/>
  <c r="EP59" i="2"/>
  <c r="EP123" i="2"/>
  <c r="EP187" i="2"/>
  <c r="EP44" i="2"/>
  <c r="EP108" i="2"/>
  <c r="EP172" i="2"/>
  <c r="EP53" i="2"/>
  <c r="EP117" i="2"/>
  <c r="EP39" i="2"/>
  <c r="EP103" i="2"/>
  <c r="EP167" i="2"/>
  <c r="EP32" i="2"/>
  <c r="EP96" i="2"/>
  <c r="EP160" i="2"/>
  <c r="EP158" i="2"/>
  <c r="EP142" i="2"/>
  <c r="EP114" i="2"/>
  <c r="EP86" i="2"/>
  <c r="EP58" i="2"/>
  <c r="EP62" i="2"/>
  <c r="EP38" i="2"/>
  <c r="EP185" i="2"/>
  <c r="EP3" i="2"/>
  <c r="D12" i="4" s="1"/>
  <c r="EP17" i="2"/>
  <c r="EP81" i="2"/>
  <c r="EP145" i="2"/>
  <c r="EP67" i="2"/>
  <c r="EP131" i="2"/>
  <c r="EP195" i="2"/>
  <c r="EP52" i="2"/>
  <c r="EP116" i="2"/>
  <c r="EP180" i="2"/>
  <c r="EP61" i="2"/>
  <c r="EP125" i="2"/>
  <c r="EP47" i="2"/>
  <c r="EP111" i="2"/>
  <c r="EP175" i="2"/>
  <c r="EP40" i="2"/>
  <c r="EP104" i="2"/>
  <c r="EP168" i="2"/>
  <c r="EP174" i="2"/>
  <c r="EP161" i="2"/>
  <c r="EP146" i="2"/>
  <c r="EP118" i="2"/>
  <c r="EP90" i="2"/>
  <c r="EP94" i="2"/>
  <c r="EP70" i="2"/>
  <c r="EP196" i="2"/>
  <c r="EP25" i="2"/>
  <c r="EP89" i="2"/>
  <c r="EP11" i="2"/>
  <c r="EP75" i="2"/>
  <c r="EP139" i="2"/>
  <c r="EP203" i="2"/>
  <c r="EP60" i="2"/>
  <c r="EP124" i="2"/>
  <c r="EP5" i="2"/>
  <c r="EP69" i="2"/>
  <c r="EP133" i="2"/>
  <c r="EP55" i="2"/>
  <c r="EP119" i="2"/>
  <c r="EP183" i="2"/>
  <c r="EP48" i="2"/>
  <c r="EP112" i="2"/>
  <c r="EP176" i="2"/>
  <c r="EP188" i="2"/>
  <c r="EP177" i="2"/>
  <c r="EP162" i="2"/>
  <c r="EP149" i="2"/>
  <c r="EP122" i="2"/>
  <c r="EP126" i="2"/>
  <c r="EP102" i="2"/>
  <c r="EP34" i="2"/>
  <c r="EP33" i="2"/>
  <c r="EP97" i="2"/>
  <c r="EP19" i="2"/>
  <c r="EP83" i="2"/>
  <c r="EP147" i="2"/>
  <c r="EP4" i="2"/>
  <c r="EP68" i="2"/>
  <c r="EP132" i="2"/>
  <c r="EP13" i="2"/>
  <c r="EP77" i="2"/>
  <c r="EP141" i="2"/>
  <c r="EP63" i="2"/>
  <c r="EP127" i="2"/>
  <c r="EP191" i="2"/>
  <c r="EP56" i="2"/>
  <c r="EP120" i="2"/>
  <c r="EP10" i="2"/>
  <c r="EP198" i="2"/>
  <c r="EP189" i="2"/>
  <c r="EP178" i="2"/>
  <c r="EP165" i="2"/>
  <c r="EP150" i="2"/>
  <c r="EP153" i="2"/>
  <c r="EP134" i="2"/>
  <c r="EP66" i="2"/>
  <c r="EP41" i="2"/>
  <c r="EP105" i="2"/>
  <c r="EP27" i="2"/>
  <c r="EP91" i="2"/>
  <c r="EP155" i="2"/>
  <c r="EP12" i="2"/>
  <c r="EP76" i="2"/>
  <c r="EP140" i="2"/>
  <c r="EP21" i="2"/>
  <c r="EP85" i="2"/>
  <c r="EP7" i="2"/>
  <c r="EP71" i="2"/>
  <c r="EP135" i="2"/>
  <c r="EP199" i="2"/>
  <c r="EP64" i="2"/>
  <c r="EP128" i="2"/>
  <c r="EP42" i="2"/>
  <c r="EP14" i="2"/>
  <c r="EP200" i="2"/>
  <c r="EP190" i="2"/>
  <c r="EP181" i="2"/>
  <c r="EP166" i="2"/>
  <c r="EP169" i="2"/>
  <c r="EP157" i="2"/>
  <c r="EP98" i="2"/>
  <c r="EP49" i="2"/>
  <c r="EP113" i="2"/>
  <c r="EP35" i="2"/>
  <c r="EP99" i="2"/>
  <c r="EP163" i="2"/>
  <c r="EP20" i="2"/>
  <c r="EP84" i="2"/>
  <c r="EP148" i="2"/>
  <c r="EP29" i="2"/>
  <c r="EP93" i="2"/>
  <c r="EP15" i="2"/>
  <c r="EP79" i="2"/>
  <c r="EP143" i="2"/>
  <c r="EP8" i="2"/>
  <c r="EP72" i="2"/>
  <c r="EP136" i="2"/>
  <c r="EP74" i="2"/>
  <c r="EP46" i="2"/>
  <c r="EP18" i="2"/>
  <c r="EP201" i="2"/>
  <c r="EP192" i="2"/>
  <c r="EP182" i="2"/>
  <c r="EP184" i="2"/>
  <c r="EP173" i="2"/>
  <c r="EP130" i="2"/>
  <c r="EP57" i="2"/>
  <c r="EP121" i="2"/>
  <c r="EP43" i="2"/>
  <c r="EP107" i="2"/>
  <c r="EP171" i="2"/>
  <c r="EP28" i="2"/>
  <c r="EP92" i="2"/>
  <c r="EP156" i="2"/>
  <c r="EP37" i="2"/>
  <c r="EP101" i="2"/>
  <c r="EP23" i="2"/>
  <c r="EP87" i="2"/>
  <c r="EP151" i="2"/>
  <c r="EP16" i="2"/>
  <c r="EP80" i="2"/>
  <c r="EP144" i="2"/>
  <c r="EP106" i="2"/>
  <c r="EP78" i="2"/>
  <c r="EP50" i="2"/>
  <c r="EP22" i="2"/>
  <c r="EP202" i="2"/>
  <c r="EP193" i="2"/>
  <c r="EP194" i="2"/>
  <c r="EP186" i="2"/>
  <c r="EP154" i="2"/>
  <c r="EP65" i="2"/>
  <c r="EP129" i="2"/>
  <c r="EP51" i="2"/>
  <c r="EP115" i="2"/>
  <c r="EP179" i="2"/>
  <c r="EP36" i="2"/>
  <c r="EP100" i="2"/>
  <c r="EP164" i="2"/>
  <c r="EP45" i="2"/>
  <c r="EP109" i="2"/>
  <c r="EP31" i="2"/>
  <c r="EP95" i="2"/>
  <c r="EP159" i="2"/>
  <c r="EP24" i="2"/>
  <c r="EP88" i="2"/>
  <c r="EP152" i="2"/>
  <c r="EP138" i="2"/>
  <c r="EP110" i="2"/>
  <c r="EP82" i="2"/>
  <c r="EP54" i="2"/>
  <c r="EP26" i="2"/>
  <c r="EP30" i="2"/>
  <c r="EP6" i="2"/>
  <c r="EP197" i="2"/>
  <c r="EP170" i="2"/>
  <c r="EJ35" i="2"/>
  <c r="EK34" i="2"/>
  <c r="EL34" i="2" s="1"/>
  <c r="EM34" i="2" s="1"/>
  <c r="EN34" i="2" s="1"/>
  <c r="DU46" i="2"/>
  <c r="DU110" i="2"/>
  <c r="DU174" i="2"/>
  <c r="DU39" i="2"/>
  <c r="DU103" i="2"/>
  <c r="DU167" i="2"/>
  <c r="DU32" i="2"/>
  <c r="DU96" i="2"/>
  <c r="DU160" i="2"/>
  <c r="DU25" i="2"/>
  <c r="DU89" i="2"/>
  <c r="DU153" i="2"/>
  <c r="DU18" i="2"/>
  <c r="DU82" i="2"/>
  <c r="DU146" i="2"/>
  <c r="DU11" i="2"/>
  <c r="DU75" i="2"/>
  <c r="DU139" i="2"/>
  <c r="DU203" i="2"/>
  <c r="DU60" i="2"/>
  <c r="DU124" i="2"/>
  <c r="DU188" i="2"/>
  <c r="DU61" i="2"/>
  <c r="DU77" i="2"/>
  <c r="DU37" i="2"/>
  <c r="DU54" i="2"/>
  <c r="DU118" i="2"/>
  <c r="DU182" i="2"/>
  <c r="DU47" i="2"/>
  <c r="DU111" i="2"/>
  <c r="DU175" i="2"/>
  <c r="DU40" i="2"/>
  <c r="DU104" i="2"/>
  <c r="DU168" i="2"/>
  <c r="DU33" i="2"/>
  <c r="DU97" i="2"/>
  <c r="DU161" i="2"/>
  <c r="DU26" i="2"/>
  <c r="DU90" i="2"/>
  <c r="DU154" i="2"/>
  <c r="DU19" i="2"/>
  <c r="DU83" i="2"/>
  <c r="DU147" i="2"/>
  <c r="DU4" i="2"/>
  <c r="DU68" i="2"/>
  <c r="DU132" i="2"/>
  <c r="DU196" i="2"/>
  <c r="DU125" i="2"/>
  <c r="DU141" i="2"/>
  <c r="DU101" i="2"/>
  <c r="DU62" i="2"/>
  <c r="DU126" i="2"/>
  <c r="DU190" i="2"/>
  <c r="DU55" i="2"/>
  <c r="DU119" i="2"/>
  <c r="DU183" i="2"/>
  <c r="DU48" i="2"/>
  <c r="DU112" i="2"/>
  <c r="DU176" i="2"/>
  <c r="DU41" i="2"/>
  <c r="DU105" i="2"/>
  <c r="DU169" i="2"/>
  <c r="DU34" i="2"/>
  <c r="DU98" i="2"/>
  <c r="DU162" i="2"/>
  <c r="DU27" i="2"/>
  <c r="DU91" i="2"/>
  <c r="DU155" i="2"/>
  <c r="DU12" i="2"/>
  <c r="DU76" i="2"/>
  <c r="DU140" i="2"/>
  <c r="DU45" i="2"/>
  <c r="DU189" i="2"/>
  <c r="DU21" i="2"/>
  <c r="DU165" i="2"/>
  <c r="DU6" i="2"/>
  <c r="DU70" i="2"/>
  <c r="DU134" i="2"/>
  <c r="DU198" i="2"/>
  <c r="DU63" i="2"/>
  <c r="DU127" i="2"/>
  <c r="DU191" i="2"/>
  <c r="DU56" i="2"/>
  <c r="DU120" i="2"/>
  <c r="DU184" i="2"/>
  <c r="DU49" i="2"/>
  <c r="DU113" i="2"/>
  <c r="DU177" i="2"/>
  <c r="DU42" i="2"/>
  <c r="DU106" i="2"/>
  <c r="DU170" i="2"/>
  <c r="DU35" i="2"/>
  <c r="DU99" i="2"/>
  <c r="DU163" i="2"/>
  <c r="DU20" i="2"/>
  <c r="DU84" i="2"/>
  <c r="DU148" i="2"/>
  <c r="DU109" i="2"/>
  <c r="DU5" i="2"/>
  <c r="DU85" i="2"/>
  <c r="DU3" i="2"/>
  <c r="D11" i="4" s="1"/>
  <c r="DU14" i="2"/>
  <c r="DU78" i="2"/>
  <c r="DU142" i="2"/>
  <c r="DU7" i="2"/>
  <c r="DU71" i="2"/>
  <c r="DU135" i="2"/>
  <c r="DU199" i="2"/>
  <c r="DU64" i="2"/>
  <c r="DU128" i="2"/>
  <c r="DU192" i="2"/>
  <c r="DU57" i="2"/>
  <c r="DU121" i="2"/>
  <c r="DU185" i="2"/>
  <c r="DU50" i="2"/>
  <c r="DU114" i="2"/>
  <c r="DU178" i="2"/>
  <c r="DU43" i="2"/>
  <c r="DU107" i="2"/>
  <c r="DU171" i="2"/>
  <c r="DU28" i="2"/>
  <c r="DU92" i="2"/>
  <c r="DU156" i="2"/>
  <c r="DU173" i="2"/>
  <c r="DU69" i="2"/>
  <c r="DU149" i="2"/>
  <c r="DU22" i="2"/>
  <c r="DU86" i="2"/>
  <c r="DU150" i="2"/>
  <c r="DU15" i="2"/>
  <c r="DU79" i="2"/>
  <c r="DU143" i="2"/>
  <c r="DU8" i="2"/>
  <c r="DU72" i="2"/>
  <c r="DU136" i="2"/>
  <c r="DU200" i="2"/>
  <c r="DU65" i="2"/>
  <c r="DU129" i="2"/>
  <c r="DU193" i="2"/>
  <c r="DU58" i="2"/>
  <c r="DU122" i="2"/>
  <c r="DU186" i="2"/>
  <c r="DU51" i="2"/>
  <c r="DU115" i="2"/>
  <c r="DU179" i="2"/>
  <c r="DU36" i="2"/>
  <c r="DU100" i="2"/>
  <c r="DU164" i="2"/>
  <c r="DU53" i="2"/>
  <c r="DU133" i="2"/>
  <c r="DU29" i="2"/>
  <c r="DU30" i="2"/>
  <c r="DU94" i="2"/>
  <c r="DU158" i="2"/>
  <c r="DU23" i="2"/>
  <c r="DU87" i="2"/>
  <c r="DU151" i="2"/>
  <c r="DU16" i="2"/>
  <c r="DU80" i="2"/>
  <c r="DU144" i="2"/>
  <c r="DU9" i="2"/>
  <c r="DU73" i="2"/>
  <c r="DU137" i="2"/>
  <c r="DU201" i="2"/>
  <c r="DU66" i="2"/>
  <c r="DU130" i="2"/>
  <c r="DU194" i="2"/>
  <c r="DU59" i="2"/>
  <c r="DU123" i="2"/>
  <c r="DU187" i="2"/>
  <c r="DU44" i="2"/>
  <c r="DU108" i="2"/>
  <c r="DU172" i="2"/>
  <c r="DU117" i="2"/>
  <c r="DU197" i="2"/>
  <c r="DU93" i="2"/>
  <c r="DU38" i="2"/>
  <c r="DU102" i="2"/>
  <c r="DU166" i="2"/>
  <c r="DU31" i="2"/>
  <c r="DU95" i="2"/>
  <c r="DU159" i="2"/>
  <c r="DU24" i="2"/>
  <c r="DU88" i="2"/>
  <c r="DU152" i="2"/>
  <c r="DU17" i="2"/>
  <c r="DU81" i="2"/>
  <c r="DU145" i="2"/>
  <c r="DU10" i="2"/>
  <c r="DU74" i="2"/>
  <c r="DU138" i="2"/>
  <c r="DU202" i="2"/>
  <c r="DU67" i="2"/>
  <c r="DU131" i="2"/>
  <c r="DU195" i="2"/>
  <c r="DU52" i="2"/>
  <c r="DU116" i="2"/>
  <c r="DU180" i="2"/>
  <c r="DU181" i="2"/>
  <c r="DU13" i="2"/>
  <c r="DU157" i="2"/>
  <c r="DO35" i="2"/>
  <c r="DP34" i="2"/>
  <c r="DQ34" i="2" s="1"/>
  <c r="DR34" i="2" s="1"/>
  <c r="DS34" i="2" s="1"/>
  <c r="CT35" i="2"/>
  <c r="CU34" i="2"/>
  <c r="CV34" i="2" s="1"/>
  <c r="CW34" i="2" s="1"/>
  <c r="CX34" i="2" s="1"/>
  <c r="CZ52" i="2"/>
  <c r="CZ116" i="2"/>
  <c r="CZ180" i="2"/>
  <c r="CZ45" i="2"/>
  <c r="CZ109" i="2"/>
  <c r="CZ173" i="2"/>
  <c r="CZ38" i="2"/>
  <c r="CZ102" i="2"/>
  <c r="CZ166" i="2"/>
  <c r="CZ31" i="2"/>
  <c r="CZ95" i="2"/>
  <c r="CZ159" i="2"/>
  <c r="CZ24" i="2"/>
  <c r="CZ88" i="2"/>
  <c r="CZ152" i="2"/>
  <c r="CZ17" i="2"/>
  <c r="CZ81" i="2"/>
  <c r="CZ145" i="2"/>
  <c r="CZ10" i="2"/>
  <c r="CZ74" i="2"/>
  <c r="CZ138" i="2"/>
  <c r="CZ202" i="2"/>
  <c r="CZ99" i="2"/>
  <c r="CZ59" i="2"/>
  <c r="CZ131" i="2"/>
  <c r="CZ60" i="2"/>
  <c r="CZ124" i="2"/>
  <c r="CZ188" i="2"/>
  <c r="CZ53" i="2"/>
  <c r="CZ117" i="2"/>
  <c r="CZ181" i="2"/>
  <c r="CZ46" i="2"/>
  <c r="CZ110" i="2"/>
  <c r="CZ174" i="2"/>
  <c r="CZ39" i="2"/>
  <c r="CZ103" i="2"/>
  <c r="CZ167" i="2"/>
  <c r="CZ32" i="2"/>
  <c r="CZ96" i="2"/>
  <c r="CZ160" i="2"/>
  <c r="CZ25" i="2"/>
  <c r="CZ89" i="2"/>
  <c r="CZ153" i="2"/>
  <c r="CZ18" i="2"/>
  <c r="CZ82" i="2"/>
  <c r="CZ146" i="2"/>
  <c r="CZ19" i="2"/>
  <c r="CZ163" i="2"/>
  <c r="CZ123" i="2"/>
  <c r="CZ195" i="2"/>
  <c r="CZ4" i="2"/>
  <c r="CZ68" i="2"/>
  <c r="CZ132" i="2"/>
  <c r="CZ196" i="2"/>
  <c r="CZ61" i="2"/>
  <c r="CZ125" i="2"/>
  <c r="CZ189" i="2"/>
  <c r="CZ54" i="2"/>
  <c r="CZ118" i="2"/>
  <c r="CZ182" i="2"/>
  <c r="CZ47" i="2"/>
  <c r="CZ111" i="2"/>
  <c r="CZ175" i="2"/>
  <c r="CZ40" i="2"/>
  <c r="CZ104" i="2"/>
  <c r="CZ168" i="2"/>
  <c r="CZ33" i="2"/>
  <c r="CZ97" i="2"/>
  <c r="CZ161" i="2"/>
  <c r="CZ26" i="2"/>
  <c r="CZ90" i="2"/>
  <c r="CZ154" i="2"/>
  <c r="CZ83" i="2"/>
  <c r="CZ43" i="2"/>
  <c r="CZ187" i="2"/>
  <c r="CZ3" i="2"/>
  <c r="D10" i="4" s="1"/>
  <c r="CZ12" i="2"/>
  <c r="CZ76" i="2"/>
  <c r="CZ140" i="2"/>
  <c r="CZ5" i="2"/>
  <c r="CZ69" i="2"/>
  <c r="CZ133" i="2"/>
  <c r="CZ197" i="2"/>
  <c r="CZ62" i="2"/>
  <c r="CZ126" i="2"/>
  <c r="CZ190" i="2"/>
  <c r="CZ55" i="2"/>
  <c r="CZ119" i="2"/>
  <c r="CZ183" i="2"/>
  <c r="CZ48" i="2"/>
  <c r="CZ112" i="2"/>
  <c r="CZ176" i="2"/>
  <c r="CZ41" i="2"/>
  <c r="CZ105" i="2"/>
  <c r="CZ169" i="2"/>
  <c r="CZ34" i="2"/>
  <c r="CZ98" i="2"/>
  <c r="CZ162" i="2"/>
  <c r="CZ147" i="2"/>
  <c r="CZ107" i="2"/>
  <c r="CZ11" i="2"/>
  <c r="CZ20" i="2"/>
  <c r="CZ84" i="2"/>
  <c r="CZ148" i="2"/>
  <c r="CZ13" i="2"/>
  <c r="CZ77" i="2"/>
  <c r="CZ141" i="2"/>
  <c r="CZ6" i="2"/>
  <c r="CZ70" i="2"/>
  <c r="CZ134" i="2"/>
  <c r="CZ198" i="2"/>
  <c r="CZ63" i="2"/>
  <c r="CZ127" i="2"/>
  <c r="CZ191" i="2"/>
  <c r="CZ56" i="2"/>
  <c r="CZ120" i="2"/>
  <c r="CZ184" i="2"/>
  <c r="CZ49" i="2"/>
  <c r="CZ113" i="2"/>
  <c r="CZ177" i="2"/>
  <c r="CZ42" i="2"/>
  <c r="CZ106" i="2"/>
  <c r="CZ170" i="2"/>
  <c r="CZ27" i="2"/>
  <c r="CZ171" i="2"/>
  <c r="CZ75" i="2"/>
  <c r="CZ28" i="2"/>
  <c r="CZ92" i="2"/>
  <c r="CZ156" i="2"/>
  <c r="CZ21" i="2"/>
  <c r="CZ85" i="2"/>
  <c r="CZ149" i="2"/>
  <c r="CZ14" i="2"/>
  <c r="CZ78" i="2"/>
  <c r="CZ142" i="2"/>
  <c r="CZ7" i="2"/>
  <c r="CZ71" i="2"/>
  <c r="CZ135" i="2"/>
  <c r="CZ199" i="2"/>
  <c r="CZ64" i="2"/>
  <c r="CZ128" i="2"/>
  <c r="CZ192" i="2"/>
  <c r="CZ57" i="2"/>
  <c r="CZ121" i="2"/>
  <c r="CZ185" i="2"/>
  <c r="CZ50" i="2"/>
  <c r="CZ114" i="2"/>
  <c r="CZ178" i="2"/>
  <c r="CZ91" i="2"/>
  <c r="CZ51" i="2"/>
  <c r="CZ139" i="2"/>
  <c r="CZ36" i="2"/>
  <c r="CZ100" i="2"/>
  <c r="CZ164" i="2"/>
  <c r="CZ29" i="2"/>
  <c r="CZ93" i="2"/>
  <c r="CZ157" i="2"/>
  <c r="CZ22" i="2"/>
  <c r="CZ86" i="2"/>
  <c r="CZ150" i="2"/>
  <c r="CZ15" i="2"/>
  <c r="CZ79" i="2"/>
  <c r="CZ143" i="2"/>
  <c r="CZ8" i="2"/>
  <c r="CZ72" i="2"/>
  <c r="CZ136" i="2"/>
  <c r="CZ200" i="2"/>
  <c r="CZ65" i="2"/>
  <c r="CZ129" i="2"/>
  <c r="CZ193" i="2"/>
  <c r="CZ58" i="2"/>
  <c r="CZ122" i="2"/>
  <c r="CZ186" i="2"/>
  <c r="CZ155" i="2"/>
  <c r="CZ115" i="2"/>
  <c r="CZ203" i="2"/>
  <c r="CZ44" i="2"/>
  <c r="CZ108" i="2"/>
  <c r="CZ172" i="2"/>
  <c r="CZ37" i="2"/>
  <c r="CZ101" i="2"/>
  <c r="CZ165" i="2"/>
  <c r="CZ30" i="2"/>
  <c r="CZ94" i="2"/>
  <c r="CZ158" i="2"/>
  <c r="CZ23" i="2"/>
  <c r="CZ87" i="2"/>
  <c r="CZ151" i="2"/>
  <c r="CZ16" i="2"/>
  <c r="CZ80" i="2"/>
  <c r="CZ144" i="2"/>
  <c r="CZ9" i="2"/>
  <c r="CZ73" i="2"/>
  <c r="CZ137" i="2"/>
  <c r="CZ201" i="2"/>
  <c r="CZ66" i="2"/>
  <c r="CZ130" i="2"/>
  <c r="CZ194" i="2"/>
  <c r="CZ35" i="2"/>
  <c r="CZ179" i="2"/>
  <c r="CZ67" i="2"/>
  <c r="CE65" i="2"/>
  <c r="CE129" i="2"/>
  <c r="CE193" i="2"/>
  <c r="CE58" i="2"/>
  <c r="CE122" i="2"/>
  <c r="CE186" i="2"/>
  <c r="CE51" i="2"/>
  <c r="CE115" i="2"/>
  <c r="CE179" i="2"/>
  <c r="CE36" i="2"/>
  <c r="CE100" i="2"/>
  <c r="CE164" i="2"/>
  <c r="CE29" i="2"/>
  <c r="CE93" i="2"/>
  <c r="CE157" i="2"/>
  <c r="CE22" i="2"/>
  <c r="CE86" i="2"/>
  <c r="CE150" i="2"/>
  <c r="CE16" i="2"/>
  <c r="CE80" i="2"/>
  <c r="CE144" i="2"/>
  <c r="CE39" i="2"/>
  <c r="CE183" i="2"/>
  <c r="CE15" i="2"/>
  <c r="CE159" i="2"/>
  <c r="CE9" i="2"/>
  <c r="CE73" i="2"/>
  <c r="CE137" i="2"/>
  <c r="CE201" i="2"/>
  <c r="CE66" i="2"/>
  <c r="CE130" i="2"/>
  <c r="CE194" i="2"/>
  <c r="CE59" i="2"/>
  <c r="CE123" i="2"/>
  <c r="CE187" i="2"/>
  <c r="CE44" i="2"/>
  <c r="CE108" i="2"/>
  <c r="CE172" i="2"/>
  <c r="CE37" i="2"/>
  <c r="CE101" i="2"/>
  <c r="CE165" i="2"/>
  <c r="CE30" i="2"/>
  <c r="CE94" i="2"/>
  <c r="CE158" i="2"/>
  <c r="CE24" i="2"/>
  <c r="CE88" i="2"/>
  <c r="CE152" i="2"/>
  <c r="CE103" i="2"/>
  <c r="CE63" i="2"/>
  <c r="CE79" i="2"/>
  <c r="CE3" i="2"/>
  <c r="D9" i="4" s="1"/>
  <c r="CE17" i="2"/>
  <c r="CE81" i="2"/>
  <c r="CE145" i="2"/>
  <c r="CE10" i="2"/>
  <c r="CE74" i="2"/>
  <c r="CE138" i="2"/>
  <c r="CE202" i="2"/>
  <c r="CE67" i="2"/>
  <c r="CE131" i="2"/>
  <c r="CE195" i="2"/>
  <c r="CE52" i="2"/>
  <c r="CE116" i="2"/>
  <c r="CE180" i="2"/>
  <c r="CE45" i="2"/>
  <c r="CE109" i="2"/>
  <c r="CE173" i="2"/>
  <c r="CE38" i="2"/>
  <c r="CE102" i="2"/>
  <c r="CE166" i="2"/>
  <c r="CE32" i="2"/>
  <c r="CE96" i="2"/>
  <c r="CE160" i="2"/>
  <c r="CE167" i="2"/>
  <c r="CE127" i="2"/>
  <c r="CE143" i="2"/>
  <c r="CE25" i="2"/>
  <c r="CE89" i="2"/>
  <c r="CE153" i="2"/>
  <c r="CE18" i="2"/>
  <c r="CE82" i="2"/>
  <c r="CE146" i="2"/>
  <c r="CE11" i="2"/>
  <c r="CE75" i="2"/>
  <c r="CE139" i="2"/>
  <c r="CE203" i="2"/>
  <c r="CE60" i="2"/>
  <c r="CE124" i="2"/>
  <c r="CE188" i="2"/>
  <c r="CE53" i="2"/>
  <c r="CE117" i="2"/>
  <c r="CE181" i="2"/>
  <c r="CE46" i="2"/>
  <c r="CE110" i="2"/>
  <c r="CE174" i="2"/>
  <c r="CE40" i="2"/>
  <c r="CE104" i="2"/>
  <c r="CE168" i="2"/>
  <c r="CE47" i="2"/>
  <c r="CE191" i="2"/>
  <c r="CE23" i="2"/>
  <c r="CE33" i="2"/>
  <c r="CE97" i="2"/>
  <c r="CE161" i="2"/>
  <c r="CE26" i="2"/>
  <c r="CE90" i="2"/>
  <c r="CE154" i="2"/>
  <c r="CE19" i="2"/>
  <c r="CE83" i="2"/>
  <c r="CE147" i="2"/>
  <c r="CE4" i="2"/>
  <c r="CE68" i="2"/>
  <c r="CE132" i="2"/>
  <c r="CE196" i="2"/>
  <c r="CE61" i="2"/>
  <c r="CE125" i="2"/>
  <c r="CE189" i="2"/>
  <c r="CE54" i="2"/>
  <c r="CE118" i="2"/>
  <c r="CE182" i="2"/>
  <c r="CE48" i="2"/>
  <c r="CE112" i="2"/>
  <c r="CE176" i="2"/>
  <c r="CE111" i="2"/>
  <c r="CE7" i="2"/>
  <c r="CE87" i="2"/>
  <c r="CE41" i="2"/>
  <c r="CE105" i="2"/>
  <c r="CE169" i="2"/>
  <c r="CE34" i="2"/>
  <c r="CE98" i="2"/>
  <c r="CE162" i="2"/>
  <c r="CE27" i="2"/>
  <c r="CE91" i="2"/>
  <c r="CE155" i="2"/>
  <c r="CE12" i="2"/>
  <c r="CE76" i="2"/>
  <c r="CE140" i="2"/>
  <c r="CE5" i="2"/>
  <c r="CE69" i="2"/>
  <c r="CE133" i="2"/>
  <c r="CE197" i="2"/>
  <c r="CE62" i="2"/>
  <c r="CE126" i="2"/>
  <c r="CE190" i="2"/>
  <c r="CE56" i="2"/>
  <c r="CE120" i="2"/>
  <c r="CE184" i="2"/>
  <c r="CE175" i="2"/>
  <c r="CE71" i="2"/>
  <c r="CE151" i="2"/>
  <c r="CE49" i="2"/>
  <c r="CE113" i="2"/>
  <c r="CE177" i="2"/>
  <c r="CE42" i="2"/>
  <c r="CE106" i="2"/>
  <c r="CE170" i="2"/>
  <c r="CE35" i="2"/>
  <c r="CE99" i="2"/>
  <c r="CE163" i="2"/>
  <c r="CE20" i="2"/>
  <c r="CE84" i="2"/>
  <c r="CE148" i="2"/>
  <c r="CE13" i="2"/>
  <c r="CE77" i="2"/>
  <c r="CE141" i="2"/>
  <c r="CE6" i="2"/>
  <c r="CE70" i="2"/>
  <c r="CE134" i="2"/>
  <c r="CE198" i="2"/>
  <c r="CE64" i="2"/>
  <c r="CE128" i="2"/>
  <c r="CE192" i="2"/>
  <c r="CE55" i="2"/>
  <c r="CE135" i="2"/>
  <c r="CE31" i="2"/>
  <c r="CE57" i="2"/>
  <c r="CE121" i="2"/>
  <c r="CE185" i="2"/>
  <c r="CE50" i="2"/>
  <c r="CE114" i="2"/>
  <c r="CE178" i="2"/>
  <c r="CE43" i="2"/>
  <c r="CE107" i="2"/>
  <c r="CE171" i="2"/>
  <c r="CE28" i="2"/>
  <c r="CE92" i="2"/>
  <c r="CE156" i="2"/>
  <c r="CE21" i="2"/>
  <c r="CE85" i="2"/>
  <c r="CE149" i="2"/>
  <c r="CE14" i="2"/>
  <c r="CE78" i="2"/>
  <c r="CE142" i="2"/>
  <c r="CE8" i="2"/>
  <c r="CE72" i="2"/>
  <c r="CE136" i="2"/>
  <c r="CE200" i="2"/>
  <c r="CE119" i="2"/>
  <c r="CE199" i="2"/>
  <c r="CE95" i="2"/>
  <c r="BY35" i="2"/>
  <c r="BZ34" i="2"/>
  <c r="CA34" i="2" s="1"/>
  <c r="CB34" i="2" s="1"/>
  <c r="CC34" i="2" s="1"/>
  <c r="BD169" i="2"/>
  <c r="BE168" i="2"/>
  <c r="BF168" i="2" s="1"/>
  <c r="BG168" i="2" s="1"/>
  <c r="BH168" i="2" s="1"/>
  <c r="AO8" i="2"/>
  <c r="AO72" i="2"/>
  <c r="AO136" i="2"/>
  <c r="AO200" i="2"/>
  <c r="AO65" i="2"/>
  <c r="AO129" i="2"/>
  <c r="AO193" i="2"/>
  <c r="AO58" i="2"/>
  <c r="AO122" i="2"/>
  <c r="AO186" i="2"/>
  <c r="AO51" i="2"/>
  <c r="AO115" i="2"/>
  <c r="AO179" i="2"/>
  <c r="AO44" i="2"/>
  <c r="AO108" i="2"/>
  <c r="AO172" i="2"/>
  <c r="AO45" i="2"/>
  <c r="AO109" i="2"/>
  <c r="AO173" i="2"/>
  <c r="AO46" i="2"/>
  <c r="AO110" i="2"/>
  <c r="AO174" i="2"/>
  <c r="AO47" i="2"/>
  <c r="AO111" i="2"/>
  <c r="AO175" i="2"/>
  <c r="AO16" i="2"/>
  <c r="AO80" i="2"/>
  <c r="AO144" i="2"/>
  <c r="AO9" i="2"/>
  <c r="AO73" i="2"/>
  <c r="AO137" i="2"/>
  <c r="AO201" i="2"/>
  <c r="AO66" i="2"/>
  <c r="AO130" i="2"/>
  <c r="AO194" i="2"/>
  <c r="AO59" i="2"/>
  <c r="AO123" i="2"/>
  <c r="AO187" i="2"/>
  <c r="AO52" i="2"/>
  <c r="AO116" i="2"/>
  <c r="AO180" i="2"/>
  <c r="AO53" i="2"/>
  <c r="AO117" i="2"/>
  <c r="AO181" i="2"/>
  <c r="AO54" i="2"/>
  <c r="AO118" i="2"/>
  <c r="AO182" i="2"/>
  <c r="AO55" i="2"/>
  <c r="AO119" i="2"/>
  <c r="AO183" i="2"/>
  <c r="AO24" i="2"/>
  <c r="AO88" i="2"/>
  <c r="AO152" i="2"/>
  <c r="AO17" i="2"/>
  <c r="AO81" i="2"/>
  <c r="AO145" i="2"/>
  <c r="AO10" i="2"/>
  <c r="AO74" i="2"/>
  <c r="AO138" i="2"/>
  <c r="AO202" i="2"/>
  <c r="AO67" i="2"/>
  <c r="AO131" i="2"/>
  <c r="AO195" i="2"/>
  <c r="AO60" i="2"/>
  <c r="AO124" i="2"/>
  <c r="AO188" i="2"/>
  <c r="AO61" i="2"/>
  <c r="AO125" i="2"/>
  <c r="AO189" i="2"/>
  <c r="AO62" i="2"/>
  <c r="AO126" i="2"/>
  <c r="AO190" i="2"/>
  <c r="AO63" i="2"/>
  <c r="AO127" i="2"/>
  <c r="AO191" i="2"/>
  <c r="AO32" i="2"/>
  <c r="AO96" i="2"/>
  <c r="AO160" i="2"/>
  <c r="AO25" i="2"/>
  <c r="AO89" i="2"/>
  <c r="AO153" i="2"/>
  <c r="AO18" i="2"/>
  <c r="AO82" i="2"/>
  <c r="AO146" i="2"/>
  <c r="AO11" i="2"/>
  <c r="AO75" i="2"/>
  <c r="AO139" i="2"/>
  <c r="AO203" i="2"/>
  <c r="AO68" i="2"/>
  <c r="AO132" i="2"/>
  <c r="AO196" i="2"/>
  <c r="AO69" i="2"/>
  <c r="AO133" i="2"/>
  <c r="AO197" i="2"/>
  <c r="AO70" i="2"/>
  <c r="AO134" i="2"/>
  <c r="AO198" i="2"/>
  <c r="AO71" i="2"/>
  <c r="AO135" i="2"/>
  <c r="AO199" i="2"/>
  <c r="AO6" i="2"/>
  <c r="AO40" i="2"/>
  <c r="AO104" i="2"/>
  <c r="AO168" i="2"/>
  <c r="AO33" i="2"/>
  <c r="AO97" i="2"/>
  <c r="AO161" i="2"/>
  <c r="AO26" i="2"/>
  <c r="AO90" i="2"/>
  <c r="AO154" i="2"/>
  <c r="AO19" i="2"/>
  <c r="AO83" i="2"/>
  <c r="AO147" i="2"/>
  <c r="AO12" i="2"/>
  <c r="AO76" i="2"/>
  <c r="AO140" i="2"/>
  <c r="AO13" i="2"/>
  <c r="AO77" i="2"/>
  <c r="AO141" i="2"/>
  <c r="AO14" i="2"/>
  <c r="AO78" i="2"/>
  <c r="AO142" i="2"/>
  <c r="AO15" i="2"/>
  <c r="AO79" i="2"/>
  <c r="AO143" i="2"/>
  <c r="AO3" i="2"/>
  <c r="D7" i="4" s="1"/>
  <c r="AO7" i="2"/>
  <c r="AO48" i="2"/>
  <c r="AO112" i="2"/>
  <c r="AO176" i="2"/>
  <c r="AO41" i="2"/>
  <c r="AO105" i="2"/>
  <c r="AO169" i="2"/>
  <c r="AO34" i="2"/>
  <c r="AO98" i="2"/>
  <c r="AO162" i="2"/>
  <c r="AO27" i="2"/>
  <c r="AO91" i="2"/>
  <c r="AO155" i="2"/>
  <c r="AO20" i="2"/>
  <c r="AO84" i="2"/>
  <c r="AO148" i="2"/>
  <c r="AO21" i="2"/>
  <c r="AO85" i="2"/>
  <c r="AO149" i="2"/>
  <c r="AO22" i="2"/>
  <c r="AO86" i="2"/>
  <c r="AO150" i="2"/>
  <c r="AO23" i="2"/>
  <c r="AO87" i="2"/>
  <c r="AO151" i="2"/>
  <c r="AO4" i="2"/>
  <c r="AO56" i="2"/>
  <c r="AO120" i="2"/>
  <c r="AO184" i="2"/>
  <c r="AO49" i="2"/>
  <c r="AO113" i="2"/>
  <c r="AO177" i="2"/>
  <c r="AO42" i="2"/>
  <c r="AO106" i="2"/>
  <c r="AO170" i="2"/>
  <c r="AO35" i="2"/>
  <c r="AO99" i="2"/>
  <c r="AO163" i="2"/>
  <c r="AO28" i="2"/>
  <c r="AO92" i="2"/>
  <c r="AO156" i="2"/>
  <c r="AO29" i="2"/>
  <c r="AO93" i="2"/>
  <c r="AO157" i="2"/>
  <c r="AO30" i="2"/>
  <c r="AO94" i="2"/>
  <c r="AO158" i="2"/>
  <c r="AO31" i="2"/>
  <c r="AO95" i="2"/>
  <c r="AO159" i="2"/>
  <c r="AO5" i="2"/>
  <c r="AO64" i="2"/>
  <c r="AO128" i="2"/>
  <c r="AO192" i="2"/>
  <c r="AO57" i="2"/>
  <c r="AO121" i="2"/>
  <c r="AO185" i="2"/>
  <c r="AO50" i="2"/>
  <c r="AO114" i="2"/>
  <c r="AO178" i="2"/>
  <c r="AO43" i="2"/>
  <c r="AO107" i="2"/>
  <c r="AO171" i="2"/>
  <c r="AO36" i="2"/>
  <c r="AO100" i="2"/>
  <c r="AO164" i="2"/>
  <c r="AO37" i="2"/>
  <c r="AO101" i="2"/>
  <c r="AO165" i="2"/>
  <c r="AO38" i="2"/>
  <c r="AO102" i="2"/>
  <c r="AO166" i="2"/>
  <c r="AO39" i="2"/>
  <c r="AO103" i="2"/>
  <c r="AO167" i="2"/>
  <c r="AI35" i="2"/>
  <c r="AJ34" i="2"/>
  <c r="AK34" i="2" s="1"/>
  <c r="AL34" i="2" s="1"/>
  <c r="AM34" i="2" s="1"/>
  <c r="N35" i="2"/>
  <c r="O34" i="2"/>
  <c r="T38" i="2"/>
  <c r="T102" i="2"/>
  <c r="T166" i="2"/>
  <c r="T31" i="2"/>
  <c r="T95" i="2"/>
  <c r="T159" i="2"/>
  <c r="T24" i="2"/>
  <c r="T88" i="2"/>
  <c r="T152" i="2"/>
  <c r="T17" i="2"/>
  <c r="T81" i="2"/>
  <c r="T145" i="2"/>
  <c r="T10" i="2"/>
  <c r="T74" i="2"/>
  <c r="T138" i="2"/>
  <c r="T202" i="2"/>
  <c r="T59" i="2"/>
  <c r="T123" i="2"/>
  <c r="T187" i="2"/>
  <c r="T44" i="2"/>
  <c r="T108" i="2"/>
  <c r="T172" i="2"/>
  <c r="T37" i="2"/>
  <c r="T101" i="2"/>
  <c r="T165" i="2"/>
  <c r="T46" i="2"/>
  <c r="T110" i="2"/>
  <c r="T174" i="2"/>
  <c r="T39" i="2"/>
  <c r="T103" i="2"/>
  <c r="T167" i="2"/>
  <c r="T32" i="2"/>
  <c r="T96" i="2"/>
  <c r="T160" i="2"/>
  <c r="T25" i="2"/>
  <c r="T89" i="2"/>
  <c r="T153" i="2"/>
  <c r="T18" i="2"/>
  <c r="T82" i="2"/>
  <c r="T146" i="2"/>
  <c r="T3" i="2"/>
  <c r="T67" i="2"/>
  <c r="T131" i="2"/>
  <c r="T195" i="2"/>
  <c r="T52" i="2"/>
  <c r="T116" i="2"/>
  <c r="T180" i="2"/>
  <c r="T45" i="2"/>
  <c r="T109" i="2"/>
  <c r="T173" i="2"/>
  <c r="T54" i="2"/>
  <c r="T118" i="2"/>
  <c r="T182" i="2"/>
  <c r="T47" i="2"/>
  <c r="T111" i="2"/>
  <c r="T175" i="2"/>
  <c r="T40" i="2"/>
  <c r="T104" i="2"/>
  <c r="T168" i="2"/>
  <c r="T33" i="2"/>
  <c r="T97" i="2"/>
  <c r="T161" i="2"/>
  <c r="T26" i="2"/>
  <c r="T90" i="2"/>
  <c r="T154" i="2"/>
  <c r="T11" i="2"/>
  <c r="T75" i="2"/>
  <c r="T139" i="2"/>
  <c r="T203" i="2"/>
  <c r="T60" i="2"/>
  <c r="T124" i="2"/>
  <c r="T188" i="2"/>
  <c r="T53" i="2"/>
  <c r="T117" i="2"/>
  <c r="T181" i="2"/>
  <c r="T62" i="2"/>
  <c r="T126" i="2"/>
  <c r="T190" i="2"/>
  <c r="T55" i="2"/>
  <c r="T119" i="2"/>
  <c r="T183" i="2"/>
  <c r="T48" i="2"/>
  <c r="T112" i="2"/>
  <c r="T176" i="2"/>
  <c r="T41" i="2"/>
  <c r="T105" i="2"/>
  <c r="T169" i="2"/>
  <c r="T34" i="2"/>
  <c r="T98" i="2"/>
  <c r="T162" i="2"/>
  <c r="T19" i="2"/>
  <c r="T83" i="2"/>
  <c r="T147" i="2"/>
  <c r="T4" i="2"/>
  <c r="T68" i="2"/>
  <c r="T132" i="2"/>
  <c r="T196" i="2"/>
  <c r="T61" i="2"/>
  <c r="T125" i="2"/>
  <c r="T189" i="2"/>
  <c r="T6" i="2"/>
  <c r="T70" i="2"/>
  <c r="T134" i="2"/>
  <c r="T198" i="2"/>
  <c r="T63" i="2"/>
  <c r="T127" i="2"/>
  <c r="T191" i="2"/>
  <c r="T56" i="2"/>
  <c r="T120" i="2"/>
  <c r="T184" i="2"/>
  <c r="T49" i="2"/>
  <c r="T113" i="2"/>
  <c r="T177" i="2"/>
  <c r="T42" i="2"/>
  <c r="T106" i="2"/>
  <c r="T170" i="2"/>
  <c r="T27" i="2"/>
  <c r="T91" i="2"/>
  <c r="T155" i="2"/>
  <c r="T12" i="2"/>
  <c r="T76" i="2"/>
  <c r="T140" i="2"/>
  <c r="T5" i="2"/>
  <c r="T69" i="2"/>
  <c r="T133" i="2"/>
  <c r="T197" i="2"/>
  <c r="T14" i="2"/>
  <c r="T78" i="2"/>
  <c r="T142" i="2"/>
  <c r="T7" i="2"/>
  <c r="T71" i="2"/>
  <c r="T135" i="2"/>
  <c r="T199" i="2"/>
  <c r="T64" i="2"/>
  <c r="T128" i="2"/>
  <c r="T192" i="2"/>
  <c r="T57" i="2"/>
  <c r="T121" i="2"/>
  <c r="T185" i="2"/>
  <c r="T50" i="2"/>
  <c r="T114" i="2"/>
  <c r="T178" i="2"/>
  <c r="T35" i="2"/>
  <c r="T99" i="2"/>
  <c r="T163" i="2"/>
  <c r="T20" i="2"/>
  <c r="T84" i="2"/>
  <c r="T148" i="2"/>
  <c r="T13" i="2"/>
  <c r="T77" i="2"/>
  <c r="T141" i="2"/>
  <c r="T22" i="2"/>
  <c r="T86" i="2"/>
  <c r="T150" i="2"/>
  <c r="T15" i="2"/>
  <c r="T79" i="2"/>
  <c r="T143" i="2"/>
  <c r="T8" i="2"/>
  <c r="T72" i="2"/>
  <c r="T136" i="2"/>
  <c r="T200" i="2"/>
  <c r="T65" i="2"/>
  <c r="T129" i="2"/>
  <c r="T193" i="2"/>
  <c r="T58" i="2"/>
  <c r="T122" i="2"/>
  <c r="T186" i="2"/>
  <c r="T43" i="2"/>
  <c r="T107" i="2"/>
  <c r="T171" i="2"/>
  <c r="T28" i="2"/>
  <c r="T92" i="2"/>
  <c r="T156" i="2"/>
  <c r="T21" i="2"/>
  <c r="T85" i="2"/>
  <c r="T149" i="2"/>
  <c r="T30" i="2"/>
  <c r="T94" i="2"/>
  <c r="T158" i="2"/>
  <c r="T23" i="2"/>
  <c r="T87" i="2"/>
  <c r="T151" i="2"/>
  <c r="T16" i="2"/>
  <c r="T80" i="2"/>
  <c r="T144" i="2"/>
  <c r="T9" i="2"/>
  <c r="T73" i="2"/>
  <c r="T137" i="2"/>
  <c r="T201" i="2"/>
  <c r="T66" i="2"/>
  <c r="T130" i="2"/>
  <c r="T194" i="2"/>
  <c r="T51" i="2"/>
  <c r="T115" i="2"/>
  <c r="T179" i="2"/>
  <c r="T36" i="2"/>
  <c r="T100" i="2"/>
  <c r="T164" i="2"/>
  <c r="T29" i="2"/>
  <c r="T93" i="2"/>
  <c r="T157" i="2"/>
  <c r="GU36" i="2" l="1"/>
  <c r="GV35" i="2"/>
  <c r="GW35" i="2" s="1"/>
  <c r="GX35" i="2" s="1"/>
  <c r="GY35" i="2" s="1"/>
  <c r="FZ36" i="2"/>
  <c r="GA35" i="2"/>
  <c r="GB35" i="2" s="1"/>
  <c r="GC35" i="2" s="1"/>
  <c r="GD35" i="2" s="1"/>
  <c r="FE36" i="2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E169" i="2"/>
  <c r="BF169" i="2" s="1"/>
  <c r="BG169" i="2" s="1"/>
  <c r="BH169" i="2" s="1"/>
  <c r="BD170" i="2"/>
  <c r="AJ35" i="2"/>
  <c r="AK35" i="2" s="1"/>
  <c r="AL35" i="2" s="1"/>
  <c r="AM35" i="2" s="1"/>
  <c r="AI36" i="2"/>
  <c r="P34" i="2"/>
  <c r="Q34" i="2" s="1"/>
  <c r="R34" i="2" s="1"/>
  <c r="N36" i="2"/>
  <c r="O35" i="2"/>
  <c r="P35" i="2" s="1"/>
  <c r="Q35" i="2" s="1"/>
  <c r="R35" i="2" s="1"/>
  <c r="GU37" i="2" l="1"/>
  <c r="GV36" i="2"/>
  <c r="GW36" i="2" s="1"/>
  <c r="GX36" i="2" s="1"/>
  <c r="GY36" i="2" s="1"/>
  <c r="FZ37" i="2"/>
  <c r="GA36" i="2"/>
  <c r="GB36" i="2" s="1"/>
  <c r="GC36" i="2" s="1"/>
  <c r="GD36" i="2" s="1"/>
  <c r="FE37" i="2"/>
  <c r="FF36" i="2"/>
  <c r="FG36" i="2" s="1"/>
  <c r="FH36" i="2" s="1"/>
  <c r="FI36" i="2" s="1"/>
  <c r="EK36" i="2"/>
  <c r="EL36" i="2" s="1"/>
  <c r="EM36" i="2" s="1"/>
  <c r="EN36" i="2" s="1"/>
  <c r="EJ37" i="2"/>
  <c r="DO37" i="2"/>
  <c r="DP36" i="2"/>
  <c r="DQ36" i="2" s="1"/>
  <c r="DR36" i="2" s="1"/>
  <c r="DS36" i="2" s="1"/>
  <c r="CU36" i="2"/>
  <c r="CV36" i="2" s="1"/>
  <c r="CW36" i="2" s="1"/>
  <c r="CX36" i="2" s="1"/>
  <c r="CT37" i="2"/>
  <c r="BY37" i="2"/>
  <c r="BZ36" i="2"/>
  <c r="CA36" i="2" s="1"/>
  <c r="CB36" i="2" s="1"/>
  <c r="CC36" i="2" s="1"/>
  <c r="BE170" i="2"/>
  <c r="BF170" i="2" s="1"/>
  <c r="BG170" i="2" s="1"/>
  <c r="BH170" i="2" s="1"/>
  <c r="BD171" i="2"/>
  <c r="AI37" i="2"/>
  <c r="AJ36" i="2"/>
  <c r="AK36" i="2" s="1"/>
  <c r="AL36" i="2" s="1"/>
  <c r="AM36" i="2" s="1"/>
  <c r="N37" i="2"/>
  <c r="O36" i="2"/>
  <c r="P36" i="2" s="1"/>
  <c r="Q36" i="2" s="1"/>
  <c r="R36" i="2" s="1"/>
  <c r="GU38" i="2" l="1"/>
  <c r="GV37" i="2"/>
  <c r="GW37" i="2" s="1"/>
  <c r="GX37" i="2" s="1"/>
  <c r="GY37" i="2" s="1"/>
  <c r="FZ38" i="2"/>
  <c r="GA37" i="2"/>
  <c r="GB37" i="2" s="1"/>
  <c r="GC37" i="2" s="1"/>
  <c r="GD37" i="2" s="1"/>
  <c r="FE38" i="2"/>
  <c r="FF37" i="2"/>
  <c r="FG37" i="2" s="1"/>
  <c r="FH37" i="2" s="1"/>
  <c r="FI37" i="2" s="1"/>
  <c r="EJ38" i="2"/>
  <c r="EK37" i="2"/>
  <c r="EL37" i="2" s="1"/>
  <c r="EM37" i="2" s="1"/>
  <c r="EN37" i="2" s="1"/>
  <c r="DP37" i="2"/>
  <c r="DQ37" i="2" s="1"/>
  <c r="DR37" i="2" s="1"/>
  <c r="DS37" i="2" s="1"/>
  <c r="DO38" i="2"/>
  <c r="CT38" i="2"/>
  <c r="CU37" i="2"/>
  <c r="CV37" i="2" s="1"/>
  <c r="CW37" i="2" s="1"/>
  <c r="CX37" i="2" s="1"/>
  <c r="BY38" i="2"/>
  <c r="BZ37" i="2"/>
  <c r="CA37" i="2" s="1"/>
  <c r="CB37" i="2" s="1"/>
  <c r="CC37" i="2" s="1"/>
  <c r="BE171" i="2"/>
  <c r="BF171" i="2" s="1"/>
  <c r="BG171" i="2" s="1"/>
  <c r="BH171" i="2" s="1"/>
  <c r="BD172" i="2"/>
  <c r="AI38" i="2"/>
  <c r="AJ37" i="2"/>
  <c r="AK37" i="2" s="1"/>
  <c r="AL37" i="2" s="1"/>
  <c r="AM37" i="2" s="1"/>
  <c r="N38" i="2"/>
  <c r="O37" i="2"/>
  <c r="GU39" i="2" l="1"/>
  <c r="GV38" i="2"/>
  <c r="GW38" i="2" s="1"/>
  <c r="GX38" i="2" s="1"/>
  <c r="GY38" i="2" s="1"/>
  <c r="FZ39" i="2"/>
  <c r="GA38" i="2"/>
  <c r="GB38" i="2" s="1"/>
  <c r="GC38" i="2" s="1"/>
  <c r="GD38" i="2" s="1"/>
  <c r="FE39" i="2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U38" i="2"/>
  <c r="CV38" i="2" s="1"/>
  <c r="CW38" i="2" s="1"/>
  <c r="CX38" i="2" s="1"/>
  <c r="CT39" i="2"/>
  <c r="BY39" i="2"/>
  <c r="BZ38" i="2"/>
  <c r="CA38" i="2" s="1"/>
  <c r="CB38" i="2" s="1"/>
  <c r="CC38" i="2" s="1"/>
  <c r="BD173" i="2"/>
  <c r="BE172" i="2"/>
  <c r="BF172" i="2" s="1"/>
  <c r="BG172" i="2" s="1"/>
  <c r="BH172" i="2" s="1"/>
  <c r="AJ38" i="2"/>
  <c r="AK38" i="2" s="1"/>
  <c r="AL38" i="2" s="1"/>
  <c r="AM38" i="2" s="1"/>
  <c r="AI39" i="2"/>
  <c r="P37" i="2"/>
  <c r="Q37" i="2" s="1"/>
  <c r="R37" i="2" s="1"/>
  <c r="N39" i="2"/>
  <c r="O38" i="2"/>
  <c r="P38" i="2" s="1"/>
  <c r="Q38" i="2" s="1"/>
  <c r="R38" i="2" s="1"/>
  <c r="GU40" i="2" l="1"/>
  <c r="GV39" i="2"/>
  <c r="GW39" i="2" s="1"/>
  <c r="GX39" i="2" s="1"/>
  <c r="GY39" i="2" s="1"/>
  <c r="FZ40" i="2"/>
  <c r="GA39" i="2"/>
  <c r="GB39" i="2" s="1"/>
  <c r="GC39" i="2" s="1"/>
  <c r="GD39" i="2" s="1"/>
  <c r="FE40" i="2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Z39" i="2"/>
  <c r="CA39" i="2" s="1"/>
  <c r="CB39" i="2" s="1"/>
  <c r="CC39" i="2" s="1"/>
  <c r="BY40" i="2"/>
  <c r="BD174" i="2"/>
  <c r="BE173" i="2"/>
  <c r="BF173" i="2" s="1"/>
  <c r="BG173" i="2" s="1"/>
  <c r="BH173" i="2" s="1"/>
  <c r="AI40" i="2"/>
  <c r="AJ39" i="2"/>
  <c r="AK39" i="2" s="1"/>
  <c r="AL39" i="2" s="1"/>
  <c r="AM39" i="2" s="1"/>
  <c r="N40" i="2"/>
  <c r="O39" i="2"/>
  <c r="P39" i="2" s="1"/>
  <c r="Q39" i="2" s="1"/>
  <c r="R39" i="2" s="1"/>
  <c r="GU41" i="2" l="1"/>
  <c r="GV40" i="2"/>
  <c r="GW40" i="2" s="1"/>
  <c r="GX40" i="2" s="1"/>
  <c r="GY40" i="2" s="1"/>
  <c r="FZ41" i="2"/>
  <c r="GA40" i="2"/>
  <c r="GB40" i="2" s="1"/>
  <c r="GC40" i="2" s="1"/>
  <c r="GD40" i="2" s="1"/>
  <c r="FE41" i="2"/>
  <c r="FF40" i="2"/>
  <c r="FG40" i="2" s="1"/>
  <c r="FH40" i="2" s="1"/>
  <c r="FI40" i="2" s="1"/>
  <c r="EJ41" i="2"/>
  <c r="EK40" i="2"/>
  <c r="EL40" i="2" s="1"/>
  <c r="EM40" i="2" s="1"/>
  <c r="EN40" i="2" s="1"/>
  <c r="DP40" i="2"/>
  <c r="DQ40" i="2" s="1"/>
  <c r="DR40" i="2" s="1"/>
  <c r="DS40" i="2" s="1"/>
  <c r="DO41" i="2"/>
  <c r="CU40" i="2"/>
  <c r="CV40" i="2" s="1"/>
  <c r="CW40" i="2" s="1"/>
  <c r="CX40" i="2" s="1"/>
  <c r="CT41" i="2"/>
  <c r="BY41" i="2"/>
  <c r="BZ40" i="2"/>
  <c r="CA40" i="2" s="1"/>
  <c r="CB40" i="2" s="1"/>
  <c r="CC40" i="2" s="1"/>
  <c r="BD175" i="2"/>
  <c r="BE174" i="2"/>
  <c r="BF174" i="2" s="1"/>
  <c r="BG174" i="2" s="1"/>
  <c r="BH174" i="2" s="1"/>
  <c r="AJ40" i="2"/>
  <c r="AK40" i="2" s="1"/>
  <c r="AL40" i="2" s="1"/>
  <c r="AM40" i="2" s="1"/>
  <c r="AI41" i="2"/>
  <c r="N41" i="2"/>
  <c r="O40" i="2"/>
  <c r="P40" i="2" s="1"/>
  <c r="Q40" i="2" s="1"/>
  <c r="R40" i="2" s="1"/>
  <c r="GU42" i="2" l="1"/>
  <c r="GV41" i="2"/>
  <c r="GW41" i="2" s="1"/>
  <c r="GX41" i="2" s="1"/>
  <c r="GY41" i="2" s="1"/>
  <c r="FZ42" i="2"/>
  <c r="GA41" i="2"/>
  <c r="GB41" i="2" s="1"/>
  <c r="GC41" i="2" s="1"/>
  <c r="GD41" i="2" s="1"/>
  <c r="FE42" i="2"/>
  <c r="FF41" i="2"/>
  <c r="FG41" i="2" s="1"/>
  <c r="FH41" i="2" s="1"/>
  <c r="FI41" i="2" s="1"/>
  <c r="EK41" i="2"/>
  <c r="EL41" i="2" s="1"/>
  <c r="EM41" i="2" s="1"/>
  <c r="EN41" i="2" s="1"/>
  <c r="EJ42" i="2"/>
  <c r="DP41" i="2"/>
  <c r="DQ41" i="2" s="1"/>
  <c r="DR41" i="2" s="1"/>
  <c r="DS41" i="2" s="1"/>
  <c r="DO42" i="2"/>
  <c r="CT42" i="2"/>
  <c r="CU41" i="2"/>
  <c r="CV41" i="2" s="1"/>
  <c r="CW41" i="2" s="1"/>
  <c r="CX41" i="2" s="1"/>
  <c r="BY42" i="2"/>
  <c r="BZ41" i="2"/>
  <c r="CA41" i="2" s="1"/>
  <c r="CB41" i="2" s="1"/>
  <c r="CC41" i="2" s="1"/>
  <c r="BE175" i="2"/>
  <c r="BF175" i="2" s="1"/>
  <c r="BG175" i="2" s="1"/>
  <c r="BH175" i="2" s="1"/>
  <c r="BD176" i="2"/>
  <c r="AI42" i="2"/>
  <c r="AJ41" i="2"/>
  <c r="AK41" i="2" s="1"/>
  <c r="AL41" i="2" s="1"/>
  <c r="AM41" i="2" s="1"/>
  <c r="O41" i="2"/>
  <c r="N42" i="2"/>
  <c r="GU43" i="2" l="1"/>
  <c r="GV42" i="2"/>
  <c r="GW42" i="2" s="1"/>
  <c r="GX42" i="2" s="1"/>
  <c r="GY42" i="2" s="1"/>
  <c r="GA42" i="2"/>
  <c r="GB42" i="2" s="1"/>
  <c r="GC42" i="2" s="1"/>
  <c r="GD42" i="2" s="1"/>
  <c r="FZ43" i="2"/>
  <c r="FE43" i="2"/>
  <c r="FF42" i="2"/>
  <c r="FG42" i="2" s="1"/>
  <c r="FH42" i="2" s="1"/>
  <c r="FI42" i="2" s="1"/>
  <c r="EJ43" i="2"/>
  <c r="EK42" i="2"/>
  <c r="EL42" i="2" s="1"/>
  <c r="EM42" i="2" s="1"/>
  <c r="EN42" i="2" s="1"/>
  <c r="DP42" i="2"/>
  <c r="DQ42" i="2" s="1"/>
  <c r="DR42" i="2" s="1"/>
  <c r="DS42" i="2" s="1"/>
  <c r="DO43" i="2"/>
  <c r="CT43" i="2"/>
  <c r="CU42" i="2"/>
  <c r="CV42" i="2" s="1"/>
  <c r="CW42" i="2" s="1"/>
  <c r="CX42" i="2" s="1"/>
  <c r="BZ42" i="2"/>
  <c r="CA42" i="2" s="1"/>
  <c r="CB42" i="2" s="1"/>
  <c r="CC42" i="2" s="1"/>
  <c r="BY43" i="2"/>
  <c r="BE176" i="2"/>
  <c r="BF176" i="2" s="1"/>
  <c r="BG176" i="2" s="1"/>
  <c r="BH176" i="2" s="1"/>
  <c r="BD177" i="2"/>
  <c r="AJ42" i="2"/>
  <c r="AK42" i="2" s="1"/>
  <c r="AL42" i="2" s="1"/>
  <c r="AM42" i="2" s="1"/>
  <c r="AI43" i="2"/>
  <c r="N43" i="2"/>
  <c r="O42" i="2"/>
  <c r="P41" i="2"/>
  <c r="Q41" i="2" s="1"/>
  <c r="R41" i="2" s="1"/>
  <c r="GU44" i="2" l="1"/>
  <c r="GV43" i="2"/>
  <c r="GW43" i="2" s="1"/>
  <c r="GX43" i="2" s="1"/>
  <c r="GY43" i="2" s="1"/>
  <c r="FZ44" i="2"/>
  <c r="GA43" i="2"/>
  <c r="GB43" i="2" s="1"/>
  <c r="GC43" i="2" s="1"/>
  <c r="GD43" i="2" s="1"/>
  <c r="FE44" i="2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AI44" i="2"/>
  <c r="AJ43" i="2"/>
  <c r="AK43" i="2" s="1"/>
  <c r="AL43" i="2" s="1"/>
  <c r="AM43" i="2" s="1"/>
  <c r="P42" i="2"/>
  <c r="Q42" i="2" s="1"/>
  <c r="R42" i="2" s="1"/>
  <c r="N44" i="2"/>
  <c r="O43" i="2"/>
  <c r="GU45" i="2" l="1"/>
  <c r="GV44" i="2"/>
  <c r="GW44" i="2" s="1"/>
  <c r="GX44" i="2" s="1"/>
  <c r="GY44" i="2" s="1"/>
  <c r="FZ45" i="2"/>
  <c r="GA44" i="2"/>
  <c r="GB44" i="2" s="1"/>
  <c r="GC44" i="2" s="1"/>
  <c r="GD44" i="2" s="1"/>
  <c r="FF44" i="2"/>
  <c r="FG44" i="2" s="1"/>
  <c r="FH44" i="2" s="1"/>
  <c r="FI44" i="2" s="1"/>
  <c r="FE45" i="2"/>
  <c r="EJ45" i="2"/>
  <c r="EK44" i="2"/>
  <c r="EL44" i="2" s="1"/>
  <c r="EM44" i="2" s="1"/>
  <c r="EN44" i="2" s="1"/>
  <c r="DP44" i="2"/>
  <c r="DQ44" i="2" s="1"/>
  <c r="DR44" i="2" s="1"/>
  <c r="DS44" i="2" s="1"/>
  <c r="DO45" i="2"/>
  <c r="CU44" i="2"/>
  <c r="CV44" i="2" s="1"/>
  <c r="CW44" i="2" s="1"/>
  <c r="CX44" i="2" s="1"/>
  <c r="CT45" i="2"/>
  <c r="BY45" i="2"/>
  <c r="BZ44" i="2"/>
  <c r="CA44" i="2" s="1"/>
  <c r="CB44" i="2" s="1"/>
  <c r="CC44" i="2" s="1"/>
  <c r="BD179" i="2"/>
  <c r="BE178" i="2"/>
  <c r="BF178" i="2" s="1"/>
  <c r="BG178" i="2" s="1"/>
  <c r="BH178" i="2" s="1"/>
  <c r="AJ44" i="2"/>
  <c r="AK44" i="2" s="1"/>
  <c r="AL44" i="2" s="1"/>
  <c r="AM44" i="2" s="1"/>
  <c r="AI45" i="2"/>
  <c r="P43" i="2"/>
  <c r="Q43" i="2" s="1"/>
  <c r="R43" i="2" s="1"/>
  <c r="N45" i="2"/>
  <c r="O44" i="2"/>
  <c r="P44" i="2" s="1"/>
  <c r="Q44" i="2" s="1"/>
  <c r="R44" i="2" s="1"/>
  <c r="GU46" i="2" l="1"/>
  <c r="GV45" i="2"/>
  <c r="GW45" i="2" s="1"/>
  <c r="GX45" i="2" s="1"/>
  <c r="GY45" i="2" s="1"/>
  <c r="FZ46" i="2"/>
  <c r="GA45" i="2"/>
  <c r="GB45" i="2" s="1"/>
  <c r="GC45" i="2" s="1"/>
  <c r="GD45" i="2" s="1"/>
  <c r="FE46" i="2"/>
  <c r="FF45" i="2"/>
  <c r="FG45" i="2" s="1"/>
  <c r="FH45" i="2" s="1"/>
  <c r="FI45" i="2" s="1"/>
  <c r="EJ46" i="2"/>
  <c r="EK45" i="2"/>
  <c r="EL45" i="2" s="1"/>
  <c r="EM45" i="2" s="1"/>
  <c r="EN45" i="2" s="1"/>
  <c r="DP45" i="2"/>
  <c r="DQ45" i="2" s="1"/>
  <c r="DR45" i="2" s="1"/>
  <c r="DS45" i="2" s="1"/>
  <c r="DO46" i="2"/>
  <c r="CT46" i="2"/>
  <c r="CU45" i="2"/>
  <c r="CV45" i="2" s="1"/>
  <c r="CW45" i="2" s="1"/>
  <c r="CX45" i="2" s="1"/>
  <c r="BZ45" i="2"/>
  <c r="CA45" i="2" s="1"/>
  <c r="CB45" i="2" s="1"/>
  <c r="CC45" i="2" s="1"/>
  <c r="BY46" i="2"/>
  <c r="BE179" i="2"/>
  <c r="BF179" i="2" s="1"/>
  <c r="BG179" i="2" s="1"/>
  <c r="BH179" i="2" s="1"/>
  <c r="BD180" i="2"/>
  <c r="AI46" i="2"/>
  <c r="AJ45" i="2"/>
  <c r="AK45" i="2" s="1"/>
  <c r="AL45" i="2" s="1"/>
  <c r="AM45" i="2" s="1"/>
  <c r="N46" i="2"/>
  <c r="O45" i="2"/>
  <c r="GV46" i="2" l="1"/>
  <c r="GW46" i="2" s="1"/>
  <c r="GX46" i="2" s="1"/>
  <c r="GY46" i="2" s="1"/>
  <c r="GU47" i="2"/>
  <c r="FZ47" i="2"/>
  <c r="GA46" i="2"/>
  <c r="GB46" i="2" s="1"/>
  <c r="GC46" i="2" s="1"/>
  <c r="GD46" i="2" s="1"/>
  <c r="FE47" i="2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AI47" i="2"/>
  <c r="AJ46" i="2"/>
  <c r="AK46" i="2" s="1"/>
  <c r="AL46" i="2" s="1"/>
  <c r="AM46" i="2" s="1"/>
  <c r="P45" i="2"/>
  <c r="Q45" i="2" s="1"/>
  <c r="R45" i="2" s="1"/>
  <c r="N47" i="2"/>
  <c r="O46" i="2"/>
  <c r="GU48" i="2" l="1"/>
  <c r="GV47" i="2"/>
  <c r="GW47" i="2" s="1"/>
  <c r="GX47" i="2" s="1"/>
  <c r="GY47" i="2" s="1"/>
  <c r="FZ48" i="2"/>
  <c r="GA47" i="2"/>
  <c r="GB47" i="2" s="1"/>
  <c r="GC47" i="2" s="1"/>
  <c r="GD47" i="2" s="1"/>
  <c r="FE48" i="2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AJ47" i="2"/>
  <c r="AK47" i="2" s="1"/>
  <c r="AL47" i="2" s="1"/>
  <c r="AM47" i="2" s="1"/>
  <c r="AI48" i="2"/>
  <c r="P46" i="2"/>
  <c r="Q46" i="2" s="1"/>
  <c r="R46" i="2" s="1"/>
  <c r="O47" i="2"/>
  <c r="P47" i="2" s="1"/>
  <c r="Q47" i="2" s="1"/>
  <c r="R47" i="2" s="1"/>
  <c r="N48" i="2"/>
  <c r="GU49" i="2" l="1"/>
  <c r="GV48" i="2"/>
  <c r="GW48" i="2" s="1"/>
  <c r="GX48" i="2" s="1"/>
  <c r="GY48" i="2" s="1"/>
  <c r="FZ49" i="2"/>
  <c r="GA48" i="2"/>
  <c r="GB48" i="2" s="1"/>
  <c r="GC48" i="2" s="1"/>
  <c r="GD48" i="2" s="1"/>
  <c r="FF48" i="2"/>
  <c r="FG48" i="2" s="1"/>
  <c r="FH48" i="2" s="1"/>
  <c r="FI48" i="2" s="1"/>
  <c r="FE49" i="2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E182" i="2"/>
  <c r="BF182" i="2" s="1"/>
  <c r="BG182" i="2" s="1"/>
  <c r="BH182" i="2" s="1"/>
  <c r="BD183" i="2"/>
  <c r="AI49" i="2"/>
  <c r="AJ48" i="2"/>
  <c r="AK48" i="2" s="1"/>
  <c r="AL48" i="2" s="1"/>
  <c r="AM48" i="2" s="1"/>
  <c r="N49" i="2"/>
  <c r="O48" i="2"/>
  <c r="GU50" i="2" l="1"/>
  <c r="GV49" i="2"/>
  <c r="GW49" i="2" s="1"/>
  <c r="GX49" i="2" s="1"/>
  <c r="GY49" i="2" s="1"/>
  <c r="FZ50" i="2"/>
  <c r="GA49" i="2"/>
  <c r="GB49" i="2" s="1"/>
  <c r="GC49" i="2" s="1"/>
  <c r="GD49" i="2" s="1"/>
  <c r="FE50" i="2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U49" i="2"/>
  <c r="CV49" i="2" s="1"/>
  <c r="CW49" i="2" s="1"/>
  <c r="CX49" i="2" s="1"/>
  <c r="CT50" i="2"/>
  <c r="BY50" i="2"/>
  <c r="BZ49" i="2"/>
  <c r="CA49" i="2" s="1"/>
  <c r="CB49" i="2" s="1"/>
  <c r="CC49" i="2" s="1"/>
  <c r="BD184" i="2"/>
  <c r="BE183" i="2"/>
  <c r="BF183" i="2" s="1"/>
  <c r="BG183" i="2" s="1"/>
  <c r="BH183" i="2" s="1"/>
  <c r="AI50" i="2"/>
  <c r="AJ49" i="2"/>
  <c r="AK49" i="2" s="1"/>
  <c r="AL49" i="2" s="1"/>
  <c r="AM49" i="2" s="1"/>
  <c r="P48" i="2"/>
  <c r="Q48" i="2" s="1"/>
  <c r="R48" i="2" s="1"/>
  <c r="O49" i="2"/>
  <c r="N50" i="2"/>
  <c r="GU51" i="2" l="1"/>
  <c r="GV50" i="2"/>
  <c r="GW50" i="2" s="1"/>
  <c r="GX50" i="2" s="1"/>
  <c r="GY50" i="2" s="1"/>
  <c r="FZ51" i="2"/>
  <c r="GA50" i="2"/>
  <c r="GB50" i="2" s="1"/>
  <c r="GC50" i="2" s="1"/>
  <c r="GD50" i="2" s="1"/>
  <c r="FE51" i="2"/>
  <c r="FF50" i="2"/>
  <c r="FG50" i="2" s="1"/>
  <c r="FH50" i="2" s="1"/>
  <c r="FI50" i="2" s="1"/>
  <c r="EJ51" i="2"/>
  <c r="EK50" i="2"/>
  <c r="EL50" i="2" s="1"/>
  <c r="EM50" i="2" s="1"/>
  <c r="EN50" i="2" s="1"/>
  <c r="DP50" i="2"/>
  <c r="DQ50" i="2" s="1"/>
  <c r="DR50" i="2" s="1"/>
  <c r="DS50" i="2" s="1"/>
  <c r="DO51" i="2"/>
  <c r="CT51" i="2"/>
  <c r="CU50" i="2"/>
  <c r="CV50" i="2" s="1"/>
  <c r="CW50" i="2" s="1"/>
  <c r="CX50" i="2" s="1"/>
  <c r="BY51" i="2"/>
  <c r="BZ50" i="2"/>
  <c r="CA50" i="2" s="1"/>
  <c r="CB50" i="2" s="1"/>
  <c r="CC50" i="2" s="1"/>
  <c r="BE184" i="2"/>
  <c r="BF184" i="2" s="1"/>
  <c r="BG184" i="2" s="1"/>
  <c r="BH184" i="2" s="1"/>
  <c r="BD185" i="2"/>
  <c r="AI51" i="2"/>
  <c r="AJ50" i="2"/>
  <c r="AK50" i="2" s="1"/>
  <c r="AL50" i="2" s="1"/>
  <c r="AM50" i="2" s="1"/>
  <c r="N51" i="2"/>
  <c r="O50" i="2"/>
  <c r="P50" i="2" s="1"/>
  <c r="Q50" i="2" s="1"/>
  <c r="R50" i="2" s="1"/>
  <c r="P49" i="2"/>
  <c r="Q49" i="2" s="1"/>
  <c r="R49" i="2" s="1"/>
  <c r="GU52" i="2" l="1"/>
  <c r="GV51" i="2"/>
  <c r="GW51" i="2" s="1"/>
  <c r="GX51" i="2" s="1"/>
  <c r="GY51" i="2" s="1"/>
  <c r="GA51" i="2"/>
  <c r="GB51" i="2" s="1"/>
  <c r="GC51" i="2" s="1"/>
  <c r="GD51" i="2" s="1"/>
  <c r="FZ52" i="2"/>
  <c r="FE52" i="2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U51" i="2"/>
  <c r="CV51" i="2" s="1"/>
  <c r="CW51" i="2" s="1"/>
  <c r="CX51" i="2" s="1"/>
  <c r="CT52" i="2"/>
  <c r="BZ51" i="2"/>
  <c r="CA51" i="2" s="1"/>
  <c r="CB51" i="2" s="1"/>
  <c r="CC51" i="2" s="1"/>
  <c r="BY52" i="2"/>
  <c r="BE185" i="2"/>
  <c r="BF185" i="2" s="1"/>
  <c r="BG185" i="2" s="1"/>
  <c r="BH185" i="2" s="1"/>
  <c r="BD186" i="2"/>
  <c r="AI52" i="2"/>
  <c r="AJ51" i="2"/>
  <c r="AK51" i="2" s="1"/>
  <c r="AL51" i="2" s="1"/>
  <c r="AM51" i="2" s="1"/>
  <c r="N52" i="2"/>
  <c r="O51" i="2"/>
  <c r="P51" i="2" s="1"/>
  <c r="Q51" i="2" s="1"/>
  <c r="R51" i="2" s="1"/>
  <c r="GU53" i="2" l="1"/>
  <c r="GV52" i="2"/>
  <c r="GW52" i="2" s="1"/>
  <c r="GX52" i="2" s="1"/>
  <c r="GY52" i="2" s="1"/>
  <c r="FZ53" i="2"/>
  <c r="GA52" i="2"/>
  <c r="GB52" i="2" s="1"/>
  <c r="GC52" i="2" s="1"/>
  <c r="GD52" i="2" s="1"/>
  <c r="FF52" i="2"/>
  <c r="FG52" i="2" s="1"/>
  <c r="FH52" i="2" s="1"/>
  <c r="FI52" i="2" s="1"/>
  <c r="FE53" i="2"/>
  <c r="EJ53" i="2"/>
  <c r="EK52" i="2"/>
  <c r="EL52" i="2" s="1"/>
  <c r="EM52" i="2" s="1"/>
  <c r="EN52" i="2" s="1"/>
  <c r="DO53" i="2"/>
  <c r="DP52" i="2"/>
  <c r="DQ52" i="2" s="1"/>
  <c r="DR52" i="2" s="1"/>
  <c r="DS52" i="2" s="1"/>
  <c r="CU52" i="2"/>
  <c r="CV52" i="2" s="1"/>
  <c r="CW52" i="2" s="1"/>
  <c r="CX52" i="2" s="1"/>
  <c r="CT53" i="2"/>
  <c r="BY53" i="2"/>
  <c r="BZ52" i="2"/>
  <c r="CA52" i="2" s="1"/>
  <c r="CB52" i="2" s="1"/>
  <c r="CC52" i="2" s="1"/>
  <c r="BD187" i="2"/>
  <c r="BE186" i="2"/>
  <c r="BF186" i="2" s="1"/>
  <c r="BG186" i="2" s="1"/>
  <c r="BH186" i="2" s="1"/>
  <c r="AI53" i="2"/>
  <c r="AJ52" i="2"/>
  <c r="AK52" i="2" s="1"/>
  <c r="AL52" i="2" s="1"/>
  <c r="AM52" i="2" s="1"/>
  <c r="O52" i="2"/>
  <c r="P52" i="2" s="1"/>
  <c r="Q52" i="2" s="1"/>
  <c r="R52" i="2" s="1"/>
  <c r="N53" i="2"/>
  <c r="GU54" i="2" l="1"/>
  <c r="GV53" i="2"/>
  <c r="GW53" i="2" s="1"/>
  <c r="GX53" i="2" s="1"/>
  <c r="GY53" i="2" s="1"/>
  <c r="GA53" i="2"/>
  <c r="GB53" i="2" s="1"/>
  <c r="GC53" i="2" s="1"/>
  <c r="GD53" i="2" s="1"/>
  <c r="FZ54" i="2"/>
  <c r="FE54" i="2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U53" i="2"/>
  <c r="CV53" i="2" s="1"/>
  <c r="CW53" i="2" s="1"/>
  <c r="CX53" i="2" s="1"/>
  <c r="CT54" i="2"/>
  <c r="BY54" i="2"/>
  <c r="BZ53" i="2"/>
  <c r="CA53" i="2" s="1"/>
  <c r="CB53" i="2" s="1"/>
  <c r="CC53" i="2" s="1"/>
  <c r="BD188" i="2"/>
  <c r="BE187" i="2"/>
  <c r="BF187" i="2" s="1"/>
  <c r="BG187" i="2" s="1"/>
  <c r="BH187" i="2" s="1"/>
  <c r="AI54" i="2"/>
  <c r="AJ53" i="2"/>
  <c r="AK53" i="2" s="1"/>
  <c r="AL53" i="2" s="1"/>
  <c r="AM53" i="2" s="1"/>
  <c r="N54" i="2"/>
  <c r="O53" i="2"/>
  <c r="P53" i="2" s="1"/>
  <c r="Q53" i="2" s="1"/>
  <c r="R53" i="2" s="1"/>
  <c r="GV54" i="2" l="1"/>
  <c r="GW54" i="2" s="1"/>
  <c r="GX54" i="2" s="1"/>
  <c r="GY54" i="2" s="1"/>
  <c r="GU55" i="2"/>
  <c r="FZ55" i="2"/>
  <c r="GA54" i="2"/>
  <c r="GB54" i="2" s="1"/>
  <c r="GC54" i="2" s="1"/>
  <c r="GD54" i="2" s="1"/>
  <c r="FF54" i="2"/>
  <c r="FG54" i="2" s="1"/>
  <c r="FH54" i="2" s="1"/>
  <c r="FI54" i="2" s="1"/>
  <c r="FE55" i="2"/>
  <c r="EJ55" i="2"/>
  <c r="EK54" i="2"/>
  <c r="EL54" i="2" s="1"/>
  <c r="EM54" i="2" s="1"/>
  <c r="EN54" i="2" s="1"/>
  <c r="DP54" i="2"/>
  <c r="DQ54" i="2" s="1"/>
  <c r="DR54" i="2" s="1"/>
  <c r="DS54" i="2" s="1"/>
  <c r="DO55" i="2"/>
  <c r="CT55" i="2"/>
  <c r="CU54" i="2"/>
  <c r="CV54" i="2" s="1"/>
  <c r="CW54" i="2" s="1"/>
  <c r="CX54" i="2" s="1"/>
  <c r="BY55" i="2"/>
  <c r="BZ54" i="2"/>
  <c r="CA54" i="2" s="1"/>
  <c r="CB54" i="2" s="1"/>
  <c r="CC54" i="2" s="1"/>
  <c r="BE188" i="2"/>
  <c r="BF188" i="2" s="1"/>
  <c r="BG188" i="2" s="1"/>
  <c r="BH188" i="2" s="1"/>
  <c r="BD189" i="2"/>
  <c r="AI55" i="2"/>
  <c r="AJ54" i="2"/>
  <c r="AK54" i="2" s="1"/>
  <c r="AL54" i="2" s="1"/>
  <c r="AM54" i="2" s="1"/>
  <c r="O54" i="2"/>
  <c r="N55" i="2"/>
  <c r="GU56" i="2" l="1"/>
  <c r="GV55" i="2"/>
  <c r="GW55" i="2" s="1"/>
  <c r="GX55" i="2" s="1"/>
  <c r="GY55" i="2" s="1"/>
  <c r="GA55" i="2"/>
  <c r="GB55" i="2" s="1"/>
  <c r="GC55" i="2" s="1"/>
  <c r="GD55" i="2" s="1"/>
  <c r="FZ56" i="2"/>
  <c r="FE56" i="2"/>
  <c r="FF55" i="2"/>
  <c r="FG55" i="2" s="1"/>
  <c r="FH55" i="2" s="1"/>
  <c r="FI55" i="2" s="1"/>
  <c r="EK55" i="2"/>
  <c r="EL55" i="2" s="1"/>
  <c r="EM55" i="2" s="1"/>
  <c r="EN55" i="2" s="1"/>
  <c r="EJ56" i="2"/>
  <c r="DO56" i="2"/>
  <c r="DP55" i="2"/>
  <c r="DQ55" i="2" s="1"/>
  <c r="DR55" i="2" s="1"/>
  <c r="DS55" i="2" s="1"/>
  <c r="CU55" i="2"/>
  <c r="CV55" i="2" s="1"/>
  <c r="CW55" i="2" s="1"/>
  <c r="CX55" i="2" s="1"/>
  <c r="CT56" i="2"/>
  <c r="BY56" i="2"/>
  <c r="BZ55" i="2"/>
  <c r="CA55" i="2" s="1"/>
  <c r="CB55" i="2" s="1"/>
  <c r="CC55" i="2" s="1"/>
  <c r="BD190" i="2"/>
  <c r="BE189" i="2"/>
  <c r="BF189" i="2" s="1"/>
  <c r="BG189" i="2" s="1"/>
  <c r="BH189" i="2" s="1"/>
  <c r="AI56" i="2"/>
  <c r="AJ55" i="2"/>
  <c r="AK55" i="2" s="1"/>
  <c r="AL55" i="2" s="1"/>
  <c r="AM55" i="2" s="1"/>
  <c r="N56" i="2"/>
  <c r="O55" i="2"/>
  <c r="P55" i="2" s="1"/>
  <c r="Q55" i="2" s="1"/>
  <c r="R55" i="2" s="1"/>
  <c r="P54" i="2"/>
  <c r="Q54" i="2" s="1"/>
  <c r="R54" i="2" s="1"/>
  <c r="GE3" i="2"/>
  <c r="C14" i="4" s="1"/>
  <c r="E14" i="4" s="1"/>
  <c r="F14" i="4" s="1"/>
  <c r="G14" i="4" s="1"/>
  <c r="L14" i="4" s="1"/>
  <c r="GU57" i="2" l="1"/>
  <c r="GV56" i="2"/>
  <c r="GW56" i="2" s="1"/>
  <c r="GX56" i="2" s="1"/>
  <c r="GY56" i="2" s="1"/>
  <c r="FZ57" i="2"/>
  <c r="GA56" i="2"/>
  <c r="GB56" i="2" s="1"/>
  <c r="GC56" i="2" s="1"/>
  <c r="GD56" i="2" s="1"/>
  <c r="FE57" i="2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Z56" i="2"/>
  <c r="CA56" i="2" s="1"/>
  <c r="CB56" i="2" s="1"/>
  <c r="CC56" i="2" s="1"/>
  <c r="BY57" i="2"/>
  <c r="BE190" i="2"/>
  <c r="BF190" i="2" s="1"/>
  <c r="BG190" i="2" s="1"/>
  <c r="BH190" i="2" s="1"/>
  <c r="BD191" i="2"/>
  <c r="AI57" i="2"/>
  <c r="AJ56" i="2"/>
  <c r="AK56" i="2" s="1"/>
  <c r="AL56" i="2" s="1"/>
  <c r="AM56" i="2" s="1"/>
  <c r="N57" i="2"/>
  <c r="O56" i="2"/>
  <c r="GZ3" i="2"/>
  <c r="C15" i="4" s="1"/>
  <c r="E15" i="4" s="1"/>
  <c r="F15" i="4" s="1"/>
  <c r="G15" i="4" s="1"/>
  <c r="L15" i="4" s="1"/>
  <c r="GV57" i="2" l="1"/>
  <c r="GW57" i="2" s="1"/>
  <c r="GX57" i="2" s="1"/>
  <c r="GY57" i="2" s="1"/>
  <c r="GU58" i="2"/>
  <c r="FZ58" i="2"/>
  <c r="GA57" i="2"/>
  <c r="GB57" i="2" s="1"/>
  <c r="GC57" i="2" s="1"/>
  <c r="GD57" i="2" s="1"/>
  <c r="FE58" i="2"/>
  <c r="FF57" i="2"/>
  <c r="FG57" i="2" s="1"/>
  <c r="FH57" i="2" s="1"/>
  <c r="FI57" i="2" s="1"/>
  <c r="EJ58" i="2"/>
  <c r="EK57" i="2"/>
  <c r="EL57" i="2" s="1"/>
  <c r="EM57" i="2" s="1"/>
  <c r="EN57" i="2" s="1"/>
  <c r="DP57" i="2"/>
  <c r="DQ57" i="2" s="1"/>
  <c r="DR57" i="2" s="1"/>
  <c r="DS57" i="2" s="1"/>
  <c r="DO58" i="2"/>
  <c r="CU57" i="2"/>
  <c r="CV57" i="2" s="1"/>
  <c r="CW57" i="2" s="1"/>
  <c r="CX57" i="2" s="1"/>
  <c r="CT58" i="2"/>
  <c r="BY58" i="2"/>
  <c r="BZ57" i="2"/>
  <c r="CA57" i="2" s="1"/>
  <c r="CB57" i="2" s="1"/>
  <c r="CC57" i="2" s="1"/>
  <c r="BE191" i="2"/>
  <c r="BF191" i="2" s="1"/>
  <c r="BG191" i="2" s="1"/>
  <c r="BH191" i="2" s="1"/>
  <c r="BD192" i="2"/>
  <c r="AJ57" i="2"/>
  <c r="AK57" i="2" s="1"/>
  <c r="AL57" i="2" s="1"/>
  <c r="AM57" i="2" s="1"/>
  <c r="AI58" i="2"/>
  <c r="P56" i="2"/>
  <c r="Q56" i="2" s="1"/>
  <c r="R56" i="2" s="1"/>
  <c r="N58" i="2"/>
  <c r="O57" i="2"/>
  <c r="GU59" i="2" l="1"/>
  <c r="GV58" i="2"/>
  <c r="GW58" i="2" s="1"/>
  <c r="GX58" i="2" s="1"/>
  <c r="GY58" i="2" s="1"/>
  <c r="FZ59" i="2"/>
  <c r="GA58" i="2"/>
  <c r="GB58" i="2" s="1"/>
  <c r="GC58" i="2" s="1"/>
  <c r="GD58" i="2" s="1"/>
  <c r="FE59" i="2"/>
  <c r="FF58" i="2"/>
  <c r="FG58" i="2" s="1"/>
  <c r="FH58" i="2" s="1"/>
  <c r="FI58" i="2" s="1"/>
  <c r="EK58" i="2"/>
  <c r="EL58" i="2" s="1"/>
  <c r="EM58" i="2" s="1"/>
  <c r="EN58" i="2" s="1"/>
  <c r="EJ59" i="2"/>
  <c r="DP58" i="2"/>
  <c r="DQ58" i="2" s="1"/>
  <c r="DR58" i="2" s="1"/>
  <c r="DS58" i="2" s="1"/>
  <c r="DO59" i="2"/>
  <c r="CT59" i="2"/>
  <c r="CU58" i="2"/>
  <c r="CV58" i="2" s="1"/>
  <c r="CW58" i="2" s="1"/>
  <c r="CX58" i="2" s="1"/>
  <c r="BY59" i="2"/>
  <c r="BZ58" i="2"/>
  <c r="CA58" i="2" s="1"/>
  <c r="CB58" i="2" s="1"/>
  <c r="CC58" i="2" s="1"/>
  <c r="BE192" i="2"/>
  <c r="BF192" i="2" s="1"/>
  <c r="BG192" i="2" s="1"/>
  <c r="BH192" i="2" s="1"/>
  <c r="BD193" i="2"/>
  <c r="AI59" i="2"/>
  <c r="AJ58" i="2"/>
  <c r="AK58" i="2" s="1"/>
  <c r="AL58" i="2" s="1"/>
  <c r="AM58" i="2" s="1"/>
  <c r="P57" i="2"/>
  <c r="Q57" i="2" s="1"/>
  <c r="R57" i="2" s="1"/>
  <c r="N59" i="2"/>
  <c r="O58" i="2"/>
  <c r="GU60" i="2" l="1"/>
  <c r="GV59" i="2"/>
  <c r="GW59" i="2" s="1"/>
  <c r="GX59" i="2" s="1"/>
  <c r="GY59" i="2" s="1"/>
  <c r="FZ60" i="2"/>
  <c r="GA59" i="2"/>
  <c r="GB59" i="2" s="1"/>
  <c r="GC59" i="2" s="1"/>
  <c r="GD59" i="2" s="1"/>
  <c r="FF59" i="2"/>
  <c r="FG59" i="2" s="1"/>
  <c r="FH59" i="2" s="1"/>
  <c r="FI59" i="2" s="1"/>
  <c r="FE60" i="2"/>
  <c r="EJ60" i="2"/>
  <c r="EK59" i="2"/>
  <c r="EL59" i="2" s="1"/>
  <c r="EM59" i="2" s="1"/>
  <c r="EN59" i="2" s="1"/>
  <c r="DP59" i="2"/>
  <c r="DQ59" i="2" s="1"/>
  <c r="DR59" i="2" s="1"/>
  <c r="DS59" i="2" s="1"/>
  <c r="DO60" i="2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AJ59" i="2"/>
  <c r="AK59" i="2" s="1"/>
  <c r="AL59" i="2" s="1"/>
  <c r="AM59" i="2" s="1"/>
  <c r="AI60" i="2"/>
  <c r="P58" i="2"/>
  <c r="Q58" i="2" s="1"/>
  <c r="R58" i="2" s="1"/>
  <c r="N60" i="2"/>
  <c r="O59" i="2"/>
  <c r="P59" i="2" s="1"/>
  <c r="Q59" i="2" s="1"/>
  <c r="R59" i="2" s="1"/>
  <c r="GU61" i="2" l="1"/>
  <c r="GV60" i="2"/>
  <c r="GW60" i="2" s="1"/>
  <c r="GX60" i="2" s="1"/>
  <c r="GY60" i="2" s="1"/>
  <c r="FZ61" i="2"/>
  <c r="GA60" i="2"/>
  <c r="GB60" i="2" s="1"/>
  <c r="GC60" i="2" s="1"/>
  <c r="GD60" i="2" s="1"/>
  <c r="FE61" i="2"/>
  <c r="FF60" i="2"/>
  <c r="FG60" i="2" s="1"/>
  <c r="FH60" i="2" s="1"/>
  <c r="FI60" i="2" s="1"/>
  <c r="EJ61" i="2"/>
  <c r="EK60" i="2"/>
  <c r="EL60" i="2" s="1"/>
  <c r="EM60" i="2" s="1"/>
  <c r="EN60" i="2" s="1"/>
  <c r="DP60" i="2"/>
  <c r="DQ60" i="2" s="1"/>
  <c r="DR60" i="2" s="1"/>
  <c r="DS60" i="2" s="1"/>
  <c r="DO61" i="2"/>
  <c r="CT61" i="2"/>
  <c r="CU60" i="2"/>
  <c r="CV60" i="2" s="1"/>
  <c r="CW60" i="2" s="1"/>
  <c r="CX60" i="2" s="1"/>
  <c r="BY61" i="2"/>
  <c r="BZ60" i="2"/>
  <c r="CA60" i="2" s="1"/>
  <c r="CB60" i="2" s="1"/>
  <c r="CC60" i="2" s="1"/>
  <c r="BE194" i="2"/>
  <c r="BF194" i="2" s="1"/>
  <c r="BG194" i="2" s="1"/>
  <c r="BH194" i="2" s="1"/>
  <c r="BD195" i="2"/>
  <c r="AI61" i="2"/>
  <c r="AJ60" i="2"/>
  <c r="AK60" i="2" s="1"/>
  <c r="AL60" i="2" s="1"/>
  <c r="AM60" i="2" s="1"/>
  <c r="O60" i="2"/>
  <c r="P60" i="2" s="1"/>
  <c r="Q60" i="2" s="1"/>
  <c r="R60" i="2" s="1"/>
  <c r="N61" i="2"/>
  <c r="CY138" i="2"/>
  <c r="CY125" i="2"/>
  <c r="CY151" i="2"/>
  <c r="CY140" i="2"/>
  <c r="CY132" i="2"/>
  <c r="CY12" i="2"/>
  <c r="CY158" i="2"/>
  <c r="CY157" i="2"/>
  <c r="CY70" i="2"/>
  <c r="CY6" i="2"/>
  <c r="CY42" i="2"/>
  <c r="CY76" i="2"/>
  <c r="CY127" i="2"/>
  <c r="CY30" i="2"/>
  <c r="CY65" i="2"/>
  <c r="CY26" i="2"/>
  <c r="CY185" i="2"/>
  <c r="CY115" i="2"/>
  <c r="CY134" i="2"/>
  <c r="CY178" i="2"/>
  <c r="CY142" i="2"/>
  <c r="CY123" i="2"/>
  <c r="CY49" i="2"/>
  <c r="CY45" i="2"/>
  <c r="CY71" i="2"/>
  <c r="CY92" i="2"/>
  <c r="CY159" i="2"/>
  <c r="CY41" i="2"/>
  <c r="CY116" i="2"/>
  <c r="CY75" i="2"/>
  <c r="CY162" i="2"/>
  <c r="CY47" i="2"/>
  <c r="CY85" i="2"/>
  <c r="CY203" i="2"/>
  <c r="CY139" i="2"/>
  <c r="CY33" i="2"/>
  <c r="CY153" i="2"/>
  <c r="CY128" i="2"/>
  <c r="CY135" i="2"/>
  <c r="CY98" i="2"/>
  <c r="CY83" i="2"/>
  <c r="CY148" i="2"/>
  <c r="CY52" i="2"/>
  <c r="CY25" i="2"/>
  <c r="CY14" i="2"/>
  <c r="CY190" i="2"/>
  <c r="CY156" i="2"/>
  <c r="CY36" i="2"/>
  <c r="CY82" i="2"/>
  <c r="CY55" i="2"/>
  <c r="CY168" i="2"/>
  <c r="CY121" i="2"/>
  <c r="CY152" i="2"/>
  <c r="CY9" i="2"/>
  <c r="CY187" i="2"/>
  <c r="CY46" i="2"/>
  <c r="CY7" i="2"/>
  <c r="CY117" i="2"/>
  <c r="CY184" i="2"/>
  <c r="CY91" i="2"/>
  <c r="CY202" i="2"/>
  <c r="CY194" i="2"/>
  <c r="CY145" i="2"/>
  <c r="CY197" i="2"/>
  <c r="CY63" i="2"/>
  <c r="CY51" i="2"/>
  <c r="CY107" i="2"/>
  <c r="CY143" i="2"/>
  <c r="CY154" i="2"/>
  <c r="CY110" i="2"/>
  <c r="CY126" i="2"/>
  <c r="CY120" i="2"/>
  <c r="CY112" i="2"/>
  <c r="CY177" i="2"/>
  <c r="CY57" i="2"/>
  <c r="CY81" i="2"/>
  <c r="CY133" i="2"/>
  <c r="CY20" i="2"/>
  <c r="CY37" i="2"/>
  <c r="CY149" i="2"/>
  <c r="CY169" i="2"/>
  <c r="CY56" i="2"/>
  <c r="CY171" i="2"/>
  <c r="CY181" i="2"/>
  <c r="CY103" i="2"/>
  <c r="CY189" i="2"/>
  <c r="CY167" i="2"/>
  <c r="CY101" i="2"/>
  <c r="CY137" i="2"/>
  <c r="CY86" i="2"/>
  <c r="CY8" i="2"/>
  <c r="CY67" i="2"/>
  <c r="CY160" i="2"/>
  <c r="CY100" i="2"/>
  <c r="CY198" i="2"/>
  <c r="CY54" i="2"/>
  <c r="CY131" i="2"/>
  <c r="CY18" i="2"/>
  <c r="CY195" i="2"/>
  <c r="CY38" i="2"/>
  <c r="CY161" i="2"/>
  <c r="CY108" i="2"/>
  <c r="CY199" i="2"/>
  <c r="CY188" i="2"/>
  <c r="CY104" i="2"/>
  <c r="CY15" i="2"/>
  <c r="CY113" i="2"/>
  <c r="CY99" i="2"/>
  <c r="CY19" i="2"/>
  <c r="CY165" i="2"/>
  <c r="CY94" i="2"/>
  <c r="CY102" i="2"/>
  <c r="CY64" i="2"/>
  <c r="CY97" i="2"/>
  <c r="CY44" i="2"/>
  <c r="CY22" i="2"/>
  <c r="CY111" i="2"/>
  <c r="CY170" i="2"/>
  <c r="CY96" i="2"/>
  <c r="CY21" i="2"/>
  <c r="CY48" i="2"/>
  <c r="CY4" i="2"/>
  <c r="CY124" i="2"/>
  <c r="CY32" i="2"/>
  <c r="CY66" i="2"/>
  <c r="CY141" i="2"/>
  <c r="CY17" i="2"/>
  <c r="CY59" i="2"/>
  <c r="CY122" i="2"/>
  <c r="CY166" i="2"/>
  <c r="CY43" i="2"/>
  <c r="CY58" i="2"/>
  <c r="CY196" i="2"/>
  <c r="CY40" i="2"/>
  <c r="CY150" i="2"/>
  <c r="CY155" i="2"/>
  <c r="CY72" i="2"/>
  <c r="CY118" i="2"/>
  <c r="CY180" i="2"/>
  <c r="CY109" i="2"/>
  <c r="CY200" i="2"/>
  <c r="CY179" i="2"/>
  <c r="CY74" i="2"/>
  <c r="CY62" i="2"/>
  <c r="CY129" i="2"/>
  <c r="CY68" i="2"/>
  <c r="CY80" i="2"/>
  <c r="CY186" i="2"/>
  <c r="CY29" i="2"/>
  <c r="CY163" i="2"/>
  <c r="CY16" i="2"/>
  <c r="CY13" i="2"/>
  <c r="CY182" i="2"/>
  <c r="CY31" i="2"/>
  <c r="CY5" i="2"/>
  <c r="CY176" i="2"/>
  <c r="CY50" i="2"/>
  <c r="CY136" i="2"/>
  <c r="CY24" i="2"/>
  <c r="CY130" i="2"/>
  <c r="CY84" i="2"/>
  <c r="CY39" i="2"/>
  <c r="CY28" i="2"/>
  <c r="CY35" i="2"/>
  <c r="CY95" i="2"/>
  <c r="CY119" i="2"/>
  <c r="CY10" i="2"/>
  <c r="CY78" i="2"/>
  <c r="CY79" i="2"/>
  <c r="CY73" i="2"/>
  <c r="CY174" i="2"/>
  <c r="CY146" i="2"/>
  <c r="CY23" i="2"/>
  <c r="CY147" i="2"/>
  <c r="CY34" i="2"/>
  <c r="CY105" i="2"/>
  <c r="CY60" i="2"/>
  <c r="CY53" i="2"/>
  <c r="CY183" i="2"/>
  <c r="CY69" i="2"/>
  <c r="CY201" i="2"/>
  <c r="CY175" i="2"/>
  <c r="CY27" i="2"/>
  <c r="CY61" i="2"/>
  <c r="CY172" i="2"/>
  <c r="CY93" i="2"/>
  <c r="CY106" i="2"/>
  <c r="CY191" i="2"/>
  <c r="CY87" i="2"/>
  <c r="CY88" i="2"/>
  <c r="CY173" i="2"/>
  <c r="CY90" i="2"/>
  <c r="CY164" i="2"/>
  <c r="CY114" i="2"/>
  <c r="CY193" i="2"/>
  <c r="CY144" i="2"/>
  <c r="CY11" i="2"/>
  <c r="CY77" i="2"/>
  <c r="CY192" i="2"/>
  <c r="CY89" i="2"/>
  <c r="CY3" i="2"/>
  <c r="C10" i="4" s="1"/>
  <c r="E10" i="4" s="1"/>
  <c r="F10" i="4" s="1"/>
  <c r="G10" i="4" s="1"/>
  <c r="L10" i="4" s="1"/>
  <c r="GU62" i="2" l="1"/>
  <c r="GV61" i="2"/>
  <c r="GW61" i="2" s="1"/>
  <c r="GX61" i="2" s="1"/>
  <c r="GY61" i="2" s="1"/>
  <c r="FZ62" i="2"/>
  <c r="GA61" i="2"/>
  <c r="GB61" i="2" s="1"/>
  <c r="GC61" i="2" s="1"/>
  <c r="GD61" i="2" s="1"/>
  <c r="FE62" i="2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AJ61" i="2"/>
  <c r="AK61" i="2" s="1"/>
  <c r="AL61" i="2" s="1"/>
  <c r="AM61" i="2" s="1"/>
  <c r="AI62" i="2"/>
  <c r="N62" i="2"/>
  <c r="O61" i="2"/>
  <c r="GV62" i="2" l="1"/>
  <c r="GW62" i="2" s="1"/>
  <c r="GX62" i="2" s="1"/>
  <c r="GY62" i="2" s="1"/>
  <c r="GU63" i="2"/>
  <c r="FZ63" i="2"/>
  <c r="GA62" i="2"/>
  <c r="GB62" i="2" s="1"/>
  <c r="GC62" i="2" s="1"/>
  <c r="GD62" i="2" s="1"/>
  <c r="FE63" i="2"/>
  <c r="FF62" i="2"/>
  <c r="FG62" i="2" s="1"/>
  <c r="FH62" i="2" s="1"/>
  <c r="FI62" i="2" s="1"/>
  <c r="EJ63" i="2"/>
  <c r="EK62" i="2"/>
  <c r="EL62" i="2" s="1"/>
  <c r="EM62" i="2" s="1"/>
  <c r="EN62" i="2" s="1"/>
  <c r="DP62" i="2"/>
  <c r="DQ62" i="2" s="1"/>
  <c r="DR62" i="2" s="1"/>
  <c r="DS62" i="2" s="1"/>
  <c r="DO63" i="2"/>
  <c r="CU62" i="2"/>
  <c r="CV62" i="2" s="1"/>
  <c r="CW62" i="2" s="1"/>
  <c r="CX62" i="2" s="1"/>
  <c r="CT63" i="2"/>
  <c r="BY63" i="2"/>
  <c r="BZ62" i="2"/>
  <c r="CA62" i="2" s="1"/>
  <c r="CB62" i="2" s="1"/>
  <c r="CC62" i="2" s="1"/>
  <c r="BE196" i="2"/>
  <c r="BF196" i="2" s="1"/>
  <c r="BG196" i="2" s="1"/>
  <c r="BH196" i="2" s="1"/>
  <c r="BD197" i="2"/>
  <c r="AI63" i="2"/>
  <c r="AJ62" i="2"/>
  <c r="AK62" i="2" s="1"/>
  <c r="AL62" i="2" s="1"/>
  <c r="AM62" i="2" s="1"/>
  <c r="P61" i="2"/>
  <c r="Q61" i="2" s="1"/>
  <c r="R61" i="2" s="1"/>
  <c r="N63" i="2"/>
  <c r="O62" i="2"/>
  <c r="GU64" i="2" l="1"/>
  <c r="GV63" i="2"/>
  <c r="GW63" i="2" s="1"/>
  <c r="GX63" i="2" s="1"/>
  <c r="GY63" i="2" s="1"/>
  <c r="FZ64" i="2"/>
  <c r="GA63" i="2"/>
  <c r="GB63" i="2" s="1"/>
  <c r="GC63" i="2" s="1"/>
  <c r="GD63" i="2" s="1"/>
  <c r="FE64" i="2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AI64" i="2"/>
  <c r="AJ63" i="2"/>
  <c r="AK63" i="2" s="1"/>
  <c r="AL63" i="2" s="1"/>
  <c r="AM63" i="2" s="1"/>
  <c r="O63" i="2"/>
  <c r="P63" i="2" s="1"/>
  <c r="Q63" i="2" s="1"/>
  <c r="R63" i="2" s="1"/>
  <c r="N64" i="2"/>
  <c r="P62" i="2"/>
  <c r="Q62" i="2" s="1"/>
  <c r="R62" i="2" s="1"/>
  <c r="GU65" i="2" l="1"/>
  <c r="GV64" i="2"/>
  <c r="GW64" i="2" s="1"/>
  <c r="GX64" i="2" s="1"/>
  <c r="GY64" i="2" s="1"/>
  <c r="FZ65" i="2"/>
  <c r="GA64" i="2"/>
  <c r="GB64" i="2" s="1"/>
  <c r="GC64" i="2" s="1"/>
  <c r="GD64" i="2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U64" i="2"/>
  <c r="CV64" i="2" s="1"/>
  <c r="CW64" i="2" s="1"/>
  <c r="CX64" i="2" s="1"/>
  <c r="CT65" i="2"/>
  <c r="BY65" i="2"/>
  <c r="BZ64" i="2"/>
  <c r="CA64" i="2" s="1"/>
  <c r="CB64" i="2" s="1"/>
  <c r="CC64" i="2" s="1"/>
  <c r="BE198" i="2"/>
  <c r="BF198" i="2" s="1"/>
  <c r="BG198" i="2" s="1"/>
  <c r="BH198" i="2" s="1"/>
  <c r="BD199" i="2"/>
  <c r="AJ64" i="2"/>
  <c r="AK64" i="2" s="1"/>
  <c r="AL64" i="2" s="1"/>
  <c r="AM64" i="2" s="1"/>
  <c r="AI65" i="2"/>
  <c r="N65" i="2"/>
  <c r="O64" i="2"/>
  <c r="P64" i="2" s="1"/>
  <c r="Q64" i="2" s="1"/>
  <c r="R64" i="2" s="1"/>
  <c r="GU66" i="2" l="1"/>
  <c r="GV65" i="2"/>
  <c r="GW65" i="2" s="1"/>
  <c r="GX65" i="2" s="1"/>
  <c r="GY65" i="2" s="1"/>
  <c r="GA65" i="2"/>
  <c r="GB65" i="2" s="1"/>
  <c r="GC65" i="2" s="1"/>
  <c r="GD65" i="2" s="1"/>
  <c r="FZ66" i="2"/>
  <c r="FE66" i="2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Z65" i="2"/>
  <c r="CA65" i="2" s="1"/>
  <c r="CB65" i="2" s="1"/>
  <c r="CC65" i="2" s="1"/>
  <c r="BY66" i="2"/>
  <c r="BD200" i="2"/>
  <c r="BE199" i="2"/>
  <c r="BF199" i="2" s="1"/>
  <c r="BG199" i="2" s="1"/>
  <c r="BH199" i="2" s="1"/>
  <c r="AJ65" i="2"/>
  <c r="AK65" i="2" s="1"/>
  <c r="AL65" i="2" s="1"/>
  <c r="AM65" i="2" s="1"/>
  <c r="AI66" i="2"/>
  <c r="N66" i="2"/>
  <c r="O65" i="2"/>
  <c r="P65" i="2" s="1"/>
  <c r="Q65" i="2" s="1"/>
  <c r="R65" i="2" s="1"/>
  <c r="GV66" i="2" l="1"/>
  <c r="GW66" i="2" s="1"/>
  <c r="GX66" i="2" s="1"/>
  <c r="GY66" i="2" s="1"/>
  <c r="GU67" i="2"/>
  <c r="GA66" i="2"/>
  <c r="GB66" i="2" s="1"/>
  <c r="GC66" i="2" s="1"/>
  <c r="GD66" i="2" s="1"/>
  <c r="FZ67" i="2"/>
  <c r="FE67" i="2"/>
  <c r="FF66" i="2"/>
  <c r="FG66" i="2" s="1"/>
  <c r="FH66" i="2" s="1"/>
  <c r="FI66" i="2" s="1"/>
  <c r="EK66" i="2"/>
  <c r="EL66" i="2" s="1"/>
  <c r="EM66" i="2" s="1"/>
  <c r="EN66" i="2" s="1"/>
  <c r="EJ67" i="2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AI67" i="2"/>
  <c r="AJ66" i="2"/>
  <c r="AK66" i="2" s="1"/>
  <c r="AL66" i="2" s="1"/>
  <c r="AM66" i="2" s="1"/>
  <c r="N67" i="2"/>
  <c r="O66" i="2"/>
  <c r="GV67" i="2" l="1"/>
  <c r="GW67" i="2" s="1"/>
  <c r="GX67" i="2" s="1"/>
  <c r="GY67" i="2" s="1"/>
  <c r="GU68" i="2"/>
  <c r="FZ68" i="2"/>
  <c r="GA67" i="2"/>
  <c r="GB67" i="2" s="1"/>
  <c r="GC67" i="2" s="1"/>
  <c r="GD67" i="2" s="1"/>
  <c r="FE68" i="2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Z67" i="2"/>
  <c r="CA67" i="2" s="1"/>
  <c r="CB67" i="2" s="1"/>
  <c r="CC67" i="2" s="1"/>
  <c r="BY68" i="2"/>
  <c r="BD202" i="2"/>
  <c r="BE201" i="2"/>
  <c r="BF201" i="2" s="1"/>
  <c r="BG201" i="2" s="1"/>
  <c r="BH201" i="2" s="1"/>
  <c r="AI68" i="2"/>
  <c r="AJ67" i="2"/>
  <c r="AK67" i="2" s="1"/>
  <c r="AL67" i="2" s="1"/>
  <c r="AM67" i="2" s="1"/>
  <c r="P66" i="2"/>
  <c r="Q66" i="2" s="1"/>
  <c r="R66" i="2" s="1"/>
  <c r="N68" i="2"/>
  <c r="O67" i="2"/>
  <c r="P67" i="2" s="1"/>
  <c r="Q67" i="2" s="1"/>
  <c r="R67" i="2" s="1"/>
  <c r="GV68" i="2" l="1"/>
  <c r="GW68" i="2" s="1"/>
  <c r="GX68" i="2" s="1"/>
  <c r="GY68" i="2" s="1"/>
  <c r="GU69" i="2"/>
  <c r="FZ69" i="2"/>
  <c r="GA68" i="2"/>
  <c r="GB68" i="2" s="1"/>
  <c r="GC68" i="2" s="1"/>
  <c r="GD68" i="2" s="1"/>
  <c r="FE69" i="2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U68" i="2"/>
  <c r="CV68" i="2" s="1"/>
  <c r="CW68" i="2" s="1"/>
  <c r="CX68" i="2" s="1"/>
  <c r="CT69" i="2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AI69" i="2"/>
  <c r="AJ68" i="2"/>
  <c r="AK68" i="2" s="1"/>
  <c r="AL68" i="2" s="1"/>
  <c r="AM68" i="2" s="1"/>
  <c r="N69" i="2"/>
  <c r="O68" i="2"/>
  <c r="P68" i="2" s="1"/>
  <c r="Q68" i="2" s="1"/>
  <c r="R68" i="2" s="1"/>
  <c r="GU70" i="2" l="1"/>
  <c r="GV69" i="2"/>
  <c r="GW69" i="2" s="1"/>
  <c r="GX69" i="2" s="1"/>
  <c r="GY69" i="2" s="1"/>
  <c r="FZ70" i="2"/>
  <c r="GA69" i="2"/>
  <c r="GB69" i="2" s="1"/>
  <c r="GC69" i="2" s="1"/>
  <c r="GD69" i="2" s="1"/>
  <c r="FE70" i="2"/>
  <c r="FF69" i="2"/>
  <c r="FG69" i="2" s="1"/>
  <c r="FH69" i="2" s="1"/>
  <c r="FI69" i="2" s="1"/>
  <c r="EK69" i="2"/>
  <c r="EL69" i="2" s="1"/>
  <c r="EM69" i="2" s="1"/>
  <c r="EN69" i="2" s="1"/>
  <c r="EJ70" i="2"/>
  <c r="DO70" i="2"/>
  <c r="DP69" i="2"/>
  <c r="DQ69" i="2" s="1"/>
  <c r="DR69" i="2" s="1"/>
  <c r="DS69" i="2" s="1"/>
  <c r="CT70" i="2"/>
  <c r="CU69" i="2"/>
  <c r="CV69" i="2" s="1"/>
  <c r="CW69" i="2" s="1"/>
  <c r="CX69" i="2" s="1"/>
  <c r="BZ69" i="2"/>
  <c r="CA69" i="2" s="1"/>
  <c r="CB69" i="2" s="1"/>
  <c r="CC69" i="2" s="1"/>
  <c r="BY70" i="2"/>
  <c r="AJ69" i="2"/>
  <c r="AK69" i="2" s="1"/>
  <c r="AL69" i="2" s="1"/>
  <c r="AM69" i="2" s="1"/>
  <c r="AI70" i="2"/>
  <c r="N70" i="2"/>
  <c r="O69" i="2"/>
  <c r="GU71" i="2" l="1"/>
  <c r="GV70" i="2"/>
  <c r="GW70" i="2" s="1"/>
  <c r="GX70" i="2" s="1"/>
  <c r="GY70" i="2" s="1"/>
  <c r="GA70" i="2"/>
  <c r="GB70" i="2" s="1"/>
  <c r="GC70" i="2" s="1"/>
  <c r="GD70" i="2" s="1"/>
  <c r="FZ71" i="2"/>
  <c r="FF70" i="2"/>
  <c r="FG70" i="2" s="1"/>
  <c r="FH70" i="2" s="1"/>
  <c r="FI70" i="2" s="1"/>
  <c r="FE71" i="2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AI71" i="2"/>
  <c r="AJ70" i="2"/>
  <c r="AK70" i="2" s="1"/>
  <c r="AL70" i="2" s="1"/>
  <c r="AM70" i="2" s="1"/>
  <c r="P69" i="2"/>
  <c r="Q69" i="2" s="1"/>
  <c r="R69" i="2" s="1"/>
  <c r="N71" i="2"/>
  <c r="O70" i="2"/>
  <c r="GU72" i="2" l="1"/>
  <c r="GV71" i="2"/>
  <c r="GW71" i="2" s="1"/>
  <c r="GX71" i="2" s="1"/>
  <c r="GY71" i="2" s="1"/>
  <c r="FZ72" i="2"/>
  <c r="GA71" i="2"/>
  <c r="GB71" i="2" s="1"/>
  <c r="GC71" i="2" s="1"/>
  <c r="GD71" i="2" s="1"/>
  <c r="FE72" i="2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U71" i="2"/>
  <c r="CV71" i="2" s="1"/>
  <c r="CW71" i="2" s="1"/>
  <c r="CX71" i="2" s="1"/>
  <c r="CT72" i="2"/>
  <c r="BY72" i="2"/>
  <c r="BZ71" i="2"/>
  <c r="CA71" i="2" s="1"/>
  <c r="CB71" i="2" s="1"/>
  <c r="CC71" i="2" s="1"/>
  <c r="AI72" i="2"/>
  <c r="AJ71" i="2"/>
  <c r="AK71" i="2" s="1"/>
  <c r="AL71" i="2" s="1"/>
  <c r="AM71" i="2" s="1"/>
  <c r="P70" i="2"/>
  <c r="Q70" i="2" s="1"/>
  <c r="R70" i="2" s="1"/>
  <c r="O71" i="2"/>
  <c r="P71" i="2" s="1"/>
  <c r="Q71" i="2" s="1"/>
  <c r="R71" i="2" s="1"/>
  <c r="N72" i="2"/>
  <c r="GU73" i="2" l="1"/>
  <c r="GV72" i="2"/>
  <c r="GW72" i="2" s="1"/>
  <c r="GX72" i="2" s="1"/>
  <c r="GY72" i="2" s="1"/>
  <c r="FZ73" i="2"/>
  <c r="GA72" i="2"/>
  <c r="GB72" i="2" s="1"/>
  <c r="GC72" i="2" s="1"/>
  <c r="GD72" i="2" s="1"/>
  <c r="FF72" i="2"/>
  <c r="FG72" i="2" s="1"/>
  <c r="FH72" i="2" s="1"/>
  <c r="FI72" i="2" s="1"/>
  <c r="FE73" i="2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AI73" i="2"/>
  <c r="AJ72" i="2"/>
  <c r="AK72" i="2" s="1"/>
  <c r="AL72" i="2" s="1"/>
  <c r="AM72" i="2" s="1"/>
  <c r="O72" i="2"/>
  <c r="P72" i="2" s="1"/>
  <c r="Q72" i="2" s="1"/>
  <c r="R72" i="2" s="1"/>
  <c r="N73" i="2"/>
  <c r="CD165" i="2"/>
  <c r="CD64" i="2"/>
  <c r="CD178" i="2"/>
  <c r="CD199" i="2"/>
  <c r="CD25" i="2"/>
  <c r="CD90" i="2"/>
  <c r="CD141" i="2"/>
  <c r="CD39" i="2"/>
  <c r="CD20" i="2"/>
  <c r="CD13" i="2"/>
  <c r="CD9" i="2"/>
  <c r="CD188" i="2"/>
  <c r="CD191" i="2"/>
  <c r="CD202" i="2"/>
  <c r="CD139" i="2"/>
  <c r="CD135" i="2"/>
  <c r="CD24" i="2"/>
  <c r="CD101" i="2"/>
  <c r="CD194" i="2"/>
  <c r="CD114" i="2"/>
  <c r="CD155" i="2"/>
  <c r="CD149" i="2"/>
  <c r="CD145" i="2"/>
  <c r="CD148" i="2"/>
  <c r="CD142" i="2"/>
  <c r="CD65" i="2"/>
  <c r="CD16" i="2"/>
  <c r="CD110" i="2"/>
  <c r="CD93" i="2"/>
  <c r="CD119" i="2"/>
  <c r="CD32" i="2"/>
  <c r="CD89" i="2"/>
  <c r="CD55" i="2"/>
  <c r="CD197" i="2"/>
  <c r="CD33" i="2"/>
  <c r="CD164" i="2"/>
  <c r="CD99" i="2"/>
  <c r="CD177" i="2"/>
  <c r="CD69" i="2"/>
  <c r="CD26" i="2"/>
  <c r="CD95" i="2"/>
  <c r="CD19" i="2"/>
  <c r="CD112" i="2"/>
  <c r="CD83" i="2"/>
  <c r="CD189" i="2"/>
  <c r="CD34" i="2"/>
  <c r="CD186" i="2"/>
  <c r="CD105" i="2"/>
  <c r="CD57" i="2"/>
  <c r="CD175" i="2"/>
  <c r="CD172" i="2"/>
  <c r="CD8" i="2"/>
  <c r="CD174" i="2"/>
  <c r="CD156" i="2"/>
  <c r="CD102" i="2"/>
  <c r="CD153" i="2"/>
  <c r="CD159" i="2"/>
  <c r="CD60" i="2"/>
  <c r="CD136" i="2"/>
  <c r="CD166" i="2"/>
  <c r="CD150" i="2"/>
  <c r="CD192" i="2"/>
  <c r="CD144" i="2"/>
  <c r="CD15" i="2"/>
  <c r="CD23" i="2"/>
  <c r="CD66" i="2"/>
  <c r="CD31" i="2"/>
  <c r="CD40" i="2"/>
  <c r="CD28" i="2"/>
  <c r="CD17" i="2"/>
  <c r="CD7" i="2"/>
  <c r="CD18" i="2"/>
  <c r="CD27" i="2"/>
  <c r="CD45" i="2"/>
  <c r="CD137" i="2"/>
  <c r="CD200" i="2"/>
  <c r="CD36" i="2"/>
  <c r="CD81" i="2"/>
  <c r="CD84" i="2"/>
  <c r="CD48" i="2"/>
  <c r="CD125" i="2"/>
  <c r="CD87" i="2"/>
  <c r="CD169" i="2"/>
  <c r="CD170" i="2"/>
  <c r="CD181" i="2"/>
  <c r="CD97" i="2"/>
  <c r="CD163" i="2"/>
  <c r="CD187" i="2"/>
  <c r="CD196" i="2"/>
  <c r="CD56" i="2"/>
  <c r="CD106" i="2"/>
  <c r="CD179" i="2"/>
  <c r="CD21" i="2"/>
  <c r="CD183" i="2"/>
  <c r="CD35" i="2"/>
  <c r="CD98" i="2"/>
  <c r="CD5" i="2"/>
  <c r="CD157" i="2"/>
  <c r="CD37" i="2"/>
  <c r="CD129" i="2"/>
  <c r="CD88" i="2"/>
  <c r="CD107" i="2"/>
  <c r="CD126" i="2"/>
  <c r="CD85" i="2"/>
  <c r="CD147" i="2"/>
  <c r="CD72" i="2"/>
  <c r="CD79" i="2"/>
  <c r="CD6" i="2"/>
  <c r="CD201" i="2"/>
  <c r="CD78" i="2"/>
  <c r="CD46" i="2"/>
  <c r="CD4" i="2"/>
  <c r="CD30" i="2"/>
  <c r="CD96" i="2"/>
  <c r="CD132" i="2"/>
  <c r="CD29" i="2"/>
  <c r="CD59" i="2"/>
  <c r="CD143" i="2"/>
  <c r="CD203" i="2"/>
  <c r="CD116" i="2"/>
  <c r="CD68" i="2"/>
  <c r="CD10" i="2"/>
  <c r="CD91" i="2"/>
  <c r="CD182" i="2"/>
  <c r="CD160" i="2"/>
  <c r="CD44" i="2"/>
  <c r="CD158" i="2"/>
  <c r="CD176" i="2"/>
  <c r="CD54" i="2"/>
  <c r="CD42" i="2"/>
  <c r="CD128" i="2"/>
  <c r="CD154" i="2"/>
  <c r="CD184" i="2"/>
  <c r="CD161" i="2"/>
  <c r="CD104" i="2"/>
  <c r="CD190" i="2"/>
  <c r="CD108" i="2"/>
  <c r="CD111" i="2"/>
  <c r="CD50" i="2"/>
  <c r="CD146" i="2"/>
  <c r="CD133" i="2"/>
  <c r="CD52" i="2"/>
  <c r="CD167" i="2"/>
  <c r="CD82" i="2"/>
  <c r="CD67" i="2"/>
  <c r="CD140" i="2"/>
  <c r="CD121" i="2"/>
  <c r="CD38" i="2"/>
  <c r="CD120" i="2"/>
  <c r="CD134" i="2"/>
  <c r="CD152" i="2"/>
  <c r="CD151" i="2"/>
  <c r="CD171" i="2"/>
  <c r="CD185" i="2"/>
  <c r="CD113" i="2"/>
  <c r="CD130" i="2"/>
  <c r="CD86" i="2"/>
  <c r="CD124" i="2"/>
  <c r="CD80" i="2"/>
  <c r="CD51" i="2"/>
  <c r="CD74" i="2"/>
  <c r="CD63" i="2"/>
  <c r="CD123" i="2"/>
  <c r="CD22" i="2"/>
  <c r="CD43" i="2"/>
  <c r="CD115" i="2"/>
  <c r="CD14" i="2"/>
  <c r="CD109" i="2"/>
  <c r="CD76" i="2"/>
  <c r="CD53" i="2"/>
  <c r="CD70" i="2"/>
  <c r="CD138" i="2"/>
  <c r="CD100" i="2"/>
  <c r="CD131" i="2"/>
  <c r="CD47" i="2"/>
  <c r="CD11" i="2"/>
  <c r="CD12" i="2"/>
  <c r="CD58" i="2"/>
  <c r="CD61" i="2"/>
  <c r="CD195" i="2"/>
  <c r="CD198" i="2"/>
  <c r="CD127" i="2"/>
  <c r="CD92" i="2"/>
  <c r="CD162" i="2"/>
  <c r="CD41" i="2"/>
  <c r="CD103" i="2"/>
  <c r="CD180" i="2"/>
  <c r="CD71" i="2"/>
  <c r="CD62" i="2"/>
  <c r="CD118" i="2"/>
  <c r="CD173" i="2"/>
  <c r="CD193" i="2"/>
  <c r="CD49" i="2"/>
  <c r="CD122" i="2"/>
  <c r="CD94" i="2"/>
  <c r="CD117" i="2"/>
  <c r="CD73" i="2"/>
  <c r="CD77" i="2"/>
  <c r="CD75" i="2"/>
  <c r="CD168" i="2"/>
  <c r="CD3" i="2"/>
  <c r="C9" i="4" s="1"/>
  <c r="E9" i="4" s="1"/>
  <c r="F9" i="4" s="1"/>
  <c r="G9" i="4" s="1"/>
  <c r="L9" i="4" s="1"/>
  <c r="GU74" i="2" l="1"/>
  <c r="GV73" i="2"/>
  <c r="GW73" i="2" s="1"/>
  <c r="GX73" i="2" s="1"/>
  <c r="GY73" i="2" s="1"/>
  <c r="FZ74" i="2"/>
  <c r="GA73" i="2"/>
  <c r="GB73" i="2" s="1"/>
  <c r="GC73" i="2" s="1"/>
  <c r="GD73" i="2" s="1"/>
  <c r="FE74" i="2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AJ73" i="2"/>
  <c r="AK73" i="2" s="1"/>
  <c r="AL73" i="2" s="1"/>
  <c r="AM73" i="2" s="1"/>
  <c r="AI74" i="2"/>
  <c r="N74" i="2"/>
  <c r="O73" i="2"/>
  <c r="P73" i="2" s="1"/>
  <c r="Q73" i="2" s="1"/>
  <c r="R73" i="2" s="1"/>
  <c r="GV74" i="2" l="1"/>
  <c r="GW74" i="2" s="1"/>
  <c r="GX74" i="2" s="1"/>
  <c r="GY74" i="2" s="1"/>
  <c r="GU75" i="2"/>
  <c r="FZ75" i="2"/>
  <c r="GA74" i="2"/>
  <c r="GB74" i="2" s="1"/>
  <c r="GC74" i="2" s="1"/>
  <c r="GD74" i="2" s="1"/>
  <c r="FE75" i="2"/>
  <c r="FF74" i="2"/>
  <c r="FG74" i="2" s="1"/>
  <c r="FH74" i="2" s="1"/>
  <c r="FI74" i="2" s="1"/>
  <c r="EJ75" i="2"/>
  <c r="EK74" i="2"/>
  <c r="EL74" i="2" s="1"/>
  <c r="EM74" i="2" s="1"/>
  <c r="EN74" i="2" s="1"/>
  <c r="DP74" i="2"/>
  <c r="DQ74" i="2" s="1"/>
  <c r="DR74" i="2" s="1"/>
  <c r="DS74" i="2" s="1"/>
  <c r="DO75" i="2"/>
  <c r="CT75" i="2"/>
  <c r="CU74" i="2"/>
  <c r="CV74" i="2" s="1"/>
  <c r="CW74" i="2" s="1"/>
  <c r="CX74" i="2" s="1"/>
  <c r="BY75" i="2"/>
  <c r="BZ74" i="2"/>
  <c r="CA74" i="2" s="1"/>
  <c r="CB74" i="2" s="1"/>
  <c r="CC74" i="2" s="1"/>
  <c r="AJ74" i="2"/>
  <c r="AK74" i="2" s="1"/>
  <c r="AL74" i="2" s="1"/>
  <c r="AM74" i="2" s="1"/>
  <c r="AI75" i="2"/>
  <c r="O74" i="2"/>
  <c r="P74" i="2" s="1"/>
  <c r="Q74" i="2" s="1"/>
  <c r="R74" i="2" s="1"/>
  <c r="N75" i="2"/>
  <c r="GU76" i="2" l="1"/>
  <c r="GV75" i="2"/>
  <c r="GW75" i="2" s="1"/>
  <c r="GX75" i="2" s="1"/>
  <c r="GY75" i="2" s="1"/>
  <c r="FZ76" i="2"/>
  <c r="GA75" i="2"/>
  <c r="GB75" i="2" s="1"/>
  <c r="GC75" i="2" s="1"/>
  <c r="GD75" i="2" s="1"/>
  <c r="FE76" i="2"/>
  <c r="FF75" i="2"/>
  <c r="FG75" i="2" s="1"/>
  <c r="FH75" i="2" s="1"/>
  <c r="FI75" i="2" s="1"/>
  <c r="EK75" i="2"/>
  <c r="EL75" i="2" s="1"/>
  <c r="EM75" i="2" s="1"/>
  <c r="EN75" i="2" s="1"/>
  <c r="EJ76" i="2"/>
  <c r="DP75" i="2"/>
  <c r="DQ75" i="2" s="1"/>
  <c r="DR75" i="2" s="1"/>
  <c r="DS75" i="2" s="1"/>
  <c r="DO76" i="2"/>
  <c r="CT76" i="2"/>
  <c r="CU75" i="2"/>
  <c r="CV75" i="2" s="1"/>
  <c r="CW75" i="2" s="1"/>
  <c r="CX75" i="2" s="1"/>
  <c r="BY76" i="2"/>
  <c r="BZ75" i="2"/>
  <c r="CA75" i="2" s="1"/>
  <c r="CB75" i="2" s="1"/>
  <c r="CC75" i="2" s="1"/>
  <c r="AI76" i="2"/>
  <c r="AJ75" i="2"/>
  <c r="AK75" i="2" s="1"/>
  <c r="AL75" i="2" s="1"/>
  <c r="AM75" i="2" s="1"/>
  <c r="N76" i="2"/>
  <c r="O75" i="2"/>
  <c r="P75" i="2" s="1"/>
  <c r="Q75" i="2" s="1"/>
  <c r="R75" i="2" s="1"/>
  <c r="GU77" i="2" l="1"/>
  <c r="GV76" i="2"/>
  <c r="GW76" i="2" s="1"/>
  <c r="GX76" i="2" s="1"/>
  <c r="GY76" i="2" s="1"/>
  <c r="GA76" i="2"/>
  <c r="GB76" i="2" s="1"/>
  <c r="GC76" i="2" s="1"/>
  <c r="GD76" i="2" s="1"/>
  <c r="FZ77" i="2"/>
  <c r="FE77" i="2"/>
  <c r="FF76" i="2"/>
  <c r="FG76" i="2" s="1"/>
  <c r="FH76" i="2" s="1"/>
  <c r="FI76" i="2" s="1"/>
  <c r="EJ77" i="2"/>
  <c r="EK76" i="2"/>
  <c r="EL76" i="2" s="1"/>
  <c r="EM76" i="2" s="1"/>
  <c r="EN76" i="2" s="1"/>
  <c r="DP76" i="2"/>
  <c r="DQ76" i="2" s="1"/>
  <c r="DR76" i="2" s="1"/>
  <c r="DS76" i="2" s="1"/>
  <c r="DO77" i="2"/>
  <c r="CT77" i="2"/>
  <c r="CU76" i="2"/>
  <c r="CV76" i="2" s="1"/>
  <c r="CW76" i="2" s="1"/>
  <c r="CX76" i="2" s="1"/>
  <c r="BZ76" i="2"/>
  <c r="CA76" i="2" s="1"/>
  <c r="CB76" i="2" s="1"/>
  <c r="CC76" i="2" s="1"/>
  <c r="BY77" i="2"/>
  <c r="AJ76" i="2"/>
  <c r="AK76" i="2" s="1"/>
  <c r="AL76" i="2" s="1"/>
  <c r="AM76" i="2" s="1"/>
  <c r="AI77" i="2"/>
  <c r="O76" i="2"/>
  <c r="P76" i="2" s="1"/>
  <c r="Q76" i="2" s="1"/>
  <c r="R76" i="2" s="1"/>
  <c r="N77" i="2"/>
  <c r="GU78" i="2" l="1"/>
  <c r="GV77" i="2"/>
  <c r="GW77" i="2" s="1"/>
  <c r="GX77" i="2" s="1"/>
  <c r="GY77" i="2" s="1"/>
  <c r="FZ78" i="2"/>
  <c r="GA77" i="2"/>
  <c r="GB77" i="2" s="1"/>
  <c r="GC77" i="2" s="1"/>
  <c r="GD77" i="2" s="1"/>
  <c r="FE78" i="2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Z77" i="2"/>
  <c r="CA77" i="2" s="1"/>
  <c r="CB77" i="2" s="1"/>
  <c r="CC77" i="2" s="1"/>
  <c r="BY78" i="2"/>
  <c r="AI78" i="2"/>
  <c r="AJ77" i="2"/>
  <c r="AK77" i="2" s="1"/>
  <c r="AL77" i="2" s="1"/>
  <c r="AM77" i="2" s="1"/>
  <c r="N78" i="2"/>
  <c r="O77" i="2"/>
  <c r="P77" i="2" s="1"/>
  <c r="Q77" i="2" s="1"/>
  <c r="R77" i="2" s="1"/>
  <c r="GV78" i="2" l="1"/>
  <c r="GW78" i="2" s="1"/>
  <c r="GX78" i="2" s="1"/>
  <c r="GY78" i="2" s="1"/>
  <c r="GU79" i="2"/>
  <c r="FZ79" i="2"/>
  <c r="GA78" i="2"/>
  <c r="GB78" i="2" s="1"/>
  <c r="GC78" i="2" s="1"/>
  <c r="GD78" i="2" s="1"/>
  <c r="FF78" i="2"/>
  <c r="FG78" i="2" s="1"/>
  <c r="FH78" i="2" s="1"/>
  <c r="FI78" i="2" s="1"/>
  <c r="FE79" i="2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AI79" i="2"/>
  <c r="AJ78" i="2"/>
  <c r="AK78" i="2" s="1"/>
  <c r="AL78" i="2" s="1"/>
  <c r="AM78" i="2" s="1"/>
  <c r="N79" i="2"/>
  <c r="O78" i="2"/>
  <c r="P78" i="2" s="1"/>
  <c r="Q78" i="2" s="1"/>
  <c r="R78" i="2" s="1"/>
  <c r="GV79" i="2" l="1"/>
  <c r="GW79" i="2" s="1"/>
  <c r="GX79" i="2" s="1"/>
  <c r="GY79" i="2" s="1"/>
  <c r="GU80" i="2"/>
  <c r="GA79" i="2"/>
  <c r="GB79" i="2" s="1"/>
  <c r="GC79" i="2" s="1"/>
  <c r="GD79" i="2" s="1"/>
  <c r="FZ80" i="2"/>
  <c r="FF79" i="2"/>
  <c r="FG79" i="2" s="1"/>
  <c r="FH79" i="2" s="1"/>
  <c r="FI79" i="2" s="1"/>
  <c r="FE80" i="2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Z79" i="2"/>
  <c r="CA79" i="2" s="1"/>
  <c r="CB79" i="2" s="1"/>
  <c r="CC79" i="2" s="1"/>
  <c r="BY80" i="2"/>
  <c r="AI80" i="2"/>
  <c r="AJ79" i="2"/>
  <c r="AK79" i="2" s="1"/>
  <c r="AL79" i="2" s="1"/>
  <c r="AM79" i="2" s="1"/>
  <c r="O79" i="2"/>
  <c r="P79" i="2" s="1"/>
  <c r="Q79" i="2" s="1"/>
  <c r="R79" i="2" s="1"/>
  <c r="N80" i="2"/>
  <c r="FJ53" i="2"/>
  <c r="FJ56" i="2"/>
  <c r="FJ14" i="2"/>
  <c r="FJ74" i="2"/>
  <c r="FJ23" i="2"/>
  <c r="FJ79" i="2"/>
  <c r="FJ158" i="2"/>
  <c r="FJ100" i="2"/>
  <c r="FJ111" i="2"/>
  <c r="FJ170" i="2"/>
  <c r="FJ42" i="2"/>
  <c r="FJ109" i="2"/>
  <c r="FJ182" i="2"/>
  <c r="FJ91" i="2"/>
  <c r="FJ104" i="2"/>
  <c r="FJ69" i="2"/>
  <c r="FJ57" i="2"/>
  <c r="FJ125" i="2"/>
  <c r="FJ168" i="2"/>
  <c r="FJ177" i="2"/>
  <c r="FJ24" i="2"/>
  <c r="FJ27" i="2"/>
  <c r="FJ4" i="2"/>
  <c r="FJ163" i="2"/>
  <c r="FJ101" i="2"/>
  <c r="FJ166" i="2"/>
  <c r="FJ65" i="2"/>
  <c r="FJ191" i="2"/>
  <c r="FJ180" i="2"/>
  <c r="FJ16" i="2"/>
  <c r="FJ72" i="2"/>
  <c r="FJ98" i="2"/>
  <c r="FJ192" i="2"/>
  <c r="FJ167" i="2"/>
  <c r="FJ45" i="2"/>
  <c r="FJ89" i="2"/>
  <c r="FJ149" i="2"/>
  <c r="FJ61" i="2"/>
  <c r="FJ160" i="2"/>
  <c r="FJ17" i="2"/>
  <c r="FJ196" i="2"/>
  <c r="FJ99" i="2"/>
  <c r="FJ67" i="2"/>
  <c r="FJ176" i="2"/>
  <c r="FJ138" i="2"/>
  <c r="FJ11" i="2"/>
  <c r="FJ35" i="2"/>
  <c r="FJ113" i="2"/>
  <c r="FJ169" i="2"/>
  <c r="FJ116" i="2"/>
  <c r="FJ96" i="2"/>
  <c r="FJ186" i="2"/>
  <c r="FJ41" i="2"/>
  <c r="FJ135" i="2"/>
  <c r="FJ6" i="2"/>
  <c r="FJ46" i="2"/>
  <c r="FJ142" i="2"/>
  <c r="FJ97" i="2"/>
  <c r="FJ44" i="2"/>
  <c r="FJ71" i="2"/>
  <c r="FJ80" i="2"/>
  <c r="FJ90" i="2"/>
  <c r="FJ39" i="2"/>
  <c r="FJ164" i="2"/>
  <c r="FJ83" i="2"/>
  <c r="FJ110" i="2"/>
  <c r="FJ151" i="2"/>
  <c r="FJ66" i="2"/>
  <c r="FJ202" i="2"/>
  <c r="FJ33" i="2"/>
  <c r="FJ185" i="2"/>
  <c r="FJ136" i="2"/>
  <c r="FJ78" i="2"/>
  <c r="FJ43" i="2"/>
  <c r="FJ141" i="2"/>
  <c r="FJ130" i="2"/>
  <c r="FJ156" i="2"/>
  <c r="FJ184" i="2"/>
  <c r="FJ13" i="2"/>
  <c r="FJ51" i="2"/>
  <c r="FJ32" i="2"/>
  <c r="FJ28" i="2"/>
  <c r="FJ200" i="2"/>
  <c r="FJ128" i="2"/>
  <c r="FJ143" i="2"/>
  <c r="FJ63" i="2"/>
  <c r="FJ134" i="2"/>
  <c r="FJ29" i="2"/>
  <c r="FJ157" i="2"/>
  <c r="FJ37" i="2"/>
  <c r="FJ150" i="2"/>
  <c r="FJ171" i="2"/>
  <c r="FJ92" i="2"/>
  <c r="FJ161" i="2"/>
  <c r="FJ93" i="2"/>
  <c r="FJ20" i="2"/>
  <c r="FJ147" i="2"/>
  <c r="FJ84" i="2"/>
  <c r="FJ175" i="2"/>
  <c r="FJ145" i="2"/>
  <c r="FJ126" i="2"/>
  <c r="FJ140" i="2"/>
  <c r="FJ18" i="2"/>
  <c r="FJ155" i="2"/>
  <c r="FJ47" i="2"/>
  <c r="FJ95" i="2"/>
  <c r="FJ75" i="2"/>
  <c r="FJ7" i="2"/>
  <c r="FJ77" i="2"/>
  <c r="FJ173" i="2"/>
  <c r="FJ199" i="2"/>
  <c r="FJ81" i="2"/>
  <c r="FJ31" i="2"/>
  <c r="FJ124" i="2"/>
  <c r="FJ181" i="2"/>
  <c r="FJ54" i="2"/>
  <c r="FJ193" i="2"/>
  <c r="FJ197" i="2"/>
  <c r="FJ106" i="2"/>
  <c r="FJ131" i="2"/>
  <c r="FJ190" i="2"/>
  <c r="FJ88" i="2"/>
  <c r="FJ183" i="2"/>
  <c r="FJ119" i="2"/>
  <c r="FJ103" i="2"/>
  <c r="FJ49" i="2"/>
  <c r="FJ201" i="2"/>
  <c r="FJ144" i="2"/>
  <c r="FJ12" i="2"/>
  <c r="FJ129" i="2"/>
  <c r="FJ108" i="2"/>
  <c r="FJ148" i="2"/>
  <c r="FJ174" i="2"/>
  <c r="FJ5" i="2"/>
  <c r="FJ117" i="2"/>
  <c r="FJ189" i="2"/>
  <c r="FJ123" i="2"/>
  <c r="FJ132" i="2"/>
  <c r="FJ153" i="2"/>
  <c r="FJ10" i="2"/>
  <c r="FJ82" i="2"/>
  <c r="FJ120" i="2"/>
  <c r="FJ62" i="2"/>
  <c r="FJ15" i="2"/>
  <c r="FJ154" i="2"/>
  <c r="FJ179" i="2"/>
  <c r="FJ55" i="2"/>
  <c r="FJ48" i="2"/>
  <c r="FJ133" i="2"/>
  <c r="FJ122" i="2"/>
  <c r="FJ50" i="2"/>
  <c r="FJ26" i="2"/>
  <c r="FJ64" i="2"/>
  <c r="FJ112" i="2"/>
  <c r="FJ187" i="2"/>
  <c r="FJ70" i="2"/>
  <c r="FJ30" i="2"/>
  <c r="FJ76" i="2"/>
  <c r="FJ107" i="2"/>
  <c r="FJ73" i="2"/>
  <c r="FJ94" i="2"/>
  <c r="FJ38" i="2"/>
  <c r="FJ105" i="2"/>
  <c r="FJ25" i="2"/>
  <c r="FJ60" i="2"/>
  <c r="FJ34" i="2"/>
  <c r="FJ172" i="2"/>
  <c r="FJ102" i="2"/>
  <c r="FJ162" i="2"/>
  <c r="FJ22" i="2"/>
  <c r="FJ188" i="2"/>
  <c r="FJ178" i="2"/>
  <c r="FJ21" i="2"/>
  <c r="FJ203" i="2"/>
  <c r="FJ146" i="2"/>
  <c r="FJ8" i="2"/>
  <c r="FJ58" i="2"/>
  <c r="FJ114" i="2"/>
  <c r="FJ9" i="2"/>
  <c r="FJ194" i="2"/>
  <c r="FJ195" i="2"/>
  <c r="FJ19" i="2"/>
  <c r="FJ121" i="2"/>
  <c r="FJ36" i="2"/>
  <c r="FJ115" i="2"/>
  <c r="FJ198" i="2"/>
  <c r="FJ127" i="2"/>
  <c r="FJ87" i="2"/>
  <c r="FJ68" i="2"/>
  <c r="FJ85" i="2"/>
  <c r="FJ59" i="2"/>
  <c r="FJ86" i="2"/>
  <c r="FJ165" i="2"/>
  <c r="FJ152" i="2"/>
  <c r="FJ139" i="2"/>
  <c r="FJ40" i="2"/>
  <c r="FJ52" i="2"/>
  <c r="FJ159" i="2"/>
  <c r="FJ118" i="2"/>
  <c r="FJ137" i="2"/>
  <c r="FJ3" i="2"/>
  <c r="C13" i="4" s="1"/>
  <c r="E13" i="4" s="1"/>
  <c r="F13" i="4" s="1"/>
  <c r="G13" i="4" s="1"/>
  <c r="L13" i="4" s="1"/>
  <c r="GU81" i="2" l="1"/>
  <c r="GV80" i="2"/>
  <c r="GW80" i="2" s="1"/>
  <c r="GX80" i="2" s="1"/>
  <c r="GY80" i="2" s="1"/>
  <c r="FZ81" i="2"/>
  <c r="GA80" i="2"/>
  <c r="GB80" i="2" s="1"/>
  <c r="GC80" i="2" s="1"/>
  <c r="GD80" i="2" s="1"/>
  <c r="FE81" i="2"/>
  <c r="FF80" i="2"/>
  <c r="FG80" i="2" s="1"/>
  <c r="FH80" i="2" s="1"/>
  <c r="FI80" i="2" s="1"/>
  <c r="EJ81" i="2"/>
  <c r="EK80" i="2"/>
  <c r="EL80" i="2" s="1"/>
  <c r="EM80" i="2" s="1"/>
  <c r="EN80" i="2" s="1"/>
  <c r="DP80" i="2"/>
  <c r="DQ80" i="2" s="1"/>
  <c r="DR80" i="2" s="1"/>
  <c r="DS80" i="2" s="1"/>
  <c r="DO81" i="2"/>
  <c r="CT81" i="2"/>
  <c r="CU80" i="2"/>
  <c r="CV80" i="2" s="1"/>
  <c r="CW80" i="2" s="1"/>
  <c r="CX80" i="2" s="1"/>
  <c r="BY81" i="2"/>
  <c r="BZ80" i="2"/>
  <c r="CA80" i="2" s="1"/>
  <c r="CB80" i="2" s="1"/>
  <c r="CC80" i="2" s="1"/>
  <c r="AI81" i="2"/>
  <c r="AJ80" i="2"/>
  <c r="AK80" i="2" s="1"/>
  <c r="AL80" i="2" s="1"/>
  <c r="AM80" i="2" s="1"/>
  <c r="N81" i="2"/>
  <c r="O80" i="2"/>
  <c r="P80" i="2" s="1"/>
  <c r="Q80" i="2" s="1"/>
  <c r="R80" i="2" s="1"/>
  <c r="GU82" i="2" l="1"/>
  <c r="GV81" i="2"/>
  <c r="GW81" i="2" s="1"/>
  <c r="GX81" i="2" s="1"/>
  <c r="GY81" i="2" s="1"/>
  <c r="FZ82" i="2"/>
  <c r="GA81" i="2"/>
  <c r="GB81" i="2" s="1"/>
  <c r="GC81" i="2" s="1"/>
  <c r="GD81" i="2" s="1"/>
  <c r="FE82" i="2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AJ81" i="2"/>
  <c r="AK81" i="2" s="1"/>
  <c r="AL81" i="2" s="1"/>
  <c r="AM81" i="2" s="1"/>
  <c r="AI82" i="2"/>
  <c r="O81" i="2"/>
  <c r="P81" i="2" s="1"/>
  <c r="Q81" i="2" s="1"/>
  <c r="R81" i="2" s="1"/>
  <c r="N82" i="2"/>
  <c r="GU83" i="2" l="1"/>
  <c r="GV82" i="2"/>
  <c r="GW82" i="2" s="1"/>
  <c r="GX82" i="2" s="1"/>
  <c r="GY82" i="2" s="1"/>
  <c r="GA82" i="2"/>
  <c r="GB82" i="2" s="1"/>
  <c r="GC82" i="2" s="1"/>
  <c r="GD82" i="2" s="1"/>
  <c r="FZ83" i="2"/>
  <c r="FE83" i="2"/>
  <c r="FF82" i="2"/>
  <c r="FG82" i="2" s="1"/>
  <c r="FH82" i="2" s="1"/>
  <c r="FI82" i="2" s="1"/>
  <c r="EK82" i="2"/>
  <c r="EL82" i="2" s="1"/>
  <c r="EM82" i="2" s="1"/>
  <c r="EN82" i="2" s="1"/>
  <c r="EJ83" i="2"/>
  <c r="DO83" i="2"/>
  <c r="DP82" i="2"/>
  <c r="DQ82" i="2" s="1"/>
  <c r="DR82" i="2" s="1"/>
  <c r="DS82" i="2" s="1"/>
  <c r="CU82" i="2"/>
  <c r="CV82" i="2" s="1"/>
  <c r="CW82" i="2" s="1"/>
  <c r="CX82" i="2" s="1"/>
  <c r="CT83" i="2"/>
  <c r="BY83" i="2"/>
  <c r="BZ82" i="2"/>
  <c r="CA82" i="2" s="1"/>
  <c r="CB82" i="2" s="1"/>
  <c r="CC82" i="2" s="1"/>
  <c r="AI83" i="2"/>
  <c r="AJ82" i="2"/>
  <c r="AK82" i="2" s="1"/>
  <c r="AL82" i="2" s="1"/>
  <c r="AM82" i="2" s="1"/>
  <c r="N83" i="2"/>
  <c r="O82" i="2"/>
  <c r="P82" i="2" s="1"/>
  <c r="Q82" i="2" s="1"/>
  <c r="R82" i="2" s="1"/>
  <c r="GU84" i="2" l="1"/>
  <c r="GV83" i="2"/>
  <c r="GW83" i="2" s="1"/>
  <c r="GX83" i="2" s="1"/>
  <c r="GY83" i="2" s="1"/>
  <c r="FZ84" i="2"/>
  <c r="GA83" i="2"/>
  <c r="GB83" i="2" s="1"/>
  <c r="GC83" i="2" s="1"/>
  <c r="GD83" i="2" s="1"/>
  <c r="FE84" i="2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Z83" i="2"/>
  <c r="CA83" i="2" s="1"/>
  <c r="CB83" i="2" s="1"/>
  <c r="CC83" i="2" s="1"/>
  <c r="BY84" i="2"/>
  <c r="AJ83" i="2"/>
  <c r="AK83" i="2" s="1"/>
  <c r="AL83" i="2" s="1"/>
  <c r="AM83" i="2" s="1"/>
  <c r="AI84" i="2"/>
  <c r="N84" i="2"/>
  <c r="O83" i="2"/>
  <c r="P83" i="2" s="1"/>
  <c r="Q83" i="2" s="1"/>
  <c r="R83" i="2" s="1"/>
  <c r="GU85" i="2" l="1"/>
  <c r="GV84" i="2"/>
  <c r="GW84" i="2" s="1"/>
  <c r="GX84" i="2" s="1"/>
  <c r="GY84" i="2" s="1"/>
  <c r="FZ85" i="2"/>
  <c r="GA84" i="2"/>
  <c r="GB84" i="2" s="1"/>
  <c r="GC84" i="2" s="1"/>
  <c r="GD84" i="2" s="1"/>
  <c r="FE85" i="2"/>
  <c r="FF84" i="2"/>
  <c r="FG84" i="2" s="1"/>
  <c r="FH84" i="2" s="1"/>
  <c r="FI84" i="2" s="1"/>
  <c r="EJ85" i="2"/>
  <c r="EK84" i="2"/>
  <c r="EL84" i="2" s="1"/>
  <c r="EM84" i="2" s="1"/>
  <c r="EN84" i="2" s="1"/>
  <c r="DP84" i="2"/>
  <c r="DQ84" i="2" s="1"/>
  <c r="DR84" i="2" s="1"/>
  <c r="DS84" i="2" s="1"/>
  <c r="DO85" i="2"/>
  <c r="CT85" i="2"/>
  <c r="CU84" i="2"/>
  <c r="CV84" i="2" s="1"/>
  <c r="CW84" i="2" s="1"/>
  <c r="CX84" i="2" s="1"/>
  <c r="BZ84" i="2"/>
  <c r="CA84" i="2" s="1"/>
  <c r="CB84" i="2" s="1"/>
  <c r="CC84" i="2" s="1"/>
  <c r="BY85" i="2"/>
  <c r="AI85" i="2"/>
  <c r="AJ84" i="2"/>
  <c r="AK84" i="2" s="1"/>
  <c r="AL84" i="2" s="1"/>
  <c r="AM84" i="2" s="1"/>
  <c r="N85" i="2"/>
  <c r="O84" i="2"/>
  <c r="P84" i="2" s="1"/>
  <c r="Q84" i="2" s="1"/>
  <c r="R84" i="2" s="1"/>
  <c r="GU86" i="2" l="1"/>
  <c r="GV85" i="2"/>
  <c r="GW85" i="2" s="1"/>
  <c r="GX85" i="2" s="1"/>
  <c r="GY85" i="2" s="1"/>
  <c r="FZ86" i="2"/>
  <c r="GA85" i="2"/>
  <c r="GB85" i="2" s="1"/>
  <c r="GC85" i="2" s="1"/>
  <c r="GD85" i="2" s="1"/>
  <c r="FE86" i="2"/>
  <c r="FF85" i="2"/>
  <c r="FG85" i="2" s="1"/>
  <c r="FH85" i="2" s="1"/>
  <c r="FI85" i="2" s="1"/>
  <c r="EJ86" i="2"/>
  <c r="EK85" i="2"/>
  <c r="EL85" i="2" s="1"/>
  <c r="EM85" i="2" s="1"/>
  <c r="EN85" i="2" s="1"/>
  <c r="DP85" i="2"/>
  <c r="DQ85" i="2" s="1"/>
  <c r="DR85" i="2" s="1"/>
  <c r="DS85" i="2" s="1"/>
  <c r="DO86" i="2"/>
  <c r="CU85" i="2"/>
  <c r="CV85" i="2" s="1"/>
  <c r="CW85" i="2" s="1"/>
  <c r="CX85" i="2" s="1"/>
  <c r="CT86" i="2"/>
  <c r="BZ85" i="2"/>
  <c r="CA85" i="2" s="1"/>
  <c r="CB85" i="2" s="1"/>
  <c r="CC85" i="2" s="1"/>
  <c r="BY86" i="2"/>
  <c r="AI86" i="2"/>
  <c r="AJ85" i="2"/>
  <c r="AK85" i="2" s="1"/>
  <c r="AL85" i="2" s="1"/>
  <c r="AM85" i="2" s="1"/>
  <c r="O85" i="2"/>
  <c r="P85" i="2" s="1"/>
  <c r="Q85" i="2" s="1"/>
  <c r="R85" i="2" s="1"/>
  <c r="N86" i="2"/>
  <c r="GU87" i="2" l="1"/>
  <c r="GV86" i="2"/>
  <c r="GW86" i="2" s="1"/>
  <c r="GX86" i="2" s="1"/>
  <c r="GY86" i="2" s="1"/>
  <c r="FZ87" i="2"/>
  <c r="GA86" i="2"/>
  <c r="GB86" i="2" s="1"/>
  <c r="GC86" i="2" s="1"/>
  <c r="GD86" i="2" s="1"/>
  <c r="FE87" i="2"/>
  <c r="FF86" i="2"/>
  <c r="FG86" i="2" s="1"/>
  <c r="FH86" i="2" s="1"/>
  <c r="FI86" i="2" s="1"/>
  <c r="EK86" i="2"/>
  <c r="EL86" i="2" s="1"/>
  <c r="EM86" i="2" s="1"/>
  <c r="EN86" i="2" s="1"/>
  <c r="EJ87" i="2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AJ86" i="2"/>
  <c r="AK86" i="2" s="1"/>
  <c r="AL86" i="2" s="1"/>
  <c r="AM86" i="2" s="1"/>
  <c r="AI87" i="2"/>
  <c r="N87" i="2"/>
  <c r="O86" i="2"/>
  <c r="P86" i="2" s="1"/>
  <c r="Q86" i="2" s="1"/>
  <c r="R86" i="2" s="1"/>
  <c r="GV87" i="2" l="1"/>
  <c r="GW87" i="2" s="1"/>
  <c r="GX87" i="2" s="1"/>
  <c r="GY87" i="2" s="1"/>
  <c r="GU88" i="2"/>
  <c r="FZ88" i="2"/>
  <c r="GA87" i="2"/>
  <c r="GB87" i="2" s="1"/>
  <c r="GC87" i="2" s="1"/>
  <c r="GD87" i="2" s="1"/>
  <c r="FE88" i="2"/>
  <c r="FF87" i="2"/>
  <c r="FG87" i="2" s="1"/>
  <c r="FH87" i="2" s="1"/>
  <c r="FI87" i="2" s="1"/>
  <c r="EK87" i="2"/>
  <c r="EL87" i="2" s="1"/>
  <c r="EM87" i="2" s="1"/>
  <c r="EN87" i="2" s="1"/>
  <c r="EJ88" i="2"/>
  <c r="DP87" i="2"/>
  <c r="DQ87" i="2" s="1"/>
  <c r="DR87" i="2" s="1"/>
  <c r="DS87" i="2" s="1"/>
  <c r="DO88" i="2"/>
  <c r="CT88" i="2"/>
  <c r="CU87" i="2"/>
  <c r="CV87" i="2" s="1"/>
  <c r="CW87" i="2" s="1"/>
  <c r="CX87" i="2" s="1"/>
  <c r="BY88" i="2"/>
  <c r="BZ87" i="2"/>
  <c r="CA87" i="2" s="1"/>
  <c r="CB87" i="2" s="1"/>
  <c r="CC87" i="2" s="1"/>
  <c r="AJ87" i="2"/>
  <c r="AK87" i="2" s="1"/>
  <c r="AL87" i="2" s="1"/>
  <c r="AM87" i="2" s="1"/>
  <c r="AI88" i="2"/>
  <c r="N88" i="2"/>
  <c r="O87" i="2"/>
  <c r="P87" i="2" s="1"/>
  <c r="Q87" i="2" s="1"/>
  <c r="R87" i="2" s="1"/>
  <c r="GU89" i="2" l="1"/>
  <c r="GV88" i="2"/>
  <c r="GW88" i="2" s="1"/>
  <c r="GX88" i="2" s="1"/>
  <c r="GY88" i="2" s="1"/>
  <c r="FZ89" i="2"/>
  <c r="GA88" i="2"/>
  <c r="GB88" i="2" s="1"/>
  <c r="GC88" i="2" s="1"/>
  <c r="GD88" i="2" s="1"/>
  <c r="FE89" i="2"/>
  <c r="FF88" i="2"/>
  <c r="FG88" i="2" s="1"/>
  <c r="FH88" i="2" s="1"/>
  <c r="FI88" i="2" s="1"/>
  <c r="EK88" i="2"/>
  <c r="EL88" i="2" s="1"/>
  <c r="EM88" i="2" s="1"/>
  <c r="EN88" i="2" s="1"/>
  <c r="EJ89" i="2"/>
  <c r="DP88" i="2"/>
  <c r="DQ88" i="2" s="1"/>
  <c r="DR88" i="2" s="1"/>
  <c r="DS88" i="2" s="1"/>
  <c r="DO89" i="2"/>
  <c r="CU88" i="2"/>
  <c r="CV88" i="2" s="1"/>
  <c r="CW88" i="2" s="1"/>
  <c r="CX88" i="2" s="1"/>
  <c r="CT89" i="2"/>
  <c r="BY89" i="2"/>
  <c r="BZ88" i="2"/>
  <c r="CA88" i="2" s="1"/>
  <c r="CB88" i="2" s="1"/>
  <c r="CC88" i="2" s="1"/>
  <c r="AJ88" i="2"/>
  <c r="AK88" i="2" s="1"/>
  <c r="AL88" i="2" s="1"/>
  <c r="AM88" i="2" s="1"/>
  <c r="AI89" i="2"/>
  <c r="N89" i="2"/>
  <c r="O88" i="2"/>
  <c r="P88" i="2" s="1"/>
  <c r="Q88" i="2" s="1"/>
  <c r="R88" i="2" s="1"/>
  <c r="GU90" i="2" l="1"/>
  <c r="GV89" i="2"/>
  <c r="GW89" i="2" s="1"/>
  <c r="GX89" i="2" s="1"/>
  <c r="GY89" i="2" s="1"/>
  <c r="GA89" i="2"/>
  <c r="GB89" i="2" s="1"/>
  <c r="GC89" i="2" s="1"/>
  <c r="GD89" i="2" s="1"/>
  <c r="FZ90" i="2"/>
  <c r="FF89" i="2"/>
  <c r="FG89" i="2" s="1"/>
  <c r="FH89" i="2" s="1"/>
  <c r="FI89" i="2" s="1"/>
  <c r="FE90" i="2"/>
  <c r="EK89" i="2"/>
  <c r="EL89" i="2" s="1"/>
  <c r="EM89" i="2" s="1"/>
  <c r="EN89" i="2" s="1"/>
  <c r="EJ90" i="2"/>
  <c r="DP89" i="2"/>
  <c r="DQ89" i="2" s="1"/>
  <c r="DR89" i="2" s="1"/>
  <c r="DS89" i="2" s="1"/>
  <c r="DO90" i="2"/>
  <c r="CT90" i="2"/>
  <c r="CU89" i="2"/>
  <c r="CV89" i="2" s="1"/>
  <c r="CW89" i="2" s="1"/>
  <c r="CX89" i="2" s="1"/>
  <c r="BZ89" i="2"/>
  <c r="CA89" i="2" s="1"/>
  <c r="CB89" i="2" s="1"/>
  <c r="CC89" i="2" s="1"/>
  <c r="BY90" i="2"/>
  <c r="AJ89" i="2"/>
  <c r="AK89" i="2" s="1"/>
  <c r="AL89" i="2" s="1"/>
  <c r="AM89" i="2" s="1"/>
  <c r="AI90" i="2"/>
  <c r="N90" i="2"/>
  <c r="O89" i="2"/>
  <c r="P89" i="2" s="1"/>
  <c r="Q89" i="2" s="1"/>
  <c r="R89" i="2" s="1"/>
  <c r="GU91" i="2" l="1"/>
  <c r="GV90" i="2"/>
  <c r="GW90" i="2" s="1"/>
  <c r="GX90" i="2" s="1"/>
  <c r="GY90" i="2" s="1"/>
  <c r="GA90" i="2"/>
  <c r="GB90" i="2" s="1"/>
  <c r="GC90" i="2" s="1"/>
  <c r="GD90" i="2" s="1"/>
  <c r="FZ91" i="2"/>
  <c r="FE91" i="2"/>
  <c r="FF90" i="2"/>
  <c r="FG90" i="2" s="1"/>
  <c r="FH90" i="2" s="1"/>
  <c r="FI90" i="2" s="1"/>
  <c r="EJ91" i="2"/>
  <c r="EK90" i="2"/>
  <c r="EL90" i="2" s="1"/>
  <c r="EM90" i="2" s="1"/>
  <c r="EN90" i="2" s="1"/>
  <c r="DP90" i="2"/>
  <c r="DQ90" i="2" s="1"/>
  <c r="DR90" i="2" s="1"/>
  <c r="DS90" i="2" s="1"/>
  <c r="DO91" i="2"/>
  <c r="CT91" i="2"/>
  <c r="CU90" i="2"/>
  <c r="CV90" i="2" s="1"/>
  <c r="CW90" i="2" s="1"/>
  <c r="CX90" i="2" s="1"/>
  <c r="BY91" i="2"/>
  <c r="BZ90" i="2"/>
  <c r="CA90" i="2" s="1"/>
  <c r="CB90" i="2" s="1"/>
  <c r="CC90" i="2" s="1"/>
  <c r="AI91" i="2"/>
  <c r="AJ90" i="2"/>
  <c r="AK90" i="2" s="1"/>
  <c r="AL90" i="2" s="1"/>
  <c r="AM90" i="2" s="1"/>
  <c r="O90" i="2"/>
  <c r="P90" i="2" s="1"/>
  <c r="Q90" i="2" s="1"/>
  <c r="R90" i="2" s="1"/>
  <c r="N91" i="2"/>
  <c r="GV91" i="2" l="1"/>
  <c r="GW91" i="2" s="1"/>
  <c r="GX91" i="2" s="1"/>
  <c r="GY91" i="2" s="1"/>
  <c r="GU92" i="2"/>
  <c r="GA91" i="2"/>
  <c r="GB91" i="2" s="1"/>
  <c r="GC91" i="2" s="1"/>
  <c r="GD91" i="2" s="1"/>
  <c r="FZ92" i="2"/>
  <c r="FE92" i="2"/>
  <c r="FF91" i="2"/>
  <c r="FG91" i="2" s="1"/>
  <c r="FH91" i="2" s="1"/>
  <c r="FI91" i="2" s="1"/>
  <c r="EJ92" i="2"/>
  <c r="EK91" i="2"/>
  <c r="EL91" i="2" s="1"/>
  <c r="EM91" i="2" s="1"/>
  <c r="EN91" i="2" s="1"/>
  <c r="DP91" i="2"/>
  <c r="DQ91" i="2" s="1"/>
  <c r="DR91" i="2" s="1"/>
  <c r="DS91" i="2" s="1"/>
  <c r="DO92" i="2"/>
  <c r="CT92" i="2"/>
  <c r="CU91" i="2"/>
  <c r="CV91" i="2" s="1"/>
  <c r="CW91" i="2" s="1"/>
  <c r="CX91" i="2" s="1"/>
  <c r="BY92" i="2"/>
  <c r="BZ91" i="2"/>
  <c r="CA91" i="2" s="1"/>
  <c r="CB91" i="2" s="1"/>
  <c r="CC91" i="2" s="1"/>
  <c r="AI92" i="2"/>
  <c r="AJ91" i="2"/>
  <c r="AK91" i="2" s="1"/>
  <c r="AL91" i="2" s="1"/>
  <c r="AM91" i="2" s="1"/>
  <c r="N92" i="2"/>
  <c r="O91" i="2"/>
  <c r="GU93" i="2" l="1"/>
  <c r="GV92" i="2"/>
  <c r="GW92" i="2" s="1"/>
  <c r="GX92" i="2" s="1"/>
  <c r="GY92" i="2" s="1"/>
  <c r="FZ93" i="2"/>
  <c r="GA92" i="2"/>
  <c r="GB92" i="2" s="1"/>
  <c r="GC92" i="2" s="1"/>
  <c r="GD92" i="2" s="1"/>
  <c r="FE93" i="2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U92" i="2"/>
  <c r="CV92" i="2" s="1"/>
  <c r="CW92" i="2" s="1"/>
  <c r="CX92" i="2" s="1"/>
  <c r="CT93" i="2"/>
  <c r="BY93" i="2"/>
  <c r="BZ92" i="2"/>
  <c r="CA92" i="2" s="1"/>
  <c r="CB92" i="2" s="1"/>
  <c r="CC92" i="2" s="1"/>
  <c r="AI93" i="2"/>
  <c r="AJ92" i="2"/>
  <c r="AK92" i="2" s="1"/>
  <c r="AL92" i="2" s="1"/>
  <c r="AM92" i="2" s="1"/>
  <c r="P91" i="2"/>
  <c r="Q91" i="2" s="1"/>
  <c r="R91" i="2" s="1"/>
  <c r="N93" i="2"/>
  <c r="O92" i="2"/>
  <c r="P92" i="2" s="1"/>
  <c r="Q92" i="2" s="1"/>
  <c r="R92" i="2" s="1"/>
  <c r="GU94" i="2" l="1"/>
  <c r="GV93" i="2"/>
  <c r="GW93" i="2" s="1"/>
  <c r="GX93" i="2" s="1"/>
  <c r="GY93" i="2" s="1"/>
  <c r="FZ94" i="2"/>
  <c r="GA93" i="2"/>
  <c r="GB93" i="2" s="1"/>
  <c r="GC93" i="2" s="1"/>
  <c r="GD93" i="2" s="1"/>
  <c r="FE94" i="2"/>
  <c r="FF93" i="2"/>
  <c r="FG93" i="2" s="1"/>
  <c r="FH93" i="2" s="1"/>
  <c r="FI93" i="2" s="1"/>
  <c r="EJ94" i="2"/>
  <c r="EK93" i="2"/>
  <c r="EL93" i="2" s="1"/>
  <c r="EM93" i="2" s="1"/>
  <c r="EN93" i="2" s="1"/>
  <c r="DP93" i="2"/>
  <c r="DQ93" i="2" s="1"/>
  <c r="DR93" i="2" s="1"/>
  <c r="DS93" i="2" s="1"/>
  <c r="DO94" i="2"/>
  <c r="CT94" i="2"/>
  <c r="CU93" i="2"/>
  <c r="CV93" i="2" s="1"/>
  <c r="CW93" i="2" s="1"/>
  <c r="CX93" i="2" s="1"/>
  <c r="BZ93" i="2"/>
  <c r="CA93" i="2" s="1"/>
  <c r="CB93" i="2" s="1"/>
  <c r="CC93" i="2" s="1"/>
  <c r="BY94" i="2"/>
  <c r="AI94" i="2"/>
  <c r="AJ93" i="2"/>
  <c r="AK93" i="2" s="1"/>
  <c r="AL93" i="2" s="1"/>
  <c r="AM93" i="2" s="1"/>
  <c r="O93" i="2"/>
  <c r="P93" i="2" s="1"/>
  <c r="Q93" i="2" s="1"/>
  <c r="R93" i="2" s="1"/>
  <c r="N94" i="2"/>
  <c r="GV94" i="2" l="1"/>
  <c r="GW94" i="2" s="1"/>
  <c r="GX94" i="2" s="1"/>
  <c r="GY94" i="2" s="1"/>
  <c r="GU95" i="2"/>
  <c r="GA94" i="2"/>
  <c r="GB94" i="2" s="1"/>
  <c r="GC94" i="2" s="1"/>
  <c r="GD94" i="2" s="1"/>
  <c r="FZ95" i="2"/>
  <c r="FF94" i="2"/>
  <c r="FG94" i="2" s="1"/>
  <c r="FH94" i="2" s="1"/>
  <c r="FI94" i="2" s="1"/>
  <c r="FE95" i="2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Z94" i="2"/>
  <c r="CA94" i="2" s="1"/>
  <c r="CB94" i="2" s="1"/>
  <c r="CC94" i="2" s="1"/>
  <c r="BY95" i="2"/>
  <c r="AI95" i="2"/>
  <c r="AJ94" i="2"/>
  <c r="AK94" i="2" s="1"/>
  <c r="AL94" i="2" s="1"/>
  <c r="AM94" i="2" s="1"/>
  <c r="N95" i="2"/>
  <c r="O94" i="2"/>
  <c r="GU96" i="2" l="1"/>
  <c r="GV95" i="2"/>
  <c r="GW95" i="2" s="1"/>
  <c r="GX95" i="2" s="1"/>
  <c r="GY95" i="2" s="1"/>
  <c r="FZ96" i="2"/>
  <c r="GA95" i="2"/>
  <c r="GB95" i="2" s="1"/>
  <c r="GC95" i="2" s="1"/>
  <c r="GD95" i="2" s="1"/>
  <c r="FE96" i="2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AJ95" i="2"/>
  <c r="AK95" i="2" s="1"/>
  <c r="AL95" i="2" s="1"/>
  <c r="AM95" i="2" s="1"/>
  <c r="AI96" i="2"/>
  <c r="P94" i="2"/>
  <c r="Q94" i="2" s="1"/>
  <c r="R94" i="2" s="1"/>
  <c r="O95" i="2"/>
  <c r="P95" i="2" s="1"/>
  <c r="Q95" i="2" s="1"/>
  <c r="R95" i="2" s="1"/>
  <c r="N96" i="2"/>
  <c r="GU97" i="2" l="1"/>
  <c r="GV96" i="2"/>
  <c r="GW96" i="2" s="1"/>
  <c r="GX96" i="2" s="1"/>
  <c r="GY96" i="2" s="1"/>
  <c r="FZ97" i="2"/>
  <c r="GA96" i="2"/>
  <c r="GB96" i="2" s="1"/>
  <c r="GC96" i="2" s="1"/>
  <c r="GD96" i="2" s="1"/>
  <c r="FE97" i="2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U96" i="2"/>
  <c r="CV96" i="2" s="1"/>
  <c r="CW96" i="2" s="1"/>
  <c r="CX96" i="2" s="1"/>
  <c r="CT97" i="2"/>
  <c r="BZ96" i="2"/>
  <c r="CA96" i="2" s="1"/>
  <c r="CB96" i="2" s="1"/>
  <c r="CC96" i="2" s="1"/>
  <c r="BY97" i="2"/>
  <c r="AJ96" i="2"/>
  <c r="AK96" i="2" s="1"/>
  <c r="AL96" i="2" s="1"/>
  <c r="AM96" i="2" s="1"/>
  <c r="AI97" i="2"/>
  <c r="O96" i="2"/>
  <c r="N97" i="2"/>
  <c r="GU98" i="2" l="1"/>
  <c r="GV97" i="2"/>
  <c r="GW97" i="2" s="1"/>
  <c r="GX97" i="2" s="1"/>
  <c r="GY97" i="2" s="1"/>
  <c r="FZ98" i="2"/>
  <c r="GA97" i="2"/>
  <c r="GB97" i="2" s="1"/>
  <c r="GC97" i="2" s="1"/>
  <c r="GD97" i="2" s="1"/>
  <c r="FF97" i="2"/>
  <c r="FG97" i="2" s="1"/>
  <c r="FH97" i="2" s="1"/>
  <c r="FI97" i="2" s="1"/>
  <c r="FE98" i="2"/>
  <c r="EK97" i="2"/>
  <c r="EL97" i="2" s="1"/>
  <c r="EM97" i="2" s="1"/>
  <c r="EN97" i="2" s="1"/>
  <c r="EJ98" i="2"/>
  <c r="DP97" i="2"/>
  <c r="DQ97" i="2" s="1"/>
  <c r="DR97" i="2" s="1"/>
  <c r="DS97" i="2" s="1"/>
  <c r="DO98" i="2"/>
  <c r="CU97" i="2"/>
  <c r="CV97" i="2" s="1"/>
  <c r="CW97" i="2" s="1"/>
  <c r="CX97" i="2" s="1"/>
  <c r="CT98" i="2"/>
  <c r="BY98" i="2"/>
  <c r="BZ97" i="2"/>
  <c r="CA97" i="2" s="1"/>
  <c r="CB97" i="2" s="1"/>
  <c r="CC97" i="2" s="1"/>
  <c r="AI98" i="2"/>
  <c r="AJ97" i="2"/>
  <c r="AK97" i="2" s="1"/>
  <c r="AL97" i="2" s="1"/>
  <c r="AM97" i="2" s="1"/>
  <c r="O97" i="2"/>
  <c r="P97" i="2" s="1"/>
  <c r="Q97" i="2" s="1"/>
  <c r="R97" i="2" s="1"/>
  <c r="N98" i="2"/>
  <c r="P96" i="2"/>
  <c r="Q96" i="2" s="1"/>
  <c r="R96" i="2" s="1"/>
  <c r="GU99" i="2" l="1"/>
  <c r="GV98" i="2"/>
  <c r="GW98" i="2" s="1"/>
  <c r="GX98" i="2" s="1"/>
  <c r="GY98" i="2" s="1"/>
  <c r="FZ99" i="2"/>
  <c r="GA98" i="2"/>
  <c r="GB98" i="2" s="1"/>
  <c r="GC98" i="2" s="1"/>
  <c r="GD98" i="2" s="1"/>
  <c r="FE99" i="2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AJ98" i="2"/>
  <c r="AK98" i="2" s="1"/>
  <c r="AL98" i="2" s="1"/>
  <c r="AM98" i="2" s="1"/>
  <c r="AI99" i="2"/>
  <c r="O98" i="2"/>
  <c r="P98" i="2" s="1"/>
  <c r="Q98" i="2" s="1"/>
  <c r="R98" i="2" s="1"/>
  <c r="N99" i="2"/>
  <c r="GU100" i="2" l="1"/>
  <c r="GV99" i="2"/>
  <c r="GW99" i="2" s="1"/>
  <c r="GX99" i="2" s="1"/>
  <c r="GY99" i="2" s="1"/>
  <c r="FZ100" i="2"/>
  <c r="GA99" i="2"/>
  <c r="GB99" i="2" s="1"/>
  <c r="GC99" i="2" s="1"/>
  <c r="GD99" i="2" s="1"/>
  <c r="FE100" i="2"/>
  <c r="FF99" i="2"/>
  <c r="FG99" i="2" s="1"/>
  <c r="FH99" i="2" s="1"/>
  <c r="FI99" i="2" s="1"/>
  <c r="EK99" i="2"/>
  <c r="EL99" i="2" s="1"/>
  <c r="EM99" i="2" s="1"/>
  <c r="EN99" i="2" s="1"/>
  <c r="EJ100" i="2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AJ99" i="2"/>
  <c r="AK99" i="2" s="1"/>
  <c r="AL99" i="2" s="1"/>
  <c r="AM99" i="2" s="1"/>
  <c r="AI100" i="2"/>
  <c r="N100" i="2"/>
  <c r="O99" i="2"/>
  <c r="P99" i="2" s="1"/>
  <c r="Q99" i="2" s="1"/>
  <c r="R99" i="2" s="1"/>
  <c r="GU101" i="2" l="1"/>
  <c r="GV100" i="2"/>
  <c r="GW100" i="2" s="1"/>
  <c r="GX100" i="2" s="1"/>
  <c r="GY100" i="2" s="1"/>
  <c r="FZ101" i="2"/>
  <c r="GA100" i="2"/>
  <c r="GB100" i="2" s="1"/>
  <c r="GC100" i="2" s="1"/>
  <c r="GD100" i="2" s="1"/>
  <c r="FE101" i="2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Z100" i="2"/>
  <c r="CA100" i="2" s="1"/>
  <c r="CB100" i="2" s="1"/>
  <c r="CC100" i="2" s="1"/>
  <c r="BY101" i="2"/>
  <c r="AI101" i="2"/>
  <c r="AJ100" i="2"/>
  <c r="AK100" i="2" s="1"/>
  <c r="AL100" i="2" s="1"/>
  <c r="AM100" i="2" s="1"/>
  <c r="N101" i="2"/>
  <c r="O100" i="2"/>
  <c r="GU102" i="2" l="1"/>
  <c r="GV101" i="2"/>
  <c r="GW101" i="2" s="1"/>
  <c r="GX101" i="2" s="1"/>
  <c r="GY101" i="2" s="1"/>
  <c r="FZ102" i="2"/>
  <c r="GA101" i="2"/>
  <c r="GB101" i="2" s="1"/>
  <c r="GC101" i="2" s="1"/>
  <c r="GD101" i="2" s="1"/>
  <c r="FE102" i="2"/>
  <c r="FF101" i="2"/>
  <c r="FG101" i="2" s="1"/>
  <c r="FH101" i="2" s="1"/>
  <c r="FI101" i="2" s="1"/>
  <c r="EJ102" i="2"/>
  <c r="EK101" i="2"/>
  <c r="EL101" i="2" s="1"/>
  <c r="EM101" i="2" s="1"/>
  <c r="EN101" i="2" s="1"/>
  <c r="DP101" i="2"/>
  <c r="DQ101" i="2" s="1"/>
  <c r="DR101" i="2" s="1"/>
  <c r="DS101" i="2" s="1"/>
  <c r="DO102" i="2"/>
  <c r="CT102" i="2"/>
  <c r="CU101" i="2"/>
  <c r="CV101" i="2" s="1"/>
  <c r="CW101" i="2" s="1"/>
  <c r="CX101" i="2" s="1"/>
  <c r="BY102" i="2"/>
  <c r="BZ101" i="2"/>
  <c r="CA101" i="2" s="1"/>
  <c r="CB101" i="2" s="1"/>
  <c r="CC101" i="2" s="1"/>
  <c r="AI102" i="2"/>
  <c r="AJ101" i="2"/>
  <c r="AK101" i="2" s="1"/>
  <c r="AL101" i="2" s="1"/>
  <c r="AM101" i="2" s="1"/>
  <c r="P100" i="2"/>
  <c r="Q100" i="2" s="1"/>
  <c r="R100" i="2" s="1"/>
  <c r="N102" i="2"/>
  <c r="O101" i="2"/>
  <c r="P101" i="2" s="1"/>
  <c r="Q101" i="2" s="1"/>
  <c r="R101" i="2" s="1"/>
  <c r="GU103" i="2" l="1"/>
  <c r="GV102" i="2"/>
  <c r="GW102" i="2" s="1"/>
  <c r="GX102" i="2" s="1"/>
  <c r="GY102" i="2" s="1"/>
  <c r="FZ103" i="2"/>
  <c r="GA102" i="2"/>
  <c r="GB102" i="2" s="1"/>
  <c r="GC102" i="2" s="1"/>
  <c r="GD102" i="2" s="1"/>
  <c r="FE103" i="2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AI103" i="2"/>
  <c r="AJ102" i="2"/>
  <c r="AK102" i="2" s="1"/>
  <c r="AL102" i="2" s="1"/>
  <c r="AM102" i="2" s="1"/>
  <c r="O102" i="2"/>
  <c r="P102" i="2" s="1"/>
  <c r="Q102" i="2" s="1"/>
  <c r="R102" i="2" s="1"/>
  <c r="N103" i="2"/>
  <c r="GU104" i="2" l="1"/>
  <c r="GV103" i="2"/>
  <c r="GW103" i="2" s="1"/>
  <c r="GX103" i="2" s="1"/>
  <c r="GY103" i="2" s="1"/>
  <c r="FZ104" i="2"/>
  <c r="GA103" i="2"/>
  <c r="GB103" i="2" s="1"/>
  <c r="GC103" i="2" s="1"/>
  <c r="GD103" i="2" s="1"/>
  <c r="FF103" i="2"/>
  <c r="FG103" i="2" s="1"/>
  <c r="FH103" i="2" s="1"/>
  <c r="FI103" i="2" s="1"/>
  <c r="FE104" i="2"/>
  <c r="EK103" i="2"/>
  <c r="EL103" i="2" s="1"/>
  <c r="EM103" i="2" s="1"/>
  <c r="EN103" i="2" s="1"/>
  <c r="EJ104" i="2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AJ103" i="2"/>
  <c r="AK103" i="2" s="1"/>
  <c r="AL103" i="2" s="1"/>
  <c r="AM103" i="2" s="1"/>
  <c r="AI104" i="2"/>
  <c r="N104" i="2"/>
  <c r="O103" i="2"/>
  <c r="P103" i="2" s="1"/>
  <c r="Q103" i="2" s="1"/>
  <c r="R103" i="2" s="1"/>
  <c r="GU105" i="2" l="1"/>
  <c r="GV104" i="2"/>
  <c r="GW104" i="2" s="1"/>
  <c r="GX104" i="2" s="1"/>
  <c r="GY104" i="2" s="1"/>
  <c r="FZ105" i="2"/>
  <c r="GA104" i="2"/>
  <c r="GB104" i="2" s="1"/>
  <c r="GC104" i="2" s="1"/>
  <c r="GD104" i="2" s="1"/>
  <c r="FF104" i="2"/>
  <c r="FG104" i="2" s="1"/>
  <c r="FH104" i="2" s="1"/>
  <c r="FI104" i="2" s="1"/>
  <c r="FE105" i="2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AJ104" i="2"/>
  <c r="AK104" i="2" s="1"/>
  <c r="AL104" i="2" s="1"/>
  <c r="AM104" i="2" s="1"/>
  <c r="AI105" i="2"/>
  <c r="N105" i="2"/>
  <c r="O104" i="2"/>
  <c r="GU106" i="2" l="1"/>
  <c r="GV105" i="2"/>
  <c r="GW105" i="2" s="1"/>
  <c r="GX105" i="2" s="1"/>
  <c r="GY105" i="2" s="1"/>
  <c r="FZ106" i="2"/>
  <c r="GA105" i="2"/>
  <c r="GB105" i="2" s="1"/>
  <c r="GC105" i="2" s="1"/>
  <c r="GD105" i="2" s="1"/>
  <c r="FE106" i="2"/>
  <c r="FF105" i="2"/>
  <c r="FG105" i="2" s="1"/>
  <c r="FH105" i="2" s="1"/>
  <c r="FI105" i="2" s="1"/>
  <c r="EK105" i="2"/>
  <c r="EL105" i="2" s="1"/>
  <c r="EM105" i="2" s="1"/>
  <c r="EN105" i="2" s="1"/>
  <c r="EJ106" i="2"/>
  <c r="DP105" i="2"/>
  <c r="DQ105" i="2" s="1"/>
  <c r="DR105" i="2" s="1"/>
  <c r="DS105" i="2" s="1"/>
  <c r="DO106" i="2"/>
  <c r="CT106" i="2"/>
  <c r="CU105" i="2"/>
  <c r="CV105" i="2" s="1"/>
  <c r="CW105" i="2" s="1"/>
  <c r="CX105" i="2" s="1"/>
  <c r="BY106" i="2"/>
  <c r="BZ105" i="2"/>
  <c r="CA105" i="2" s="1"/>
  <c r="CB105" i="2" s="1"/>
  <c r="CC105" i="2" s="1"/>
  <c r="AJ105" i="2"/>
  <c r="AK105" i="2" s="1"/>
  <c r="AL105" i="2" s="1"/>
  <c r="AM105" i="2" s="1"/>
  <c r="AI106" i="2"/>
  <c r="P104" i="2"/>
  <c r="Q104" i="2" s="1"/>
  <c r="R104" i="2" s="1"/>
  <c r="O105" i="2"/>
  <c r="P105" i="2" s="1"/>
  <c r="Q105" i="2" s="1"/>
  <c r="R105" i="2" s="1"/>
  <c r="N106" i="2"/>
  <c r="GU107" i="2" l="1"/>
  <c r="GV106" i="2"/>
  <c r="GW106" i="2" s="1"/>
  <c r="GX106" i="2" s="1"/>
  <c r="GY106" i="2" s="1"/>
  <c r="FZ107" i="2"/>
  <c r="GA106" i="2"/>
  <c r="GB106" i="2" s="1"/>
  <c r="GC106" i="2" s="1"/>
  <c r="GD106" i="2" s="1"/>
  <c r="FE107" i="2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Z106" i="2"/>
  <c r="CA106" i="2" s="1"/>
  <c r="CB106" i="2" s="1"/>
  <c r="CC106" i="2" s="1"/>
  <c r="BY107" i="2"/>
  <c r="AJ106" i="2"/>
  <c r="AK106" i="2" s="1"/>
  <c r="AL106" i="2" s="1"/>
  <c r="AM106" i="2" s="1"/>
  <c r="AI107" i="2"/>
  <c r="N107" i="2"/>
  <c r="O106" i="2"/>
  <c r="P106" i="2" s="1"/>
  <c r="Q106" i="2" s="1"/>
  <c r="R106" i="2" s="1"/>
  <c r="J8" i="4"/>
  <c r="J16" i="4" s="1"/>
  <c r="BR19" i="2"/>
  <c r="BR20" i="2" s="1"/>
  <c r="BR21" i="2" s="1"/>
  <c r="BR22" i="2" s="1"/>
  <c r="BR23" i="2" s="1"/>
  <c r="BR24" i="2" s="1"/>
  <c r="BR25" i="2" s="1"/>
  <c r="BR26" i="2" s="1"/>
  <c r="BR27" i="2" s="1"/>
  <c r="BR28" i="2" s="1"/>
  <c r="BR29" i="2" s="1"/>
  <c r="BR30" i="2" s="1"/>
  <c r="BR31" i="2" s="1"/>
  <c r="BR32" i="2" s="1"/>
  <c r="BR33" i="2" s="1"/>
  <c r="BR34" i="2" s="1"/>
  <c r="BR35" i="2" s="1"/>
  <c r="BR36" i="2" s="1"/>
  <c r="BR37" i="2" s="1"/>
  <c r="BR38" i="2" s="1"/>
  <c r="BR39" i="2" s="1"/>
  <c r="BR40" i="2" s="1"/>
  <c r="BR41" i="2" s="1"/>
  <c r="BR42" i="2" s="1"/>
  <c r="BR43" i="2" s="1"/>
  <c r="BR44" i="2" s="1"/>
  <c r="BR45" i="2" s="1"/>
  <c r="BR46" i="2" s="1"/>
  <c r="BR47" i="2" s="1"/>
  <c r="BR48" i="2" s="1"/>
  <c r="BR49" i="2" s="1"/>
  <c r="BR50" i="2" s="1"/>
  <c r="BR51" i="2" s="1"/>
  <c r="BR52" i="2" s="1"/>
  <c r="BR53" i="2" s="1"/>
  <c r="BR54" i="2" s="1"/>
  <c r="BR55" i="2" s="1"/>
  <c r="BR56" i="2" s="1"/>
  <c r="BR57" i="2" s="1"/>
  <c r="BR58" i="2" s="1"/>
  <c r="BR59" i="2" s="1"/>
  <c r="BR60" i="2" s="1"/>
  <c r="BR61" i="2" s="1"/>
  <c r="BR62" i="2" s="1"/>
  <c r="BR63" i="2" s="1"/>
  <c r="BR64" i="2" s="1"/>
  <c r="BR65" i="2" s="1"/>
  <c r="BR66" i="2" s="1"/>
  <c r="BR67" i="2" s="1"/>
  <c r="BR68" i="2" s="1"/>
  <c r="BR69" i="2" s="1"/>
  <c r="BR70" i="2" s="1"/>
  <c r="BR71" i="2" s="1"/>
  <c r="BR72" i="2" s="1"/>
  <c r="BR73" i="2" s="1"/>
  <c r="BR74" i="2" s="1"/>
  <c r="BR75" i="2" s="1"/>
  <c r="BR76" i="2" s="1"/>
  <c r="BR77" i="2" s="1"/>
  <c r="BR78" i="2" s="1"/>
  <c r="BR79" i="2" s="1"/>
  <c r="BR80" i="2" s="1"/>
  <c r="BR81" i="2" s="1"/>
  <c r="BR82" i="2" s="1"/>
  <c r="BR83" i="2" s="1"/>
  <c r="BR84" i="2" s="1"/>
  <c r="BR85" i="2" s="1"/>
  <c r="BR86" i="2" s="1"/>
  <c r="BR87" i="2" s="1"/>
  <c r="BR88" i="2" s="1"/>
  <c r="BR89" i="2" s="1"/>
  <c r="BR90" i="2" s="1"/>
  <c r="BR91" i="2" s="1"/>
  <c r="BR92" i="2" s="1"/>
  <c r="BR93" i="2" s="1"/>
  <c r="BR94" i="2" s="1"/>
  <c r="BR95" i="2" s="1"/>
  <c r="BR96" i="2" s="1"/>
  <c r="BR97" i="2" s="1"/>
  <c r="BR98" i="2" s="1"/>
  <c r="BR99" i="2" s="1"/>
  <c r="BR100" i="2" s="1"/>
  <c r="BR101" i="2" s="1"/>
  <c r="BR102" i="2" s="1"/>
  <c r="BR103" i="2" s="1"/>
  <c r="BR104" i="2" s="1"/>
  <c r="BR105" i="2" s="1"/>
  <c r="BR106" i="2" s="1"/>
  <c r="BR107" i="2" s="1"/>
  <c r="BR108" i="2" s="1"/>
  <c r="BR109" i="2" s="1"/>
  <c r="BR110" i="2" s="1"/>
  <c r="BR111" i="2" s="1"/>
  <c r="BR112" i="2" s="1"/>
  <c r="BR113" i="2" s="1"/>
  <c r="BR114" i="2" s="1"/>
  <c r="BR115" i="2" s="1"/>
  <c r="BR116" i="2" s="1"/>
  <c r="BR117" i="2" s="1"/>
  <c r="BR118" i="2" s="1"/>
  <c r="BR119" i="2" s="1"/>
  <c r="BR120" i="2" s="1"/>
  <c r="BR121" i="2" s="1"/>
  <c r="BR122" i="2" s="1"/>
  <c r="BR123" i="2" s="1"/>
  <c r="BR124" i="2" s="1"/>
  <c r="BR125" i="2" s="1"/>
  <c r="BR126" i="2" s="1"/>
  <c r="BR127" i="2" s="1"/>
  <c r="BR128" i="2" s="1"/>
  <c r="BR129" i="2" s="1"/>
  <c r="BR130" i="2" s="1"/>
  <c r="BR131" i="2" s="1"/>
  <c r="BR132" i="2" s="1"/>
  <c r="BR133" i="2" s="1"/>
  <c r="BR134" i="2" s="1"/>
  <c r="BR135" i="2" s="1"/>
  <c r="BR136" i="2" s="1"/>
  <c r="BR137" i="2" s="1"/>
  <c r="BR138" i="2" s="1"/>
  <c r="BR139" i="2" s="1"/>
  <c r="BR140" i="2" s="1"/>
  <c r="BR141" i="2" s="1"/>
  <c r="BR142" i="2" s="1"/>
  <c r="BR143" i="2" s="1"/>
  <c r="BR144" i="2" s="1"/>
  <c r="BR145" i="2" s="1"/>
  <c r="BR146" i="2" s="1"/>
  <c r="BR147" i="2" s="1"/>
  <c r="BR148" i="2" s="1"/>
  <c r="BR149" i="2" s="1"/>
  <c r="BR150" i="2" s="1"/>
  <c r="BR151" i="2" s="1"/>
  <c r="BR152" i="2" s="1"/>
  <c r="BR153" i="2" s="1"/>
  <c r="BR154" i="2" s="1"/>
  <c r="BR155" i="2" s="1"/>
  <c r="BR156" i="2" s="1"/>
  <c r="BR157" i="2" s="1"/>
  <c r="BR158" i="2" s="1"/>
  <c r="BR159" i="2" s="1"/>
  <c r="BR160" i="2" s="1"/>
  <c r="BR161" i="2" s="1"/>
  <c r="BR162" i="2" s="1"/>
  <c r="BR163" i="2" s="1"/>
  <c r="BR164" i="2" s="1"/>
  <c r="BR165" i="2" s="1"/>
  <c r="BR166" i="2" s="1"/>
  <c r="BR167" i="2" s="1"/>
  <c r="BR168" i="2" s="1"/>
  <c r="BR169" i="2" s="1"/>
  <c r="BR170" i="2" s="1"/>
  <c r="BR171" i="2" s="1"/>
  <c r="BR172" i="2" s="1"/>
  <c r="BR173" i="2" s="1"/>
  <c r="BR174" i="2" s="1"/>
  <c r="BR175" i="2" s="1"/>
  <c r="BR176" i="2" s="1"/>
  <c r="BR177" i="2" s="1"/>
  <c r="BR178" i="2" s="1"/>
  <c r="BR179" i="2" s="1"/>
  <c r="BR180" i="2" s="1"/>
  <c r="BR181" i="2" s="1"/>
  <c r="BR182" i="2" s="1"/>
  <c r="BR183" i="2" s="1"/>
  <c r="BR184" i="2" s="1"/>
  <c r="BR185" i="2" s="1"/>
  <c r="BR186" i="2" s="1"/>
  <c r="BR187" i="2" s="1"/>
  <c r="BR188" i="2" s="1"/>
  <c r="BR189" i="2" s="1"/>
  <c r="BR190" i="2" s="1"/>
  <c r="BR191" i="2" s="1"/>
  <c r="BR192" i="2" s="1"/>
  <c r="BR193" i="2" s="1"/>
  <c r="BR194" i="2" s="1"/>
  <c r="BR195" i="2" s="1"/>
  <c r="BR196" i="2" s="1"/>
  <c r="BR197" i="2" s="1"/>
  <c r="BR198" i="2" s="1"/>
  <c r="BR199" i="2" s="1"/>
  <c r="BR200" i="2" s="1"/>
  <c r="BR201" i="2" s="1"/>
  <c r="BR202" i="2" s="1"/>
  <c r="BR203" i="2" s="1"/>
  <c r="BQ19" i="2"/>
  <c r="BQ20" i="2" s="1"/>
  <c r="BQ21" i="2" s="1"/>
  <c r="BQ22" i="2" s="1"/>
  <c r="BQ23" i="2" s="1"/>
  <c r="BQ24" i="2" s="1"/>
  <c r="BQ25" i="2" s="1"/>
  <c r="BQ26" i="2" s="1"/>
  <c r="BQ27" i="2" s="1"/>
  <c r="BQ28" i="2" s="1"/>
  <c r="BQ29" i="2" s="1"/>
  <c r="BQ30" i="2" s="1"/>
  <c r="BQ31" i="2" s="1"/>
  <c r="BQ32" i="2" s="1"/>
  <c r="BQ33" i="2" s="1"/>
  <c r="BQ34" i="2" s="1"/>
  <c r="BQ35" i="2" s="1"/>
  <c r="BQ36" i="2" s="1"/>
  <c r="BQ37" i="2" s="1"/>
  <c r="BQ38" i="2" s="1"/>
  <c r="BQ39" i="2" s="1"/>
  <c r="BQ40" i="2" s="1"/>
  <c r="BQ41" i="2" s="1"/>
  <c r="BQ42" i="2" s="1"/>
  <c r="BQ43" i="2" s="1"/>
  <c r="BQ44" i="2" s="1"/>
  <c r="BQ45" i="2" s="1"/>
  <c r="BQ46" i="2" s="1"/>
  <c r="BQ47" i="2" s="1"/>
  <c r="BQ48" i="2" s="1"/>
  <c r="BQ49" i="2" s="1"/>
  <c r="BQ50" i="2" s="1"/>
  <c r="BQ51" i="2" s="1"/>
  <c r="BQ52" i="2" s="1"/>
  <c r="BQ53" i="2" s="1"/>
  <c r="BQ54" i="2" s="1"/>
  <c r="BQ55" i="2" s="1"/>
  <c r="BQ56" i="2" s="1"/>
  <c r="BQ57" i="2" s="1"/>
  <c r="BQ58" i="2" s="1"/>
  <c r="BQ59" i="2" s="1"/>
  <c r="BQ60" i="2" s="1"/>
  <c r="BQ61" i="2" s="1"/>
  <c r="BQ62" i="2" s="1"/>
  <c r="BQ63" i="2" s="1"/>
  <c r="BQ64" i="2" s="1"/>
  <c r="BQ65" i="2" s="1"/>
  <c r="BQ66" i="2" s="1"/>
  <c r="BQ67" i="2" s="1"/>
  <c r="BQ68" i="2" s="1"/>
  <c r="BQ69" i="2" s="1"/>
  <c r="BQ70" i="2" s="1"/>
  <c r="BQ71" i="2" s="1"/>
  <c r="BQ72" i="2" s="1"/>
  <c r="BQ73" i="2" s="1"/>
  <c r="BQ74" i="2" s="1"/>
  <c r="BQ75" i="2" s="1"/>
  <c r="BQ76" i="2" s="1"/>
  <c r="BQ77" i="2" s="1"/>
  <c r="BQ78" i="2" s="1"/>
  <c r="BQ79" i="2" s="1"/>
  <c r="BQ80" i="2" s="1"/>
  <c r="BQ81" i="2" s="1"/>
  <c r="BQ82" i="2" s="1"/>
  <c r="BQ83" i="2" s="1"/>
  <c r="BQ84" i="2" s="1"/>
  <c r="BQ85" i="2" s="1"/>
  <c r="BQ86" i="2" s="1"/>
  <c r="BQ87" i="2" s="1"/>
  <c r="BQ88" i="2" s="1"/>
  <c r="BQ89" i="2" s="1"/>
  <c r="BQ90" i="2" s="1"/>
  <c r="BQ91" i="2" s="1"/>
  <c r="BQ92" i="2" s="1"/>
  <c r="BQ93" i="2" s="1"/>
  <c r="BQ94" i="2" s="1"/>
  <c r="BQ95" i="2" s="1"/>
  <c r="BQ96" i="2" s="1"/>
  <c r="BQ97" i="2" s="1"/>
  <c r="BQ98" i="2" s="1"/>
  <c r="BQ99" i="2" s="1"/>
  <c r="BQ100" i="2" s="1"/>
  <c r="BQ101" i="2" s="1"/>
  <c r="BQ102" i="2" s="1"/>
  <c r="BQ103" i="2" s="1"/>
  <c r="BQ104" i="2" s="1"/>
  <c r="BQ105" i="2" s="1"/>
  <c r="BQ106" i="2" s="1"/>
  <c r="BQ107" i="2" s="1"/>
  <c r="BQ108" i="2" s="1"/>
  <c r="BQ109" i="2" s="1"/>
  <c r="BQ110" i="2" s="1"/>
  <c r="BQ111" i="2" s="1"/>
  <c r="BQ112" i="2" s="1"/>
  <c r="BQ113" i="2" s="1"/>
  <c r="BQ114" i="2" s="1"/>
  <c r="BQ115" i="2" s="1"/>
  <c r="BQ116" i="2" s="1"/>
  <c r="BQ117" i="2" s="1"/>
  <c r="BQ118" i="2" s="1"/>
  <c r="BQ119" i="2" s="1"/>
  <c r="BQ120" i="2" s="1"/>
  <c r="BQ121" i="2" s="1"/>
  <c r="BQ122" i="2" s="1"/>
  <c r="BQ123" i="2" s="1"/>
  <c r="BQ124" i="2" s="1"/>
  <c r="BQ125" i="2" s="1"/>
  <c r="BQ126" i="2" s="1"/>
  <c r="BQ127" i="2" s="1"/>
  <c r="BQ128" i="2" s="1"/>
  <c r="BQ129" i="2" s="1"/>
  <c r="BQ130" i="2" s="1"/>
  <c r="BQ131" i="2" s="1"/>
  <c r="BQ132" i="2" s="1"/>
  <c r="BQ133" i="2" s="1"/>
  <c r="BQ134" i="2" s="1"/>
  <c r="BQ135" i="2" s="1"/>
  <c r="BQ136" i="2" s="1"/>
  <c r="BQ137" i="2" s="1"/>
  <c r="BQ138" i="2" s="1"/>
  <c r="BQ139" i="2" s="1"/>
  <c r="BQ140" i="2" s="1"/>
  <c r="BQ141" i="2" s="1"/>
  <c r="BQ142" i="2" s="1"/>
  <c r="BQ143" i="2" s="1"/>
  <c r="BQ144" i="2" s="1"/>
  <c r="BQ145" i="2" s="1"/>
  <c r="BQ146" i="2" s="1"/>
  <c r="BQ147" i="2" s="1"/>
  <c r="BQ148" i="2" s="1"/>
  <c r="BQ149" i="2" s="1"/>
  <c r="BQ150" i="2" s="1"/>
  <c r="BQ151" i="2" s="1"/>
  <c r="BQ152" i="2" s="1"/>
  <c r="BQ153" i="2" s="1"/>
  <c r="BQ154" i="2" s="1"/>
  <c r="BQ155" i="2" s="1"/>
  <c r="BQ156" i="2" s="1"/>
  <c r="BQ157" i="2" s="1"/>
  <c r="BQ158" i="2" s="1"/>
  <c r="BQ159" i="2" s="1"/>
  <c r="BQ160" i="2" s="1"/>
  <c r="BQ161" i="2" s="1"/>
  <c r="BQ162" i="2" s="1"/>
  <c r="BQ163" i="2" s="1"/>
  <c r="BQ164" i="2" s="1"/>
  <c r="BQ165" i="2" s="1"/>
  <c r="BQ166" i="2" s="1"/>
  <c r="BQ167" i="2" s="1"/>
  <c r="BQ168" i="2" s="1"/>
  <c r="BQ169" i="2" s="1"/>
  <c r="BQ170" i="2" s="1"/>
  <c r="BQ171" i="2" s="1"/>
  <c r="BQ172" i="2" s="1"/>
  <c r="BQ173" i="2" s="1"/>
  <c r="BQ174" i="2" s="1"/>
  <c r="BQ175" i="2" s="1"/>
  <c r="BQ176" i="2" s="1"/>
  <c r="BQ177" i="2" s="1"/>
  <c r="BQ178" i="2" s="1"/>
  <c r="BQ179" i="2" s="1"/>
  <c r="BQ180" i="2" s="1"/>
  <c r="BQ181" i="2" s="1"/>
  <c r="BQ182" i="2" s="1"/>
  <c r="BQ183" i="2" s="1"/>
  <c r="BQ184" i="2" s="1"/>
  <c r="BQ185" i="2" s="1"/>
  <c r="BQ186" i="2" s="1"/>
  <c r="BQ187" i="2" s="1"/>
  <c r="BQ188" i="2" s="1"/>
  <c r="BQ189" i="2" s="1"/>
  <c r="BQ190" i="2" s="1"/>
  <c r="BQ191" i="2" s="1"/>
  <c r="BQ192" i="2" s="1"/>
  <c r="BQ193" i="2" s="1"/>
  <c r="BQ194" i="2" s="1"/>
  <c r="BQ195" i="2" s="1"/>
  <c r="BQ196" i="2" s="1"/>
  <c r="BQ197" i="2" s="1"/>
  <c r="BQ198" i="2" s="1"/>
  <c r="BQ199" i="2" s="1"/>
  <c r="BQ200" i="2" s="1"/>
  <c r="BQ201" i="2" s="1"/>
  <c r="BQ202" i="2" s="1"/>
  <c r="BQ203" i="2" s="1"/>
  <c r="BP19" i="2"/>
  <c r="GU108" i="2" l="1"/>
  <c r="GV107" i="2"/>
  <c r="GW107" i="2" s="1"/>
  <c r="GX107" i="2" s="1"/>
  <c r="GY107" i="2" s="1"/>
  <c r="FZ108" i="2"/>
  <c r="GA107" i="2"/>
  <c r="GB107" i="2" s="1"/>
  <c r="GC107" i="2" s="1"/>
  <c r="GD107" i="2" s="1"/>
  <c r="FE108" i="2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AI108" i="2"/>
  <c r="AJ107" i="2"/>
  <c r="AK107" i="2" s="1"/>
  <c r="AL107" i="2" s="1"/>
  <c r="AM107" i="2" s="1"/>
  <c r="O107" i="2"/>
  <c r="N108" i="2"/>
  <c r="BS19" i="2"/>
  <c r="BE20" i="2"/>
  <c r="BF20" i="2" s="1"/>
  <c r="BE21" i="2"/>
  <c r="BP20" i="2"/>
  <c r="K8" i="4"/>
  <c r="K16" i="4" s="1"/>
  <c r="GU109" i="2" l="1"/>
  <c r="GV108" i="2"/>
  <c r="GW108" i="2" s="1"/>
  <c r="GX108" i="2" s="1"/>
  <c r="GY108" i="2" s="1"/>
  <c r="FZ109" i="2"/>
  <c r="GA108" i="2"/>
  <c r="GB108" i="2" s="1"/>
  <c r="GC108" i="2" s="1"/>
  <c r="GD108" i="2" s="1"/>
  <c r="FE109" i="2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Z108" i="2"/>
  <c r="CA108" i="2" s="1"/>
  <c r="CB108" i="2" s="1"/>
  <c r="CC108" i="2" s="1"/>
  <c r="BY109" i="2"/>
  <c r="AJ108" i="2"/>
  <c r="AK108" i="2" s="1"/>
  <c r="AL108" i="2" s="1"/>
  <c r="AM108" i="2" s="1"/>
  <c r="AI109" i="2"/>
  <c r="N109" i="2"/>
  <c r="O108" i="2"/>
  <c r="P108" i="2" s="1"/>
  <c r="Q108" i="2" s="1"/>
  <c r="R108" i="2" s="1"/>
  <c r="P107" i="2"/>
  <c r="Q107" i="2" s="1"/>
  <c r="R107" i="2" s="1"/>
  <c r="BG20" i="2"/>
  <c r="BH20" i="2" s="1"/>
  <c r="BS20" i="2"/>
  <c r="BP21" i="2"/>
  <c r="BE22" i="2"/>
  <c r="BF21" i="2"/>
  <c r="BG21" i="2" s="1"/>
  <c r="BH21" i="2" s="1"/>
  <c r="GU110" i="2" l="1"/>
  <c r="GV109" i="2"/>
  <c r="GW109" i="2" s="1"/>
  <c r="GX109" i="2" s="1"/>
  <c r="GY109" i="2" s="1"/>
  <c r="FZ110" i="2"/>
  <c r="GA109" i="2"/>
  <c r="GB109" i="2" s="1"/>
  <c r="GC109" i="2" s="1"/>
  <c r="GD109" i="2" s="1"/>
  <c r="FE110" i="2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AJ109" i="2"/>
  <c r="AK109" i="2" s="1"/>
  <c r="AL109" i="2" s="1"/>
  <c r="AM109" i="2" s="1"/>
  <c r="AI110" i="2"/>
  <c r="O109" i="2"/>
  <c r="P109" i="2" s="1"/>
  <c r="Q109" i="2" s="1"/>
  <c r="R109" i="2" s="1"/>
  <c r="N110" i="2"/>
  <c r="BS21" i="2"/>
  <c r="BP22" i="2"/>
  <c r="BF22" i="2"/>
  <c r="BG22" i="2" s="1"/>
  <c r="BH22" i="2" s="1"/>
  <c r="BE23" i="2"/>
  <c r="GU111" i="2" l="1"/>
  <c r="GV110" i="2"/>
  <c r="GW110" i="2" s="1"/>
  <c r="GX110" i="2" s="1"/>
  <c r="GY110" i="2" s="1"/>
  <c r="FZ111" i="2"/>
  <c r="GA110" i="2"/>
  <c r="GB110" i="2" s="1"/>
  <c r="GC110" i="2" s="1"/>
  <c r="GD110" i="2" s="1"/>
  <c r="FE111" i="2"/>
  <c r="FF110" i="2"/>
  <c r="FG110" i="2" s="1"/>
  <c r="FH110" i="2" s="1"/>
  <c r="FI110" i="2" s="1"/>
  <c r="EJ111" i="2"/>
  <c r="EK110" i="2"/>
  <c r="EL110" i="2" s="1"/>
  <c r="EM110" i="2" s="1"/>
  <c r="EN110" i="2" s="1"/>
  <c r="DP110" i="2"/>
  <c r="DQ110" i="2" s="1"/>
  <c r="DR110" i="2" s="1"/>
  <c r="DS110" i="2" s="1"/>
  <c r="DO111" i="2"/>
  <c r="CT111" i="2"/>
  <c r="CU110" i="2"/>
  <c r="CV110" i="2" s="1"/>
  <c r="CW110" i="2" s="1"/>
  <c r="CX110" i="2" s="1"/>
  <c r="BY111" i="2"/>
  <c r="BZ110" i="2"/>
  <c r="CA110" i="2" s="1"/>
  <c r="CB110" i="2" s="1"/>
  <c r="CC110" i="2" s="1"/>
  <c r="AJ110" i="2"/>
  <c r="AK110" i="2" s="1"/>
  <c r="AL110" i="2" s="1"/>
  <c r="AM110" i="2" s="1"/>
  <c r="AI111" i="2"/>
  <c r="N111" i="2"/>
  <c r="O110" i="2"/>
  <c r="P110" i="2" s="1"/>
  <c r="Q110" i="2" s="1"/>
  <c r="R110" i="2" s="1"/>
  <c r="BS22" i="2"/>
  <c r="BP23" i="2"/>
  <c r="BE24" i="2"/>
  <c r="BF23" i="2"/>
  <c r="BG23" i="2" s="1"/>
  <c r="BH23" i="2" s="1"/>
  <c r="GU112" i="2" l="1"/>
  <c r="GV111" i="2"/>
  <c r="GW111" i="2" s="1"/>
  <c r="GX111" i="2" s="1"/>
  <c r="GY111" i="2" s="1"/>
  <c r="FZ112" i="2"/>
  <c r="GA111" i="2"/>
  <c r="GB111" i="2" s="1"/>
  <c r="GC111" i="2" s="1"/>
  <c r="GD111" i="2" s="1"/>
  <c r="FE112" i="2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U111" i="2"/>
  <c r="CV111" i="2" s="1"/>
  <c r="CW111" i="2" s="1"/>
  <c r="CX111" i="2" s="1"/>
  <c r="CT112" i="2"/>
  <c r="BY112" i="2"/>
  <c r="BZ111" i="2"/>
  <c r="CA111" i="2" s="1"/>
  <c r="CB111" i="2" s="1"/>
  <c r="CC111" i="2" s="1"/>
  <c r="AI112" i="2"/>
  <c r="AJ111" i="2"/>
  <c r="AK111" i="2" s="1"/>
  <c r="AL111" i="2" s="1"/>
  <c r="AM111" i="2" s="1"/>
  <c r="O111" i="2"/>
  <c r="P111" i="2" s="1"/>
  <c r="Q111" i="2" s="1"/>
  <c r="R111" i="2" s="1"/>
  <c r="N112" i="2"/>
  <c r="BE25" i="2"/>
  <c r="BS23" i="2"/>
  <c r="BP24" i="2"/>
  <c r="BF24" i="2"/>
  <c r="BG24" i="2" s="1"/>
  <c r="BH24" i="2" s="1"/>
  <c r="GU113" i="2" l="1"/>
  <c r="GV112" i="2"/>
  <c r="GW112" i="2" s="1"/>
  <c r="GX112" i="2" s="1"/>
  <c r="GY112" i="2" s="1"/>
  <c r="FZ113" i="2"/>
  <c r="GA112" i="2"/>
  <c r="GB112" i="2" s="1"/>
  <c r="GC112" i="2" s="1"/>
  <c r="GD112" i="2" s="1"/>
  <c r="FE113" i="2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AI113" i="2"/>
  <c r="AJ112" i="2"/>
  <c r="AK112" i="2" s="1"/>
  <c r="AL112" i="2" s="1"/>
  <c r="AM112" i="2" s="1"/>
  <c r="N113" i="2"/>
  <c r="O112" i="2"/>
  <c r="BS24" i="2"/>
  <c r="BP25" i="2"/>
  <c r="BE26" i="2"/>
  <c r="BF25" i="2"/>
  <c r="BG25" i="2" s="1"/>
  <c r="BH25" i="2" s="1"/>
  <c r="GU114" i="2" l="1"/>
  <c r="GV113" i="2"/>
  <c r="GW113" i="2" s="1"/>
  <c r="GX113" i="2" s="1"/>
  <c r="GY113" i="2" s="1"/>
  <c r="GA113" i="2"/>
  <c r="GB113" i="2" s="1"/>
  <c r="GC113" i="2" s="1"/>
  <c r="GD113" i="2" s="1"/>
  <c r="FZ114" i="2"/>
  <c r="FF113" i="2"/>
  <c r="FG113" i="2" s="1"/>
  <c r="FH113" i="2" s="1"/>
  <c r="FI113" i="2" s="1"/>
  <c r="FE114" i="2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AJ113" i="2"/>
  <c r="AK113" i="2" s="1"/>
  <c r="AL113" i="2" s="1"/>
  <c r="AM113" i="2" s="1"/>
  <c r="AI114" i="2"/>
  <c r="P112" i="2"/>
  <c r="Q112" i="2" s="1"/>
  <c r="R112" i="2" s="1"/>
  <c r="N114" i="2"/>
  <c r="O113" i="2"/>
  <c r="P113" i="2" s="1"/>
  <c r="Q113" i="2" s="1"/>
  <c r="R113" i="2" s="1"/>
  <c r="BE27" i="2"/>
  <c r="BS25" i="2"/>
  <c r="BP26" i="2"/>
  <c r="BF26" i="2"/>
  <c r="BG26" i="2" s="1"/>
  <c r="BH26" i="2" s="1"/>
  <c r="GU115" i="2" l="1"/>
  <c r="GV114" i="2"/>
  <c r="GW114" i="2" s="1"/>
  <c r="GX114" i="2" s="1"/>
  <c r="GY114" i="2" s="1"/>
  <c r="FZ115" i="2"/>
  <c r="GA114" i="2"/>
  <c r="GB114" i="2" s="1"/>
  <c r="GC114" i="2" s="1"/>
  <c r="GD114" i="2" s="1"/>
  <c r="FE115" i="2"/>
  <c r="FF114" i="2"/>
  <c r="FG114" i="2" s="1"/>
  <c r="FH114" i="2" s="1"/>
  <c r="FI114" i="2" s="1"/>
  <c r="EJ115" i="2"/>
  <c r="EK114" i="2"/>
  <c r="EL114" i="2" s="1"/>
  <c r="EM114" i="2" s="1"/>
  <c r="EN114" i="2" s="1"/>
  <c r="DP114" i="2"/>
  <c r="DQ114" i="2" s="1"/>
  <c r="DR114" i="2" s="1"/>
  <c r="DS114" i="2" s="1"/>
  <c r="DO115" i="2"/>
  <c r="CT115" i="2"/>
  <c r="CU114" i="2"/>
  <c r="CV114" i="2" s="1"/>
  <c r="CW114" i="2" s="1"/>
  <c r="CX114" i="2" s="1"/>
  <c r="BY115" i="2"/>
  <c r="BZ114" i="2"/>
  <c r="CA114" i="2" s="1"/>
  <c r="CB114" i="2" s="1"/>
  <c r="CC114" i="2" s="1"/>
  <c r="AJ114" i="2"/>
  <c r="AK114" i="2" s="1"/>
  <c r="AL114" i="2" s="1"/>
  <c r="AM114" i="2" s="1"/>
  <c r="AI115" i="2"/>
  <c r="O114" i="2"/>
  <c r="N115" i="2"/>
  <c r="BS26" i="2"/>
  <c r="BP27" i="2"/>
  <c r="BE28" i="2"/>
  <c r="BF27" i="2"/>
  <c r="BG27" i="2" s="1"/>
  <c r="BH27" i="2" s="1"/>
  <c r="GU116" i="2" l="1"/>
  <c r="GV115" i="2"/>
  <c r="GW115" i="2" s="1"/>
  <c r="GX115" i="2" s="1"/>
  <c r="GY115" i="2" s="1"/>
  <c r="GA115" i="2"/>
  <c r="GB115" i="2" s="1"/>
  <c r="GC115" i="2" s="1"/>
  <c r="GD115" i="2" s="1"/>
  <c r="FZ116" i="2"/>
  <c r="FE116" i="2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U115" i="2"/>
  <c r="CV115" i="2" s="1"/>
  <c r="CW115" i="2" s="1"/>
  <c r="CX115" i="2" s="1"/>
  <c r="CT116" i="2"/>
  <c r="BY116" i="2"/>
  <c r="BZ115" i="2"/>
  <c r="CA115" i="2" s="1"/>
  <c r="CB115" i="2" s="1"/>
  <c r="CC115" i="2" s="1"/>
  <c r="AI116" i="2"/>
  <c r="AJ115" i="2"/>
  <c r="AK115" i="2" s="1"/>
  <c r="AL115" i="2" s="1"/>
  <c r="AM115" i="2" s="1"/>
  <c r="N116" i="2"/>
  <c r="O115" i="2"/>
  <c r="P114" i="2"/>
  <c r="Q114" i="2" s="1"/>
  <c r="R114" i="2" s="1"/>
  <c r="BE29" i="2"/>
  <c r="BS27" i="2"/>
  <c r="BP28" i="2"/>
  <c r="BF28" i="2"/>
  <c r="BG28" i="2" s="1"/>
  <c r="BH28" i="2" s="1"/>
  <c r="GU117" i="2" l="1"/>
  <c r="GV116" i="2"/>
  <c r="GW116" i="2" s="1"/>
  <c r="GX116" i="2" s="1"/>
  <c r="GY116" i="2" s="1"/>
  <c r="FZ117" i="2"/>
  <c r="GA116" i="2"/>
  <c r="GB116" i="2" s="1"/>
  <c r="GC116" i="2" s="1"/>
  <c r="GD116" i="2" s="1"/>
  <c r="FE117" i="2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AJ116" i="2"/>
  <c r="AK116" i="2" s="1"/>
  <c r="AL116" i="2" s="1"/>
  <c r="AM116" i="2" s="1"/>
  <c r="AI117" i="2"/>
  <c r="P115" i="2"/>
  <c r="Q115" i="2" s="1"/>
  <c r="R115" i="2" s="1"/>
  <c r="N117" i="2"/>
  <c r="O116" i="2"/>
  <c r="P116" i="2" s="1"/>
  <c r="Q116" i="2" s="1"/>
  <c r="R116" i="2" s="1"/>
  <c r="BS28" i="2"/>
  <c r="BP29" i="2"/>
  <c r="BE30" i="2"/>
  <c r="BF29" i="2"/>
  <c r="BG29" i="2" s="1"/>
  <c r="BH29" i="2" s="1"/>
  <c r="GU118" i="2" l="1"/>
  <c r="GV117" i="2"/>
  <c r="GW117" i="2" s="1"/>
  <c r="GX117" i="2" s="1"/>
  <c r="GY117" i="2" s="1"/>
  <c r="FZ118" i="2"/>
  <c r="GA117" i="2"/>
  <c r="GB117" i="2" s="1"/>
  <c r="GC117" i="2" s="1"/>
  <c r="GD117" i="2" s="1"/>
  <c r="FE118" i="2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AI118" i="2"/>
  <c r="AJ117" i="2"/>
  <c r="AK117" i="2" s="1"/>
  <c r="AL117" i="2" s="1"/>
  <c r="AM117" i="2" s="1"/>
  <c r="N118" i="2"/>
  <c r="O117" i="2"/>
  <c r="P117" i="2" s="1"/>
  <c r="Q117" i="2" s="1"/>
  <c r="R117" i="2" s="1"/>
  <c r="BF30" i="2"/>
  <c r="BG30" i="2" s="1"/>
  <c r="BH30" i="2" s="1"/>
  <c r="BE31" i="2"/>
  <c r="BS29" i="2"/>
  <c r="BP30" i="2"/>
  <c r="GU119" i="2" l="1"/>
  <c r="GV118" i="2"/>
  <c r="GW118" i="2" s="1"/>
  <c r="GX118" i="2" s="1"/>
  <c r="GY118" i="2" s="1"/>
  <c r="GA118" i="2"/>
  <c r="GB118" i="2" s="1"/>
  <c r="GC118" i="2" s="1"/>
  <c r="GD118" i="2" s="1"/>
  <c r="FZ119" i="2"/>
  <c r="FF118" i="2"/>
  <c r="FG118" i="2" s="1"/>
  <c r="FH118" i="2" s="1"/>
  <c r="FI118" i="2" s="1"/>
  <c r="FE119" i="2"/>
  <c r="EJ119" i="2"/>
  <c r="EK118" i="2"/>
  <c r="EL118" i="2" s="1"/>
  <c r="EM118" i="2" s="1"/>
  <c r="EN118" i="2" s="1"/>
  <c r="DP118" i="2"/>
  <c r="DQ118" i="2" s="1"/>
  <c r="DR118" i="2" s="1"/>
  <c r="DS118" i="2" s="1"/>
  <c r="DO119" i="2"/>
  <c r="CT119" i="2"/>
  <c r="CU118" i="2"/>
  <c r="CV118" i="2" s="1"/>
  <c r="CW118" i="2" s="1"/>
  <c r="CX118" i="2" s="1"/>
  <c r="BY119" i="2"/>
  <c r="BZ118" i="2"/>
  <c r="CA118" i="2" s="1"/>
  <c r="CB118" i="2" s="1"/>
  <c r="CC118" i="2" s="1"/>
  <c r="AI119" i="2"/>
  <c r="AJ118" i="2"/>
  <c r="AK118" i="2" s="1"/>
  <c r="AL118" i="2" s="1"/>
  <c r="AM118" i="2" s="1"/>
  <c r="O118" i="2"/>
  <c r="N119" i="2"/>
  <c r="BF31" i="2"/>
  <c r="BG31" i="2" s="1"/>
  <c r="BH31" i="2" s="1"/>
  <c r="BS30" i="2"/>
  <c r="BP31" i="2"/>
  <c r="BE32" i="2"/>
  <c r="GU120" i="2" l="1"/>
  <c r="GV119" i="2"/>
  <c r="GW119" i="2" s="1"/>
  <c r="GX119" i="2" s="1"/>
  <c r="GY119" i="2" s="1"/>
  <c r="GA119" i="2"/>
  <c r="GB119" i="2" s="1"/>
  <c r="GC119" i="2" s="1"/>
  <c r="GD119" i="2" s="1"/>
  <c r="FZ120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P119" i="2"/>
  <c r="DQ119" i="2" s="1"/>
  <c r="DR119" i="2" s="1"/>
  <c r="DS119" i="2" s="1"/>
  <c r="DO120" i="2"/>
  <c r="CT120" i="2"/>
  <c r="CU119" i="2"/>
  <c r="CV119" i="2" s="1"/>
  <c r="CW119" i="2" s="1"/>
  <c r="CX119" i="2" s="1"/>
  <c r="BY120" i="2"/>
  <c r="BZ119" i="2"/>
  <c r="CA119" i="2" s="1"/>
  <c r="CB119" i="2" s="1"/>
  <c r="CC119" i="2" s="1"/>
  <c r="AI120" i="2"/>
  <c r="AJ119" i="2"/>
  <c r="AK119" i="2" s="1"/>
  <c r="AL119" i="2" s="1"/>
  <c r="AM119" i="2" s="1"/>
  <c r="N120" i="2"/>
  <c r="O119" i="2"/>
  <c r="P119" i="2" s="1"/>
  <c r="Q119" i="2" s="1"/>
  <c r="R119" i="2" s="1"/>
  <c r="P118" i="2"/>
  <c r="Q118" i="2" s="1"/>
  <c r="R118" i="2" s="1"/>
  <c r="BF32" i="2"/>
  <c r="BG32" i="2" s="1"/>
  <c r="BH32" i="2" s="1"/>
  <c r="BE33" i="2"/>
  <c r="BS31" i="2"/>
  <c r="BP32" i="2"/>
  <c r="GU121" i="2" l="1"/>
  <c r="GV120" i="2"/>
  <c r="GW120" i="2" s="1"/>
  <c r="GX120" i="2" s="1"/>
  <c r="GY120" i="2" s="1"/>
  <c r="FZ121" i="2"/>
  <c r="GA120" i="2"/>
  <c r="GB120" i="2" s="1"/>
  <c r="GC120" i="2" s="1"/>
  <c r="GD120" i="2" s="1"/>
  <c r="FE121" i="2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AJ120" i="2"/>
  <c r="AK120" i="2" s="1"/>
  <c r="AL120" i="2" s="1"/>
  <c r="AM120" i="2" s="1"/>
  <c r="AI121" i="2"/>
  <c r="O120" i="2"/>
  <c r="N121" i="2"/>
  <c r="BS32" i="2"/>
  <c r="BP33" i="2"/>
  <c r="BE34" i="2"/>
  <c r="BF33" i="2"/>
  <c r="BG33" i="2" s="1"/>
  <c r="BH33" i="2" s="1"/>
  <c r="GV121" i="2" l="1"/>
  <c r="GW121" i="2" s="1"/>
  <c r="GX121" i="2" s="1"/>
  <c r="GY121" i="2" s="1"/>
  <c r="GU122" i="2"/>
  <c r="FZ122" i="2"/>
  <c r="GA121" i="2"/>
  <c r="GB121" i="2" s="1"/>
  <c r="GC121" i="2" s="1"/>
  <c r="GD121" i="2" s="1"/>
  <c r="FE122" i="2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AJ121" i="2"/>
  <c r="AK121" i="2" s="1"/>
  <c r="AL121" i="2" s="1"/>
  <c r="AM121" i="2" s="1"/>
  <c r="AI122" i="2"/>
  <c r="N122" i="2"/>
  <c r="O121" i="2"/>
  <c r="P120" i="2"/>
  <c r="Q120" i="2" s="1"/>
  <c r="R120" i="2" s="1"/>
  <c r="BJ6" i="2"/>
  <c r="BJ14" i="2"/>
  <c r="BJ22" i="2"/>
  <c r="BJ30" i="2"/>
  <c r="BJ38" i="2"/>
  <c r="BJ46" i="2"/>
  <c r="BJ54" i="2"/>
  <c r="BJ62" i="2"/>
  <c r="BJ70" i="2"/>
  <c r="BJ78" i="2"/>
  <c r="BJ86" i="2"/>
  <c r="BJ94" i="2"/>
  <c r="BJ102" i="2"/>
  <c r="BJ110" i="2"/>
  <c r="BJ118" i="2"/>
  <c r="BJ126" i="2"/>
  <c r="BJ134" i="2"/>
  <c r="BJ142" i="2"/>
  <c r="BJ150" i="2"/>
  <c r="BJ158" i="2"/>
  <c r="BJ166" i="2"/>
  <c r="BJ174" i="2"/>
  <c r="BJ182" i="2"/>
  <c r="BJ190" i="2"/>
  <c r="BJ198" i="2"/>
  <c r="BJ7" i="2"/>
  <c r="BJ15" i="2"/>
  <c r="BJ23" i="2"/>
  <c r="BJ31" i="2"/>
  <c r="BJ39" i="2"/>
  <c r="BJ47" i="2"/>
  <c r="BJ55" i="2"/>
  <c r="BJ63" i="2"/>
  <c r="BJ71" i="2"/>
  <c r="BJ79" i="2"/>
  <c r="BJ87" i="2"/>
  <c r="BJ95" i="2"/>
  <c r="BJ103" i="2"/>
  <c r="BJ111" i="2"/>
  <c r="BJ119" i="2"/>
  <c r="BJ127" i="2"/>
  <c r="BJ135" i="2"/>
  <c r="BJ143" i="2"/>
  <c r="BJ151" i="2"/>
  <c r="BJ159" i="2"/>
  <c r="BJ167" i="2"/>
  <c r="BJ175" i="2"/>
  <c r="BJ183" i="2"/>
  <c r="BJ191" i="2"/>
  <c r="BJ199" i="2"/>
  <c r="BJ8" i="2"/>
  <c r="BJ16" i="2"/>
  <c r="BJ24" i="2"/>
  <c r="BJ32" i="2"/>
  <c r="BJ40" i="2"/>
  <c r="BJ48" i="2"/>
  <c r="BJ56" i="2"/>
  <c r="BJ64" i="2"/>
  <c r="BJ72" i="2"/>
  <c r="BJ80" i="2"/>
  <c r="BJ88" i="2"/>
  <c r="BJ96" i="2"/>
  <c r="BJ104" i="2"/>
  <c r="BJ112" i="2"/>
  <c r="BJ120" i="2"/>
  <c r="BJ128" i="2"/>
  <c r="BJ136" i="2"/>
  <c r="BJ144" i="2"/>
  <c r="BJ152" i="2"/>
  <c r="BJ160" i="2"/>
  <c r="BJ168" i="2"/>
  <c r="BJ176" i="2"/>
  <c r="BJ184" i="2"/>
  <c r="BJ192" i="2"/>
  <c r="BJ200" i="2"/>
  <c r="BJ9" i="2"/>
  <c r="BJ17" i="2"/>
  <c r="BJ25" i="2"/>
  <c r="BJ33" i="2"/>
  <c r="BJ41" i="2"/>
  <c r="BJ49" i="2"/>
  <c r="BJ57" i="2"/>
  <c r="BJ65" i="2"/>
  <c r="BJ73" i="2"/>
  <c r="BJ81" i="2"/>
  <c r="BJ89" i="2"/>
  <c r="BJ97" i="2"/>
  <c r="BJ105" i="2"/>
  <c r="BJ113" i="2"/>
  <c r="BJ121" i="2"/>
  <c r="BJ129" i="2"/>
  <c r="BJ137" i="2"/>
  <c r="BJ145" i="2"/>
  <c r="BJ153" i="2"/>
  <c r="BJ161" i="2"/>
  <c r="BJ169" i="2"/>
  <c r="BJ177" i="2"/>
  <c r="BJ185" i="2"/>
  <c r="BJ193" i="2"/>
  <c r="BJ201" i="2"/>
  <c r="BJ10" i="2"/>
  <c r="BJ18" i="2"/>
  <c r="BJ26" i="2"/>
  <c r="BJ34" i="2"/>
  <c r="BJ42" i="2"/>
  <c r="BJ50" i="2"/>
  <c r="BJ58" i="2"/>
  <c r="BJ66" i="2"/>
  <c r="BJ74" i="2"/>
  <c r="BJ82" i="2"/>
  <c r="BJ90" i="2"/>
  <c r="BJ98" i="2"/>
  <c r="BJ106" i="2"/>
  <c r="BJ114" i="2"/>
  <c r="BJ122" i="2"/>
  <c r="BJ130" i="2"/>
  <c r="BJ138" i="2"/>
  <c r="BJ146" i="2"/>
  <c r="BJ154" i="2"/>
  <c r="BJ162" i="2"/>
  <c r="BJ170" i="2"/>
  <c r="BJ178" i="2"/>
  <c r="BJ186" i="2"/>
  <c r="BJ194" i="2"/>
  <c r="BJ202" i="2"/>
  <c r="BJ11" i="2"/>
  <c r="BJ19" i="2"/>
  <c r="BJ27" i="2"/>
  <c r="BJ35" i="2"/>
  <c r="BJ43" i="2"/>
  <c r="BJ51" i="2"/>
  <c r="BJ59" i="2"/>
  <c r="BJ67" i="2"/>
  <c r="BJ75" i="2"/>
  <c r="BJ83" i="2"/>
  <c r="BJ91" i="2"/>
  <c r="BJ99" i="2"/>
  <c r="BJ107" i="2"/>
  <c r="BJ115" i="2"/>
  <c r="BJ123" i="2"/>
  <c r="BJ131" i="2"/>
  <c r="BJ139" i="2"/>
  <c r="BJ147" i="2"/>
  <c r="BJ155" i="2"/>
  <c r="BJ163" i="2"/>
  <c r="BJ171" i="2"/>
  <c r="BJ179" i="2"/>
  <c r="BJ187" i="2"/>
  <c r="BJ195" i="2"/>
  <c r="BJ203" i="2"/>
  <c r="BJ4" i="2"/>
  <c r="BJ12" i="2"/>
  <c r="BJ20" i="2"/>
  <c r="BJ28" i="2"/>
  <c r="BJ36" i="2"/>
  <c r="BJ44" i="2"/>
  <c r="BJ52" i="2"/>
  <c r="BJ60" i="2"/>
  <c r="BJ68" i="2"/>
  <c r="BJ76" i="2"/>
  <c r="BJ84" i="2"/>
  <c r="BJ92" i="2"/>
  <c r="BJ100" i="2"/>
  <c r="BJ108" i="2"/>
  <c r="BJ116" i="2"/>
  <c r="BJ124" i="2"/>
  <c r="BJ132" i="2"/>
  <c r="BJ140" i="2"/>
  <c r="BJ148" i="2"/>
  <c r="BJ156" i="2"/>
  <c r="BJ164" i="2"/>
  <c r="BJ172" i="2"/>
  <c r="BJ180" i="2"/>
  <c r="BJ188" i="2"/>
  <c r="BJ196" i="2"/>
  <c r="BJ5" i="2"/>
  <c r="BJ13" i="2"/>
  <c r="BJ21" i="2"/>
  <c r="BJ29" i="2"/>
  <c r="BJ37" i="2"/>
  <c r="BJ45" i="2"/>
  <c r="BJ53" i="2"/>
  <c r="BJ61" i="2"/>
  <c r="BJ69" i="2"/>
  <c r="BJ77" i="2"/>
  <c r="BJ85" i="2"/>
  <c r="BJ93" i="2"/>
  <c r="BJ101" i="2"/>
  <c r="BJ109" i="2"/>
  <c r="BJ117" i="2"/>
  <c r="BJ125" i="2"/>
  <c r="BJ133" i="2"/>
  <c r="BJ141" i="2"/>
  <c r="BJ149" i="2"/>
  <c r="BJ157" i="2"/>
  <c r="BJ165" i="2"/>
  <c r="BJ173" i="2"/>
  <c r="BJ181" i="2"/>
  <c r="BJ189" i="2"/>
  <c r="BJ197" i="2"/>
  <c r="BJ3" i="2"/>
  <c r="D8" i="4" s="1"/>
  <c r="BF34" i="2"/>
  <c r="BG34" i="2" s="1"/>
  <c r="BH34" i="2" s="1"/>
  <c r="BE35" i="2"/>
  <c r="BS33" i="2"/>
  <c r="H8" i="4" s="1"/>
  <c r="H16" i="4" s="1"/>
  <c r="BP34" i="2"/>
  <c r="GU123" i="2" l="1"/>
  <c r="GV122" i="2"/>
  <c r="GW122" i="2" s="1"/>
  <c r="GX122" i="2" s="1"/>
  <c r="GY122" i="2" s="1"/>
  <c r="FZ123" i="2"/>
  <c r="GA122" i="2"/>
  <c r="GB122" i="2" s="1"/>
  <c r="GC122" i="2" s="1"/>
  <c r="GD122" i="2" s="1"/>
  <c r="FE123" i="2"/>
  <c r="FF122" i="2"/>
  <c r="FG122" i="2" s="1"/>
  <c r="FH122" i="2" s="1"/>
  <c r="FI122" i="2" s="1"/>
  <c r="EJ123" i="2"/>
  <c r="EK122" i="2"/>
  <c r="EL122" i="2" s="1"/>
  <c r="EM122" i="2" s="1"/>
  <c r="EN122" i="2" s="1"/>
  <c r="DP122" i="2"/>
  <c r="DQ122" i="2" s="1"/>
  <c r="DR122" i="2" s="1"/>
  <c r="DS122" i="2" s="1"/>
  <c r="DO123" i="2"/>
  <c r="CT123" i="2"/>
  <c r="CU122" i="2"/>
  <c r="CV122" i="2" s="1"/>
  <c r="CW122" i="2" s="1"/>
  <c r="CX122" i="2" s="1"/>
  <c r="BY123" i="2"/>
  <c r="BZ122" i="2"/>
  <c r="CA122" i="2" s="1"/>
  <c r="CB122" i="2" s="1"/>
  <c r="CC122" i="2" s="1"/>
  <c r="AI123" i="2"/>
  <c r="AJ122" i="2"/>
  <c r="AK122" i="2" s="1"/>
  <c r="AL122" i="2" s="1"/>
  <c r="AM122" i="2" s="1"/>
  <c r="P121" i="2"/>
  <c r="Q121" i="2" s="1"/>
  <c r="R121" i="2" s="1"/>
  <c r="O122" i="2"/>
  <c r="P122" i="2" s="1"/>
  <c r="Q122" i="2" s="1"/>
  <c r="R122" i="2" s="1"/>
  <c r="N123" i="2"/>
  <c r="I8" i="4"/>
  <c r="BS34" i="2"/>
  <c r="BP35" i="2"/>
  <c r="BE36" i="2"/>
  <c r="BF35" i="2"/>
  <c r="BG35" i="2" s="1"/>
  <c r="BH35" i="2" s="1"/>
  <c r="GU124" i="2" l="1"/>
  <c r="GV123" i="2"/>
  <c r="GW123" i="2" s="1"/>
  <c r="GX123" i="2" s="1"/>
  <c r="GY123" i="2" s="1"/>
  <c r="FZ124" i="2"/>
  <c r="GA123" i="2"/>
  <c r="GB123" i="2" s="1"/>
  <c r="GC123" i="2" s="1"/>
  <c r="GD123" i="2" s="1"/>
  <c r="FE124" i="2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AJ123" i="2"/>
  <c r="AK123" i="2" s="1"/>
  <c r="AL123" i="2" s="1"/>
  <c r="AM123" i="2" s="1"/>
  <c r="AI124" i="2"/>
  <c r="N124" i="2"/>
  <c r="O123" i="2"/>
  <c r="P123" i="2" s="1"/>
  <c r="Q123" i="2" s="1"/>
  <c r="R123" i="2" s="1"/>
  <c r="I16" i="4"/>
  <c r="BE37" i="2"/>
  <c r="BS35" i="2"/>
  <c r="BP36" i="2"/>
  <c r="BF36" i="2"/>
  <c r="BG36" i="2" s="1"/>
  <c r="BH36" i="2" s="1"/>
  <c r="GU125" i="2" l="1"/>
  <c r="GV124" i="2"/>
  <c r="GW124" i="2" s="1"/>
  <c r="GX124" i="2" s="1"/>
  <c r="GY124" i="2" s="1"/>
  <c r="FZ125" i="2"/>
  <c r="GA124" i="2"/>
  <c r="GB124" i="2" s="1"/>
  <c r="GC124" i="2" s="1"/>
  <c r="GD124" i="2" s="1"/>
  <c r="FE125" i="2"/>
  <c r="FF124" i="2"/>
  <c r="FG124" i="2" s="1"/>
  <c r="FH124" i="2" s="1"/>
  <c r="FI124" i="2" s="1"/>
  <c r="EJ125" i="2"/>
  <c r="EK124" i="2"/>
  <c r="EL124" i="2" s="1"/>
  <c r="EM124" i="2" s="1"/>
  <c r="EN124" i="2" s="1"/>
  <c r="DP124" i="2"/>
  <c r="DQ124" i="2" s="1"/>
  <c r="DR124" i="2" s="1"/>
  <c r="DS124" i="2" s="1"/>
  <c r="DO125" i="2"/>
  <c r="CT125" i="2"/>
  <c r="CU124" i="2"/>
  <c r="CV124" i="2" s="1"/>
  <c r="CW124" i="2" s="1"/>
  <c r="CX124" i="2" s="1"/>
  <c r="BY125" i="2"/>
  <c r="BZ124" i="2"/>
  <c r="CA124" i="2" s="1"/>
  <c r="CB124" i="2" s="1"/>
  <c r="CC124" i="2" s="1"/>
  <c r="AI125" i="2"/>
  <c r="AJ124" i="2"/>
  <c r="AK124" i="2" s="1"/>
  <c r="AL124" i="2" s="1"/>
  <c r="AM124" i="2" s="1"/>
  <c r="O124" i="2"/>
  <c r="P124" i="2" s="1"/>
  <c r="Q124" i="2" s="1"/>
  <c r="R124" i="2" s="1"/>
  <c r="N125" i="2"/>
  <c r="BS36" i="2"/>
  <c r="BP37" i="2"/>
  <c r="BE38" i="2"/>
  <c r="BF37" i="2"/>
  <c r="BG37" i="2" s="1"/>
  <c r="BH37" i="2" s="1"/>
  <c r="GU126" i="2" l="1"/>
  <c r="GV125" i="2"/>
  <c r="GW125" i="2" s="1"/>
  <c r="GX125" i="2" s="1"/>
  <c r="GY125" i="2" s="1"/>
  <c r="FZ126" i="2"/>
  <c r="GA125" i="2"/>
  <c r="GB125" i="2" s="1"/>
  <c r="GC125" i="2" s="1"/>
  <c r="GD125" i="2" s="1"/>
  <c r="FE126" i="2"/>
  <c r="FF125" i="2"/>
  <c r="FG125" i="2" s="1"/>
  <c r="FH125" i="2" s="1"/>
  <c r="FI125" i="2" s="1"/>
  <c r="EK125" i="2"/>
  <c r="EL125" i="2" s="1"/>
  <c r="EM125" i="2" s="1"/>
  <c r="EN125" i="2" s="1"/>
  <c r="EJ126" i="2"/>
  <c r="DP125" i="2"/>
  <c r="DQ125" i="2" s="1"/>
  <c r="DR125" i="2" s="1"/>
  <c r="DS125" i="2" s="1"/>
  <c r="DO126" i="2"/>
  <c r="CT126" i="2"/>
  <c r="CU125" i="2"/>
  <c r="CV125" i="2" s="1"/>
  <c r="CW125" i="2" s="1"/>
  <c r="CX125" i="2" s="1"/>
  <c r="BZ125" i="2"/>
  <c r="CA125" i="2" s="1"/>
  <c r="CB125" i="2" s="1"/>
  <c r="CC125" i="2" s="1"/>
  <c r="BY126" i="2"/>
  <c r="AI126" i="2"/>
  <c r="AJ125" i="2"/>
  <c r="AK125" i="2" s="1"/>
  <c r="AL125" i="2" s="1"/>
  <c r="AM125" i="2" s="1"/>
  <c r="O125" i="2"/>
  <c r="P125" i="2" s="1"/>
  <c r="Q125" i="2" s="1"/>
  <c r="R125" i="2" s="1"/>
  <c r="N126" i="2"/>
  <c r="BS37" i="2"/>
  <c r="BP38" i="2"/>
  <c r="BE39" i="2"/>
  <c r="BF38" i="2"/>
  <c r="BG38" i="2" s="1"/>
  <c r="BH38" i="2" s="1"/>
  <c r="GU127" i="2" l="1"/>
  <c r="GV126" i="2"/>
  <c r="GW126" i="2" s="1"/>
  <c r="GX126" i="2" s="1"/>
  <c r="GY126" i="2" s="1"/>
  <c r="FZ127" i="2"/>
  <c r="GA126" i="2"/>
  <c r="GB126" i="2" s="1"/>
  <c r="GC126" i="2" s="1"/>
  <c r="GD126" i="2" s="1"/>
  <c r="FE127" i="2"/>
  <c r="FF126" i="2"/>
  <c r="FG126" i="2" s="1"/>
  <c r="FH126" i="2" s="1"/>
  <c r="FI126" i="2" s="1"/>
  <c r="EJ127" i="2"/>
  <c r="EK126" i="2"/>
  <c r="EL126" i="2" s="1"/>
  <c r="EM126" i="2" s="1"/>
  <c r="EN126" i="2" s="1"/>
  <c r="DP126" i="2"/>
  <c r="DQ126" i="2" s="1"/>
  <c r="DR126" i="2" s="1"/>
  <c r="DS126" i="2" s="1"/>
  <c r="DO127" i="2"/>
  <c r="CT127" i="2"/>
  <c r="CU126" i="2"/>
  <c r="CV126" i="2" s="1"/>
  <c r="CW126" i="2" s="1"/>
  <c r="CX126" i="2" s="1"/>
  <c r="BY127" i="2"/>
  <c r="BZ126" i="2"/>
  <c r="CA126" i="2" s="1"/>
  <c r="CB126" i="2" s="1"/>
  <c r="CC126" i="2" s="1"/>
  <c r="AJ126" i="2"/>
  <c r="AK126" i="2" s="1"/>
  <c r="AL126" i="2" s="1"/>
  <c r="AM126" i="2" s="1"/>
  <c r="AI127" i="2"/>
  <c r="N127" i="2"/>
  <c r="O126" i="2"/>
  <c r="P126" i="2" s="1"/>
  <c r="Q126" i="2" s="1"/>
  <c r="R126" i="2" s="1"/>
  <c r="BS38" i="2"/>
  <c r="BP39" i="2"/>
  <c r="BE40" i="2"/>
  <c r="BF39" i="2"/>
  <c r="BG39" i="2" s="1"/>
  <c r="BH39" i="2" s="1"/>
  <c r="GU128" i="2" l="1"/>
  <c r="GV127" i="2"/>
  <c r="GW127" i="2" s="1"/>
  <c r="GX127" i="2" s="1"/>
  <c r="GY127" i="2" s="1"/>
  <c r="FZ128" i="2"/>
  <c r="GA127" i="2"/>
  <c r="GB127" i="2" s="1"/>
  <c r="GC127" i="2" s="1"/>
  <c r="GD127" i="2" s="1"/>
  <c r="FE128" i="2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AI128" i="2"/>
  <c r="AJ127" i="2"/>
  <c r="AK127" i="2" s="1"/>
  <c r="AL127" i="2" s="1"/>
  <c r="AM127" i="2" s="1"/>
  <c r="N128" i="2"/>
  <c r="O127" i="2"/>
  <c r="P127" i="2" s="1"/>
  <c r="Q127" i="2" s="1"/>
  <c r="R127" i="2" s="1"/>
  <c r="BS39" i="2"/>
  <c r="BP40" i="2"/>
  <c r="BE41" i="2"/>
  <c r="BF40" i="2"/>
  <c r="BG40" i="2" s="1"/>
  <c r="BH40" i="2" s="1"/>
  <c r="GU129" i="2" l="1"/>
  <c r="GV128" i="2"/>
  <c r="GW128" i="2" s="1"/>
  <c r="GX128" i="2" s="1"/>
  <c r="GY128" i="2" s="1"/>
  <c r="FZ129" i="2"/>
  <c r="GA128" i="2"/>
  <c r="GB128" i="2" s="1"/>
  <c r="GC128" i="2" s="1"/>
  <c r="GD128" i="2" s="1"/>
  <c r="FF128" i="2"/>
  <c r="FG128" i="2" s="1"/>
  <c r="FH128" i="2" s="1"/>
  <c r="FI128" i="2" s="1"/>
  <c r="FE129" i="2"/>
  <c r="EJ129" i="2"/>
  <c r="EK128" i="2"/>
  <c r="EL128" i="2" s="1"/>
  <c r="EM128" i="2" s="1"/>
  <c r="EN128" i="2" s="1"/>
  <c r="DP128" i="2"/>
  <c r="DQ128" i="2" s="1"/>
  <c r="DR128" i="2" s="1"/>
  <c r="DS128" i="2" s="1"/>
  <c r="DO129" i="2"/>
  <c r="CT129" i="2"/>
  <c r="CU128" i="2"/>
  <c r="CV128" i="2" s="1"/>
  <c r="CW128" i="2" s="1"/>
  <c r="CX128" i="2" s="1"/>
  <c r="BY129" i="2"/>
  <c r="BZ128" i="2"/>
  <c r="CA128" i="2" s="1"/>
  <c r="CB128" i="2" s="1"/>
  <c r="CC128" i="2" s="1"/>
  <c r="AI129" i="2"/>
  <c r="AJ128" i="2"/>
  <c r="AK128" i="2" s="1"/>
  <c r="AL128" i="2" s="1"/>
  <c r="AM128" i="2" s="1"/>
  <c r="O128" i="2"/>
  <c r="N129" i="2"/>
  <c r="BS40" i="2"/>
  <c r="BP41" i="2"/>
  <c r="BE42" i="2"/>
  <c r="BF41" i="2"/>
  <c r="BG41" i="2" s="1"/>
  <c r="BH41" i="2" s="1"/>
  <c r="GU130" i="2" l="1"/>
  <c r="GV129" i="2"/>
  <c r="GW129" i="2" s="1"/>
  <c r="GX129" i="2" s="1"/>
  <c r="GY129" i="2" s="1"/>
  <c r="FZ130" i="2"/>
  <c r="GA129" i="2"/>
  <c r="GB129" i="2" s="1"/>
  <c r="GC129" i="2" s="1"/>
  <c r="GD129" i="2" s="1"/>
  <c r="FF129" i="2"/>
  <c r="FG129" i="2" s="1"/>
  <c r="FH129" i="2" s="1"/>
  <c r="FI129" i="2" s="1"/>
  <c r="FE130" i="2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AI130" i="2"/>
  <c r="AJ129" i="2"/>
  <c r="AK129" i="2" s="1"/>
  <c r="AL129" i="2" s="1"/>
  <c r="AM129" i="2" s="1"/>
  <c r="O129" i="2"/>
  <c r="P129" i="2" s="1"/>
  <c r="Q129" i="2" s="1"/>
  <c r="R129" i="2" s="1"/>
  <c r="N130" i="2"/>
  <c r="P128" i="2"/>
  <c r="Q128" i="2" s="1"/>
  <c r="R128" i="2" s="1"/>
  <c r="BS41" i="2"/>
  <c r="BP42" i="2"/>
  <c r="BE43" i="2"/>
  <c r="BF42" i="2"/>
  <c r="BG42" i="2" s="1"/>
  <c r="BH42" i="2" s="1"/>
  <c r="GV130" i="2" l="1"/>
  <c r="GW130" i="2" s="1"/>
  <c r="GX130" i="2" s="1"/>
  <c r="GY130" i="2" s="1"/>
  <c r="GU131" i="2"/>
  <c r="FZ131" i="2"/>
  <c r="GA130" i="2"/>
  <c r="GB130" i="2" s="1"/>
  <c r="GC130" i="2" s="1"/>
  <c r="GD130" i="2" s="1"/>
  <c r="FE131" i="2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AI131" i="2"/>
  <c r="AJ130" i="2"/>
  <c r="AK130" i="2" s="1"/>
  <c r="AL130" i="2" s="1"/>
  <c r="AM130" i="2" s="1"/>
  <c r="N131" i="2"/>
  <c r="O130" i="2"/>
  <c r="BS42" i="2"/>
  <c r="BP43" i="2"/>
  <c r="BE44" i="2"/>
  <c r="BF43" i="2"/>
  <c r="BG43" i="2" s="1"/>
  <c r="BH43" i="2" s="1"/>
  <c r="GV131" i="2" l="1"/>
  <c r="GW131" i="2" s="1"/>
  <c r="GX131" i="2" s="1"/>
  <c r="GY131" i="2" s="1"/>
  <c r="GU132" i="2"/>
  <c r="FZ132" i="2"/>
  <c r="GA131" i="2"/>
  <c r="GB131" i="2" s="1"/>
  <c r="GC131" i="2" s="1"/>
  <c r="GD131" i="2" s="1"/>
  <c r="FF131" i="2"/>
  <c r="FG131" i="2" s="1"/>
  <c r="FH131" i="2" s="1"/>
  <c r="FI131" i="2" s="1"/>
  <c r="FE132" i="2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Z131" i="2"/>
  <c r="CA131" i="2" s="1"/>
  <c r="CB131" i="2" s="1"/>
  <c r="CC131" i="2" s="1"/>
  <c r="BY132" i="2"/>
  <c r="AJ131" i="2"/>
  <c r="AK131" i="2" s="1"/>
  <c r="AL131" i="2" s="1"/>
  <c r="AM131" i="2" s="1"/>
  <c r="AI132" i="2"/>
  <c r="P130" i="2"/>
  <c r="Q130" i="2" s="1"/>
  <c r="R130" i="2" s="1"/>
  <c r="O131" i="2"/>
  <c r="P131" i="2" s="1"/>
  <c r="Q131" i="2" s="1"/>
  <c r="R131" i="2" s="1"/>
  <c r="N132" i="2"/>
  <c r="BS43" i="2"/>
  <c r="BP44" i="2"/>
  <c r="BE45" i="2"/>
  <c r="BF44" i="2"/>
  <c r="BG44" i="2" s="1"/>
  <c r="BH44" i="2" s="1"/>
  <c r="GV132" i="2" l="1"/>
  <c r="GW132" i="2" s="1"/>
  <c r="GX132" i="2" s="1"/>
  <c r="GY132" i="2" s="1"/>
  <c r="GU133" i="2"/>
  <c r="FZ133" i="2"/>
  <c r="GA132" i="2"/>
  <c r="GB132" i="2" s="1"/>
  <c r="GC132" i="2" s="1"/>
  <c r="GD132" i="2" s="1"/>
  <c r="FE133" i="2"/>
  <c r="FF132" i="2"/>
  <c r="FG132" i="2" s="1"/>
  <c r="FH132" i="2" s="1"/>
  <c r="FI132" i="2" s="1"/>
  <c r="EK132" i="2"/>
  <c r="EL132" i="2" s="1"/>
  <c r="EM132" i="2" s="1"/>
  <c r="EN132" i="2" s="1"/>
  <c r="EJ133" i="2"/>
  <c r="DP132" i="2"/>
  <c r="DQ132" i="2" s="1"/>
  <c r="DR132" i="2" s="1"/>
  <c r="DS132" i="2" s="1"/>
  <c r="DO133" i="2"/>
  <c r="CT133" i="2"/>
  <c r="CU132" i="2"/>
  <c r="CV132" i="2" s="1"/>
  <c r="CW132" i="2" s="1"/>
  <c r="CX132" i="2" s="1"/>
  <c r="BY133" i="2"/>
  <c r="BZ132" i="2"/>
  <c r="CA132" i="2" s="1"/>
  <c r="CB132" i="2" s="1"/>
  <c r="CC132" i="2" s="1"/>
  <c r="AJ132" i="2"/>
  <c r="AK132" i="2" s="1"/>
  <c r="AL132" i="2" s="1"/>
  <c r="AM132" i="2" s="1"/>
  <c r="AI133" i="2"/>
  <c r="N133" i="2"/>
  <c r="O132" i="2"/>
  <c r="BS44" i="2"/>
  <c r="BP45" i="2"/>
  <c r="BE46" i="2"/>
  <c r="BF45" i="2"/>
  <c r="BG45" i="2" s="1"/>
  <c r="BH45" i="2" s="1"/>
  <c r="GU134" i="2" l="1"/>
  <c r="GV133" i="2"/>
  <c r="GW133" i="2" s="1"/>
  <c r="GX133" i="2" s="1"/>
  <c r="GY133" i="2" s="1"/>
  <c r="FZ134" i="2"/>
  <c r="GA133" i="2"/>
  <c r="GB133" i="2" s="1"/>
  <c r="GC133" i="2" s="1"/>
  <c r="GD133" i="2" s="1"/>
  <c r="FE134" i="2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AJ133" i="2"/>
  <c r="AK133" i="2" s="1"/>
  <c r="AL133" i="2" s="1"/>
  <c r="AM133" i="2" s="1"/>
  <c r="AI134" i="2"/>
  <c r="P132" i="2"/>
  <c r="Q132" i="2" s="1"/>
  <c r="R132" i="2" s="1"/>
  <c r="N134" i="2"/>
  <c r="O133" i="2"/>
  <c r="BS45" i="2"/>
  <c r="BP46" i="2"/>
  <c r="BE47" i="2"/>
  <c r="BF46" i="2"/>
  <c r="BG46" i="2" s="1"/>
  <c r="BH46" i="2" s="1"/>
  <c r="GV134" i="2" l="1"/>
  <c r="GW134" i="2" s="1"/>
  <c r="GX134" i="2" s="1"/>
  <c r="GY134" i="2" s="1"/>
  <c r="GU135" i="2"/>
  <c r="FZ135" i="2"/>
  <c r="GA134" i="2"/>
  <c r="GB134" i="2" s="1"/>
  <c r="GC134" i="2" s="1"/>
  <c r="GD134" i="2" s="1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AI135" i="2"/>
  <c r="AJ134" i="2"/>
  <c r="AK134" i="2" s="1"/>
  <c r="AL134" i="2" s="1"/>
  <c r="AM134" i="2" s="1"/>
  <c r="P133" i="2"/>
  <c r="Q133" i="2" s="1"/>
  <c r="R133" i="2" s="1"/>
  <c r="N135" i="2"/>
  <c r="O134" i="2"/>
  <c r="P134" i="2" s="1"/>
  <c r="Q134" i="2" s="1"/>
  <c r="R134" i="2" s="1"/>
  <c r="BS46" i="2"/>
  <c r="BP47" i="2"/>
  <c r="BE48" i="2"/>
  <c r="BF47" i="2"/>
  <c r="BG47" i="2" s="1"/>
  <c r="BH47" i="2" s="1"/>
  <c r="GU136" i="2" l="1"/>
  <c r="GV135" i="2"/>
  <c r="GW135" i="2" s="1"/>
  <c r="GX135" i="2" s="1"/>
  <c r="GY135" i="2" s="1"/>
  <c r="FZ136" i="2"/>
  <c r="GA135" i="2"/>
  <c r="GB135" i="2" s="1"/>
  <c r="GC135" i="2" s="1"/>
  <c r="GD135" i="2" s="1"/>
  <c r="FF135" i="2"/>
  <c r="FG135" i="2" s="1"/>
  <c r="FH135" i="2" s="1"/>
  <c r="FI135" i="2" s="1"/>
  <c r="FE136" i="2"/>
  <c r="EJ136" i="2"/>
  <c r="EK135" i="2"/>
  <c r="EL135" i="2" s="1"/>
  <c r="EM135" i="2" s="1"/>
  <c r="EN135" i="2" s="1"/>
  <c r="DO136" i="2"/>
  <c r="DP135" i="2"/>
  <c r="DQ135" i="2" s="1"/>
  <c r="DR135" i="2" s="1"/>
  <c r="DS135" i="2" s="1"/>
  <c r="CU135" i="2"/>
  <c r="CV135" i="2" s="1"/>
  <c r="CW135" i="2" s="1"/>
  <c r="CX135" i="2" s="1"/>
  <c r="CT136" i="2"/>
  <c r="BY136" i="2"/>
  <c r="BZ135" i="2"/>
  <c r="CA135" i="2" s="1"/>
  <c r="CB135" i="2" s="1"/>
  <c r="CC135" i="2" s="1"/>
  <c r="AI136" i="2"/>
  <c r="AJ135" i="2"/>
  <c r="AK135" i="2" s="1"/>
  <c r="AL135" i="2" s="1"/>
  <c r="AM135" i="2" s="1"/>
  <c r="O135" i="2"/>
  <c r="P135" i="2" s="1"/>
  <c r="Q135" i="2" s="1"/>
  <c r="R135" i="2" s="1"/>
  <c r="N136" i="2"/>
  <c r="BE49" i="2"/>
  <c r="BS47" i="2"/>
  <c r="BP48" i="2"/>
  <c r="BF48" i="2"/>
  <c r="BG48" i="2" s="1"/>
  <c r="BH48" i="2" s="1"/>
  <c r="GU137" i="2" l="1"/>
  <c r="GV136" i="2"/>
  <c r="GW136" i="2" s="1"/>
  <c r="GX136" i="2" s="1"/>
  <c r="GY136" i="2" s="1"/>
  <c r="FZ137" i="2"/>
  <c r="GA136" i="2"/>
  <c r="GB136" i="2" s="1"/>
  <c r="GC136" i="2" s="1"/>
  <c r="GD136" i="2" s="1"/>
  <c r="FE137" i="2"/>
  <c r="FF136" i="2"/>
  <c r="FG136" i="2" s="1"/>
  <c r="FH136" i="2" s="1"/>
  <c r="FI136" i="2" s="1"/>
  <c r="EJ137" i="2"/>
  <c r="EK136" i="2"/>
  <c r="EL136" i="2" s="1"/>
  <c r="EM136" i="2" s="1"/>
  <c r="EN136" i="2" s="1"/>
  <c r="DP136" i="2"/>
  <c r="DQ136" i="2" s="1"/>
  <c r="DR136" i="2" s="1"/>
  <c r="DS136" i="2" s="1"/>
  <c r="DO137" i="2"/>
  <c r="CT137" i="2"/>
  <c r="CU136" i="2"/>
  <c r="CV136" i="2" s="1"/>
  <c r="CW136" i="2" s="1"/>
  <c r="CX136" i="2" s="1"/>
  <c r="BY137" i="2"/>
  <c r="BZ136" i="2"/>
  <c r="CA136" i="2" s="1"/>
  <c r="CB136" i="2" s="1"/>
  <c r="CC136" i="2" s="1"/>
  <c r="AI137" i="2"/>
  <c r="AJ136" i="2"/>
  <c r="AK136" i="2" s="1"/>
  <c r="AL136" i="2" s="1"/>
  <c r="AM136" i="2" s="1"/>
  <c r="N137" i="2"/>
  <c r="O136" i="2"/>
  <c r="P136" i="2" s="1"/>
  <c r="Q136" i="2" s="1"/>
  <c r="R136" i="2" s="1"/>
  <c r="BS48" i="2"/>
  <c r="BP49" i="2"/>
  <c r="BE50" i="2"/>
  <c r="BF49" i="2"/>
  <c r="BG49" i="2" s="1"/>
  <c r="BH49" i="2" s="1"/>
  <c r="GV137" i="2" l="1"/>
  <c r="GW137" i="2" s="1"/>
  <c r="GX137" i="2" s="1"/>
  <c r="GY137" i="2" s="1"/>
  <c r="GU138" i="2"/>
  <c r="FZ138" i="2"/>
  <c r="GA137" i="2"/>
  <c r="GB137" i="2" s="1"/>
  <c r="GC137" i="2" s="1"/>
  <c r="GD137" i="2" s="1"/>
  <c r="FE138" i="2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U137" i="2"/>
  <c r="CV137" i="2" s="1"/>
  <c r="CW137" i="2" s="1"/>
  <c r="CX137" i="2" s="1"/>
  <c r="CT138" i="2"/>
  <c r="BY138" i="2"/>
  <c r="BZ137" i="2"/>
  <c r="CA137" i="2" s="1"/>
  <c r="CB137" i="2" s="1"/>
  <c r="CC137" i="2" s="1"/>
  <c r="AI138" i="2"/>
  <c r="AJ137" i="2"/>
  <c r="AK137" i="2" s="1"/>
  <c r="AL137" i="2" s="1"/>
  <c r="AM137" i="2" s="1"/>
  <c r="N138" i="2"/>
  <c r="O137" i="2"/>
  <c r="DT62" i="2"/>
  <c r="DT6" i="2"/>
  <c r="DT18" i="2"/>
  <c r="DT109" i="2"/>
  <c r="DT172" i="2"/>
  <c r="DT11" i="2"/>
  <c r="DT183" i="2"/>
  <c r="DT108" i="2"/>
  <c r="DT117" i="2"/>
  <c r="DT120" i="2"/>
  <c r="DT188" i="2"/>
  <c r="DT13" i="2"/>
  <c r="DT150" i="2"/>
  <c r="DT59" i="2"/>
  <c r="DT57" i="2"/>
  <c r="DT178" i="2"/>
  <c r="DT74" i="2"/>
  <c r="DT125" i="2"/>
  <c r="DT148" i="2"/>
  <c r="DT91" i="2"/>
  <c r="DT44" i="2"/>
  <c r="DT33" i="2"/>
  <c r="DT170" i="2"/>
  <c r="DT28" i="2"/>
  <c r="DT48" i="2"/>
  <c r="DT81" i="2"/>
  <c r="DT105" i="2"/>
  <c r="DT75" i="2"/>
  <c r="DT166" i="2"/>
  <c r="DT153" i="2"/>
  <c r="DT39" i="2"/>
  <c r="DT104" i="2"/>
  <c r="DT122" i="2"/>
  <c r="DT19" i="2"/>
  <c r="DT146" i="2"/>
  <c r="DT85" i="2"/>
  <c r="DT5" i="2"/>
  <c r="DT176" i="2"/>
  <c r="DT56" i="2"/>
  <c r="DT190" i="2"/>
  <c r="DT134" i="2"/>
  <c r="DT143" i="2"/>
  <c r="DT32" i="2"/>
  <c r="DT92" i="2"/>
  <c r="DT203" i="2"/>
  <c r="DT87" i="2"/>
  <c r="DT103" i="2"/>
  <c r="DT195" i="2"/>
  <c r="DT77" i="2"/>
  <c r="DT193" i="2"/>
  <c r="DT186" i="2"/>
  <c r="DT46" i="2"/>
  <c r="DT168" i="2"/>
  <c r="DT101" i="2"/>
  <c r="DT64" i="2"/>
  <c r="DT165" i="2"/>
  <c r="DT112" i="2"/>
  <c r="DT184" i="2"/>
  <c r="DT162" i="2"/>
  <c r="DT97" i="2"/>
  <c r="DT27" i="2"/>
  <c r="DT79" i="2"/>
  <c r="DT26" i="2"/>
  <c r="DT23" i="2"/>
  <c r="DT114" i="2"/>
  <c r="DT96" i="2"/>
  <c r="DT95" i="2"/>
  <c r="DT173" i="2"/>
  <c r="DT71" i="2"/>
  <c r="DT107" i="2"/>
  <c r="DT22" i="2"/>
  <c r="DT141" i="2"/>
  <c r="DT37" i="2"/>
  <c r="DT199" i="2"/>
  <c r="DT89" i="2"/>
  <c r="DT50" i="2"/>
  <c r="DT86" i="2"/>
  <c r="DT40" i="2"/>
  <c r="DT78" i="2"/>
  <c r="DT84" i="2"/>
  <c r="DT149" i="2"/>
  <c r="DT17" i="2"/>
  <c r="DT174" i="2"/>
  <c r="DT129" i="2"/>
  <c r="DT198" i="2"/>
  <c r="DT73" i="2"/>
  <c r="DT155" i="2"/>
  <c r="DT70" i="2"/>
  <c r="DT9" i="2"/>
  <c r="DT179" i="2"/>
  <c r="DT66" i="2"/>
  <c r="DT7" i="2"/>
  <c r="DT118" i="2"/>
  <c r="DT135" i="2"/>
  <c r="DT200" i="2"/>
  <c r="DT82" i="2"/>
  <c r="DT110" i="2"/>
  <c r="DT100" i="2"/>
  <c r="DT88" i="2"/>
  <c r="DT31" i="2"/>
  <c r="DT30" i="2"/>
  <c r="DT61" i="2"/>
  <c r="DT49" i="2"/>
  <c r="DT4" i="2"/>
  <c r="DT142" i="2"/>
  <c r="DT15" i="2"/>
  <c r="DT80" i="2"/>
  <c r="DT14" i="2"/>
  <c r="DT10" i="2"/>
  <c r="DT154" i="2"/>
  <c r="DT53" i="2"/>
  <c r="DT106" i="2"/>
  <c r="DT119" i="2"/>
  <c r="DT181" i="2"/>
  <c r="DT156" i="2"/>
  <c r="DT202" i="2"/>
  <c r="DT128" i="2"/>
  <c r="DT54" i="2"/>
  <c r="DT16" i="2"/>
  <c r="DT158" i="2"/>
  <c r="DT111" i="2"/>
  <c r="DT133" i="2"/>
  <c r="DT182" i="2"/>
  <c r="DT127" i="2"/>
  <c r="DT137" i="2"/>
  <c r="DT65" i="2"/>
  <c r="DT94" i="2"/>
  <c r="DT21" i="2"/>
  <c r="DT157" i="2"/>
  <c r="DT67" i="2"/>
  <c r="DT175" i="2"/>
  <c r="DT144" i="2"/>
  <c r="DT123" i="2"/>
  <c r="DT164" i="2"/>
  <c r="DT192" i="2"/>
  <c r="DT52" i="2"/>
  <c r="DT161" i="2"/>
  <c r="DT20" i="2"/>
  <c r="DT196" i="2"/>
  <c r="DT36" i="2"/>
  <c r="DT41" i="2"/>
  <c r="DT42" i="2"/>
  <c r="DT35" i="2"/>
  <c r="DT140" i="2"/>
  <c r="DT24" i="2"/>
  <c r="DT99" i="2"/>
  <c r="DT163" i="2"/>
  <c r="DT25" i="2"/>
  <c r="DT145" i="2"/>
  <c r="DT132" i="2"/>
  <c r="DT201" i="2"/>
  <c r="DT194" i="2"/>
  <c r="DT83" i="2"/>
  <c r="DT12" i="2"/>
  <c r="DT185" i="2"/>
  <c r="DT177" i="2"/>
  <c r="DT72" i="2"/>
  <c r="DT147" i="2"/>
  <c r="DT98" i="2"/>
  <c r="DT76" i="2"/>
  <c r="DT126" i="2"/>
  <c r="DT139" i="2"/>
  <c r="DT51" i="2"/>
  <c r="DT69" i="2"/>
  <c r="DT115" i="2"/>
  <c r="DT159" i="2"/>
  <c r="DT152" i="2"/>
  <c r="DT34" i="2"/>
  <c r="DT60" i="2"/>
  <c r="DT136" i="2"/>
  <c r="DT180" i="2"/>
  <c r="DT29" i="2"/>
  <c r="DT197" i="2"/>
  <c r="DT68" i="2"/>
  <c r="DT38" i="2"/>
  <c r="DT58" i="2"/>
  <c r="DT113" i="2"/>
  <c r="DT63" i="2"/>
  <c r="DT187" i="2"/>
  <c r="DT167" i="2"/>
  <c r="DT151" i="2"/>
  <c r="DT169" i="2"/>
  <c r="DT160" i="2"/>
  <c r="DT102" i="2"/>
  <c r="DT45" i="2"/>
  <c r="DT191" i="2"/>
  <c r="DT124" i="2"/>
  <c r="DT189" i="2"/>
  <c r="DT47" i="2"/>
  <c r="DT121" i="2"/>
  <c r="DT8" i="2"/>
  <c r="DT171" i="2"/>
  <c r="DT130" i="2"/>
  <c r="DT138" i="2"/>
  <c r="DT116" i="2"/>
  <c r="DT55" i="2"/>
  <c r="DT90" i="2"/>
  <c r="DT131" i="2"/>
  <c r="DT93" i="2"/>
  <c r="DT43" i="2"/>
  <c r="DT3" i="2"/>
  <c r="C11" i="4" s="1"/>
  <c r="E11" i="4" s="1"/>
  <c r="F11" i="4" s="1"/>
  <c r="G11" i="4" s="1"/>
  <c r="L11" i="4" s="1"/>
  <c r="EO73" i="2"/>
  <c r="EO173" i="2"/>
  <c r="EO39" i="2"/>
  <c r="EO163" i="2"/>
  <c r="EO152" i="2"/>
  <c r="EO196" i="2"/>
  <c r="EO166" i="2"/>
  <c r="EO182" i="2"/>
  <c r="EO30" i="2"/>
  <c r="EO18" i="2"/>
  <c r="EO155" i="2"/>
  <c r="EO110" i="2"/>
  <c r="EO192" i="2"/>
  <c r="EO113" i="2"/>
  <c r="EO135" i="2"/>
  <c r="EO197" i="2"/>
  <c r="EO177" i="2"/>
  <c r="EO114" i="2"/>
  <c r="EO32" i="2"/>
  <c r="EO90" i="2"/>
  <c r="EO168" i="2"/>
  <c r="EO190" i="2"/>
  <c r="EO101" i="2"/>
  <c r="EO198" i="2"/>
  <c r="EO92" i="2"/>
  <c r="EO179" i="2"/>
  <c r="EO138" i="2"/>
  <c r="EO25" i="2"/>
  <c r="EO85" i="2"/>
  <c r="EO58" i="2"/>
  <c r="EO54" i="2"/>
  <c r="EO55" i="2"/>
  <c r="EO46" i="2"/>
  <c r="EO53" i="2"/>
  <c r="EO149" i="2"/>
  <c r="EO11" i="2"/>
  <c r="EO69" i="2"/>
  <c r="EO103" i="2"/>
  <c r="EO23" i="2"/>
  <c r="EO146" i="2"/>
  <c r="EO62" i="2"/>
  <c r="EO27" i="2"/>
  <c r="EO200" i="2"/>
  <c r="EO91" i="2"/>
  <c r="EO16" i="2"/>
  <c r="EO100" i="2"/>
  <c r="EO181" i="2"/>
  <c r="EO76" i="2"/>
  <c r="EO4" i="2"/>
  <c r="EO52" i="2"/>
  <c r="EO105" i="2"/>
  <c r="EO191" i="2"/>
  <c r="EO116" i="2"/>
  <c r="EO170" i="2"/>
  <c r="EO137" i="2"/>
  <c r="EO169" i="2"/>
  <c r="EO66" i="2"/>
  <c r="EO59" i="2"/>
  <c r="EO74" i="2"/>
  <c r="EO119" i="2"/>
  <c r="EO38" i="2"/>
  <c r="EO21" i="2"/>
  <c r="EO125" i="2"/>
  <c r="EO171" i="2"/>
  <c r="EO157" i="2"/>
  <c r="EO131" i="2"/>
  <c r="EO47" i="2"/>
  <c r="EO99" i="2"/>
  <c r="EO159" i="2"/>
  <c r="EO78" i="2"/>
  <c r="EO8" i="2"/>
  <c r="EO63" i="2"/>
  <c r="EO82" i="2"/>
  <c r="EO178" i="2"/>
  <c r="EO176" i="2"/>
  <c r="EO93" i="2"/>
  <c r="EO87" i="2"/>
  <c r="EO185" i="2"/>
  <c r="EO83" i="2"/>
  <c r="EO19" i="2"/>
  <c r="EO49" i="2"/>
  <c r="EO34" i="2"/>
  <c r="EO70" i="2"/>
  <c r="EO6" i="2"/>
  <c r="EO26" i="2"/>
  <c r="EO161" i="2"/>
  <c r="EO187" i="2"/>
  <c r="EO134" i="2"/>
  <c r="EO151" i="2"/>
  <c r="EO189" i="2"/>
  <c r="EO193" i="2"/>
  <c r="EO164" i="2"/>
  <c r="EO9" i="2"/>
  <c r="EO115" i="2"/>
  <c r="EO88" i="2"/>
  <c r="EO61" i="2"/>
  <c r="EO94" i="2"/>
  <c r="EO147" i="2"/>
  <c r="EO121" i="2"/>
  <c r="EO199" i="2"/>
  <c r="EO106" i="2"/>
  <c r="EO120" i="2"/>
  <c r="EO183" i="2"/>
  <c r="EO184" i="2"/>
  <c r="EO67" i="2"/>
  <c r="EO188" i="2"/>
  <c r="EO68" i="2"/>
  <c r="EO41" i="2"/>
  <c r="EO33" i="2"/>
  <c r="EO148" i="2"/>
  <c r="EO14" i="2"/>
  <c r="EO77" i="2"/>
  <c r="EO118" i="2"/>
  <c r="EO31" i="2"/>
  <c r="EO71" i="2"/>
  <c r="EO174" i="2"/>
  <c r="EO80" i="2"/>
  <c r="EO154" i="2"/>
  <c r="EO84" i="2"/>
  <c r="EO86" i="2"/>
  <c r="EO35" i="2"/>
  <c r="EO10" i="2"/>
  <c r="EO44" i="2"/>
  <c r="EO194" i="2"/>
  <c r="EO24" i="2"/>
  <c r="EO123" i="2"/>
  <c r="EO102" i="2"/>
  <c r="EO56" i="2"/>
  <c r="EO50" i="2"/>
  <c r="EO126" i="2"/>
  <c r="EO107" i="2"/>
  <c r="EO95" i="2"/>
  <c r="EO104" i="2"/>
  <c r="EO153" i="2"/>
  <c r="EO72" i="2"/>
  <c r="EO139" i="2"/>
  <c r="EO29" i="2"/>
  <c r="EO60" i="2"/>
  <c r="EO42" i="2"/>
  <c r="EO162" i="2"/>
  <c r="EO180" i="2"/>
  <c r="EO202" i="2"/>
  <c r="EO13" i="2"/>
  <c r="EO5" i="2"/>
  <c r="EO17" i="2"/>
  <c r="EO57" i="2"/>
  <c r="EO20" i="2"/>
  <c r="EO160" i="2"/>
  <c r="EO186" i="2"/>
  <c r="EO7" i="2"/>
  <c r="EO158" i="2"/>
  <c r="EO130" i="2"/>
  <c r="EO127" i="2"/>
  <c r="EO28" i="2"/>
  <c r="EO129" i="2"/>
  <c r="EO144" i="2"/>
  <c r="EO36" i="2"/>
  <c r="EO79" i="2"/>
  <c r="EO112" i="2"/>
  <c r="EO145" i="2"/>
  <c r="EO128" i="2"/>
  <c r="EO65" i="2"/>
  <c r="EO136" i="2"/>
  <c r="EO175" i="2"/>
  <c r="EO141" i="2"/>
  <c r="EO12" i="2"/>
  <c r="EO156" i="2"/>
  <c r="EO40" i="2"/>
  <c r="EO165" i="2"/>
  <c r="EO201" i="2"/>
  <c r="EO133" i="2"/>
  <c r="EO140" i="2"/>
  <c r="EO43" i="2"/>
  <c r="EO22" i="2"/>
  <c r="EO15" i="2"/>
  <c r="EO89" i="2"/>
  <c r="EO132" i="2"/>
  <c r="EO167" i="2"/>
  <c r="EO172" i="2"/>
  <c r="EO48" i="2"/>
  <c r="EO81" i="2"/>
  <c r="EO64" i="2"/>
  <c r="EO142" i="2"/>
  <c r="EO124" i="2"/>
  <c r="EO45" i="2"/>
  <c r="EO195" i="2"/>
  <c r="EO96" i="2"/>
  <c r="EO109" i="2"/>
  <c r="EO75" i="2"/>
  <c r="EO150" i="2"/>
  <c r="EO51" i="2"/>
  <c r="EO203" i="2"/>
  <c r="EO37" i="2"/>
  <c r="EO122" i="2"/>
  <c r="EO111" i="2"/>
  <c r="EO117" i="2"/>
  <c r="EO143" i="2"/>
  <c r="EO97" i="2"/>
  <c r="EO108" i="2"/>
  <c r="EO98" i="2"/>
  <c r="EO3" i="2"/>
  <c r="C12" i="4" s="1"/>
  <c r="E12" i="4" s="1"/>
  <c r="F12" i="4" s="1"/>
  <c r="G12" i="4" s="1"/>
  <c r="L12" i="4" s="1"/>
  <c r="AN72" i="2"/>
  <c r="AN62" i="2"/>
  <c r="AN200" i="2"/>
  <c r="AN101" i="2"/>
  <c r="AN201" i="2"/>
  <c r="AN84" i="2"/>
  <c r="AN169" i="2"/>
  <c r="AN14" i="2"/>
  <c r="AN128" i="2"/>
  <c r="AN140" i="2"/>
  <c r="AN12" i="2"/>
  <c r="AN59" i="2"/>
  <c r="AN185" i="2"/>
  <c r="AN104" i="2"/>
  <c r="AN22" i="2"/>
  <c r="AN61" i="2"/>
  <c r="AN145" i="2"/>
  <c r="AN188" i="2"/>
  <c r="AN33" i="2"/>
  <c r="AN177" i="2"/>
  <c r="AN21" i="2"/>
  <c r="AN143" i="2"/>
  <c r="AN116" i="2"/>
  <c r="AN183" i="2"/>
  <c r="AN31" i="2"/>
  <c r="AN65" i="2"/>
  <c r="AN181" i="2"/>
  <c r="AN129" i="2"/>
  <c r="AN120" i="2"/>
  <c r="AN48" i="2"/>
  <c r="AN178" i="2"/>
  <c r="AN4" i="2"/>
  <c r="AN57" i="2"/>
  <c r="AN196" i="2"/>
  <c r="AN17" i="2"/>
  <c r="AN56" i="2"/>
  <c r="AN168" i="2"/>
  <c r="AN29" i="2"/>
  <c r="AN166" i="2"/>
  <c r="AN40" i="2"/>
  <c r="AN147" i="2"/>
  <c r="AN157" i="2"/>
  <c r="AN66" i="2"/>
  <c r="AN23" i="2"/>
  <c r="AN105" i="2"/>
  <c r="AN32" i="2"/>
  <c r="AN49" i="2"/>
  <c r="AN149" i="2"/>
  <c r="AN115" i="2"/>
  <c r="AN27" i="2"/>
  <c r="AN159" i="2"/>
  <c r="AN197" i="2"/>
  <c r="AN165" i="2"/>
  <c r="AN98" i="2"/>
  <c r="AN164" i="2"/>
  <c r="AN38" i="2"/>
  <c r="AN11" i="2"/>
  <c r="AN64" i="2"/>
  <c r="AN82" i="2"/>
  <c r="AN202" i="2"/>
  <c r="AN156" i="2"/>
  <c r="AN50" i="2"/>
  <c r="AN25" i="2"/>
  <c r="AN92" i="2"/>
  <c r="AN81" i="2"/>
  <c r="AN100" i="2"/>
  <c r="AN103" i="2"/>
  <c r="AN87" i="2"/>
  <c r="AN160" i="2"/>
  <c r="AN71" i="2"/>
  <c r="AN80" i="2"/>
  <c r="AN107" i="2"/>
  <c r="AN53" i="2"/>
  <c r="AN112" i="2"/>
  <c r="AN161" i="2"/>
  <c r="AN74" i="2"/>
  <c r="AN133" i="2"/>
  <c r="AN73" i="2"/>
  <c r="AN75" i="2"/>
  <c r="AN121" i="2"/>
  <c r="AN184" i="2"/>
  <c r="AN176" i="2"/>
  <c r="AN95" i="2"/>
  <c r="AN198" i="2"/>
  <c r="AN141" i="2"/>
  <c r="AN76" i="2"/>
  <c r="AN60" i="2"/>
  <c r="AN179" i="2"/>
  <c r="AN187" i="2"/>
  <c r="AN152" i="2"/>
  <c r="AN63" i="2"/>
  <c r="AN6" i="2"/>
  <c r="AN51" i="2"/>
  <c r="AN148" i="2"/>
  <c r="AN172" i="2"/>
  <c r="AN55" i="2"/>
  <c r="AN191" i="2"/>
  <c r="AN125" i="2"/>
  <c r="AN175" i="2"/>
  <c r="AN203" i="2"/>
  <c r="AN46" i="2"/>
  <c r="AN151" i="2"/>
  <c r="AN79" i="2"/>
  <c r="AN70" i="2"/>
  <c r="AN34" i="2"/>
  <c r="AN117" i="2"/>
  <c r="AN94" i="2"/>
  <c r="AN114" i="2"/>
  <c r="AN122" i="2"/>
  <c r="AN189" i="2"/>
  <c r="AN167" i="2"/>
  <c r="AN192" i="2"/>
  <c r="AN45" i="2"/>
  <c r="AN85" i="2"/>
  <c r="AN20" i="2"/>
  <c r="AN68" i="2"/>
  <c r="AN146" i="2"/>
  <c r="AN150" i="2"/>
  <c r="AN83" i="2"/>
  <c r="AN131" i="2"/>
  <c r="AN54" i="2"/>
  <c r="AN113" i="2"/>
  <c r="AN135" i="2"/>
  <c r="AN43" i="2"/>
  <c r="AN90" i="2"/>
  <c r="AN7" i="2"/>
  <c r="AN24" i="2"/>
  <c r="AN118" i="2"/>
  <c r="AN108" i="2"/>
  <c r="AN30" i="2"/>
  <c r="AN111" i="2"/>
  <c r="AN174" i="2"/>
  <c r="AN78" i="2"/>
  <c r="AN58" i="2"/>
  <c r="AN86" i="2"/>
  <c r="AN123" i="2"/>
  <c r="AN170" i="2"/>
  <c r="AN5" i="2"/>
  <c r="AN13" i="2"/>
  <c r="AN136" i="2"/>
  <c r="AN180" i="2"/>
  <c r="AN96" i="2"/>
  <c r="AN67" i="2"/>
  <c r="AN16" i="2"/>
  <c r="AN199" i="2"/>
  <c r="AN134" i="2"/>
  <c r="AN139" i="2"/>
  <c r="AN127" i="2"/>
  <c r="AN102" i="2"/>
  <c r="AN35" i="2"/>
  <c r="AN88" i="2"/>
  <c r="AN37" i="2"/>
  <c r="AN99" i="2"/>
  <c r="AN162" i="2"/>
  <c r="AN44" i="2"/>
  <c r="AN126" i="2"/>
  <c r="AN171" i="2"/>
  <c r="AN42" i="2"/>
  <c r="AN110" i="2"/>
  <c r="AN144" i="2"/>
  <c r="AN155" i="2"/>
  <c r="AN153" i="2"/>
  <c r="AN47" i="2"/>
  <c r="AN137" i="2"/>
  <c r="AN190" i="2"/>
  <c r="AN173" i="2"/>
  <c r="AN109" i="2"/>
  <c r="AN36" i="2"/>
  <c r="AN77" i="2"/>
  <c r="AN52" i="2"/>
  <c r="AN195" i="2"/>
  <c r="AN193" i="2"/>
  <c r="AN154" i="2"/>
  <c r="AN91" i="2"/>
  <c r="AN163" i="2"/>
  <c r="AN18" i="2"/>
  <c r="AN124" i="2"/>
  <c r="AN41" i="2"/>
  <c r="AN97" i="2"/>
  <c r="AN182" i="2"/>
  <c r="AN89" i="2"/>
  <c r="AN130" i="2"/>
  <c r="AN142" i="2"/>
  <c r="AN132" i="2"/>
  <c r="AN10" i="2"/>
  <c r="AN19" i="2"/>
  <c r="AN9" i="2"/>
  <c r="AN93" i="2"/>
  <c r="AN186" i="2"/>
  <c r="AN69" i="2"/>
  <c r="AN15" i="2"/>
  <c r="AN119" i="2"/>
  <c r="AN26" i="2"/>
  <c r="AN39" i="2"/>
  <c r="AN138" i="2"/>
  <c r="AN194" i="2"/>
  <c r="AN158" i="2"/>
  <c r="AN106" i="2"/>
  <c r="AN8" i="2"/>
  <c r="AN28" i="2"/>
  <c r="AN3" i="2"/>
  <c r="C7" i="4" s="1"/>
  <c r="E7" i="4" s="1"/>
  <c r="F7" i="4" s="1"/>
  <c r="G7" i="4" s="1"/>
  <c r="L7" i="4" s="1"/>
  <c r="BE51" i="2"/>
  <c r="BS49" i="2"/>
  <c r="BP50" i="2"/>
  <c r="BF50" i="2"/>
  <c r="BG50" i="2" s="1"/>
  <c r="BH50" i="2" s="1"/>
  <c r="GU139" i="2" l="1"/>
  <c r="GV138" i="2"/>
  <c r="GW138" i="2" s="1"/>
  <c r="GX138" i="2" s="1"/>
  <c r="GY138" i="2" s="1"/>
  <c r="FZ139" i="2"/>
  <c r="GA138" i="2"/>
  <c r="GB138" i="2" s="1"/>
  <c r="GC138" i="2" s="1"/>
  <c r="GD138" i="2" s="1"/>
  <c r="FE139" i="2"/>
  <c r="FF138" i="2"/>
  <c r="FG138" i="2" s="1"/>
  <c r="FH138" i="2" s="1"/>
  <c r="FI138" i="2" s="1"/>
  <c r="EJ139" i="2"/>
  <c r="EK138" i="2"/>
  <c r="EL138" i="2" s="1"/>
  <c r="EM138" i="2" s="1"/>
  <c r="EN138" i="2" s="1"/>
  <c r="DP138" i="2"/>
  <c r="DQ138" i="2" s="1"/>
  <c r="DR138" i="2" s="1"/>
  <c r="DS138" i="2" s="1"/>
  <c r="DO139" i="2"/>
  <c r="CT139" i="2"/>
  <c r="CU138" i="2"/>
  <c r="CV138" i="2" s="1"/>
  <c r="CW138" i="2" s="1"/>
  <c r="CX138" i="2" s="1"/>
  <c r="BY139" i="2"/>
  <c r="BZ138" i="2"/>
  <c r="CA138" i="2" s="1"/>
  <c r="CB138" i="2" s="1"/>
  <c r="CC138" i="2" s="1"/>
  <c r="AI139" i="2"/>
  <c r="AJ138" i="2"/>
  <c r="AK138" i="2" s="1"/>
  <c r="AL138" i="2" s="1"/>
  <c r="AM138" i="2" s="1"/>
  <c r="P137" i="2"/>
  <c r="Q137" i="2" s="1"/>
  <c r="R137" i="2" s="1"/>
  <c r="N139" i="2"/>
  <c r="O138" i="2"/>
  <c r="P138" i="2" s="1"/>
  <c r="Q138" i="2" s="1"/>
  <c r="R138" i="2" s="1"/>
  <c r="BS50" i="2"/>
  <c r="BP51" i="2"/>
  <c r="BE52" i="2"/>
  <c r="BF51" i="2"/>
  <c r="BG51" i="2" s="1"/>
  <c r="BH51" i="2" s="1"/>
  <c r="GV139" i="2" l="1"/>
  <c r="GW139" i="2" s="1"/>
  <c r="GX139" i="2" s="1"/>
  <c r="GY139" i="2" s="1"/>
  <c r="GU140" i="2"/>
  <c r="FZ140" i="2"/>
  <c r="GA139" i="2"/>
  <c r="GB139" i="2" s="1"/>
  <c r="GC139" i="2" s="1"/>
  <c r="GD139" i="2" s="1"/>
  <c r="FE140" i="2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AI140" i="2"/>
  <c r="AJ139" i="2"/>
  <c r="AK139" i="2" s="1"/>
  <c r="AL139" i="2" s="1"/>
  <c r="AM139" i="2" s="1"/>
  <c r="O139" i="2"/>
  <c r="N140" i="2"/>
  <c r="BE53" i="2"/>
  <c r="BS51" i="2"/>
  <c r="BP52" i="2"/>
  <c r="BF52" i="2"/>
  <c r="BG52" i="2" s="1"/>
  <c r="BH52" i="2" s="1"/>
  <c r="GU141" i="2" l="1"/>
  <c r="GV140" i="2"/>
  <c r="GW140" i="2" s="1"/>
  <c r="GX140" i="2" s="1"/>
  <c r="GY140" i="2" s="1"/>
  <c r="FZ141" i="2"/>
  <c r="GA140" i="2"/>
  <c r="GB140" i="2" s="1"/>
  <c r="GC140" i="2" s="1"/>
  <c r="GD140" i="2" s="1"/>
  <c r="FE141" i="2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U140" i="2"/>
  <c r="CV140" i="2" s="1"/>
  <c r="CW140" i="2" s="1"/>
  <c r="CX140" i="2" s="1"/>
  <c r="CT141" i="2"/>
  <c r="BZ140" i="2"/>
  <c r="CA140" i="2" s="1"/>
  <c r="CB140" i="2" s="1"/>
  <c r="CC140" i="2" s="1"/>
  <c r="BY141" i="2"/>
  <c r="AJ140" i="2"/>
  <c r="AK140" i="2" s="1"/>
  <c r="AL140" i="2" s="1"/>
  <c r="AM140" i="2" s="1"/>
  <c r="AI141" i="2"/>
  <c r="O140" i="2"/>
  <c r="P140" i="2" s="1"/>
  <c r="Q140" i="2" s="1"/>
  <c r="R140" i="2" s="1"/>
  <c r="N141" i="2"/>
  <c r="P139" i="2"/>
  <c r="Q139" i="2" s="1"/>
  <c r="R139" i="2" s="1"/>
  <c r="BS52" i="2"/>
  <c r="BP53" i="2"/>
  <c r="BE54" i="2"/>
  <c r="BF53" i="2"/>
  <c r="BG53" i="2" s="1"/>
  <c r="BH53" i="2" s="1"/>
  <c r="GU142" i="2" l="1"/>
  <c r="GV141" i="2"/>
  <c r="GW141" i="2" s="1"/>
  <c r="GX141" i="2" s="1"/>
  <c r="GY141" i="2" s="1"/>
  <c r="FZ142" i="2"/>
  <c r="GA141" i="2"/>
  <c r="GB141" i="2" s="1"/>
  <c r="GC141" i="2" s="1"/>
  <c r="GD141" i="2" s="1"/>
  <c r="FE142" i="2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U141" i="2"/>
  <c r="CV141" i="2" s="1"/>
  <c r="CW141" i="2" s="1"/>
  <c r="CX141" i="2" s="1"/>
  <c r="CT142" i="2"/>
  <c r="BZ141" i="2"/>
  <c r="CA141" i="2" s="1"/>
  <c r="CB141" i="2" s="1"/>
  <c r="CC141" i="2" s="1"/>
  <c r="BY142" i="2"/>
  <c r="AI142" i="2"/>
  <c r="AJ141" i="2"/>
  <c r="AK141" i="2" s="1"/>
  <c r="AL141" i="2" s="1"/>
  <c r="AM141" i="2" s="1"/>
  <c r="O141" i="2"/>
  <c r="N142" i="2"/>
  <c r="BE55" i="2"/>
  <c r="BS53" i="2"/>
  <c r="BP54" i="2"/>
  <c r="BF54" i="2"/>
  <c r="BG54" i="2" s="1"/>
  <c r="BH54" i="2" s="1"/>
  <c r="GU143" i="2" l="1"/>
  <c r="GV142" i="2"/>
  <c r="GW142" i="2" s="1"/>
  <c r="GX142" i="2" s="1"/>
  <c r="GY142" i="2" s="1"/>
  <c r="GA142" i="2"/>
  <c r="GB142" i="2" s="1"/>
  <c r="GC142" i="2" s="1"/>
  <c r="GD142" i="2" s="1"/>
  <c r="FZ143" i="2"/>
  <c r="FE143" i="2"/>
  <c r="FF142" i="2"/>
  <c r="FG142" i="2" s="1"/>
  <c r="FH142" i="2" s="1"/>
  <c r="FI142" i="2" s="1"/>
  <c r="EK142" i="2"/>
  <c r="EL142" i="2" s="1"/>
  <c r="EM142" i="2" s="1"/>
  <c r="EN142" i="2" s="1"/>
  <c r="EJ143" i="2"/>
  <c r="DO143" i="2"/>
  <c r="DP142" i="2"/>
  <c r="DQ142" i="2" s="1"/>
  <c r="DR142" i="2" s="1"/>
  <c r="DS142" i="2" s="1"/>
  <c r="CT143" i="2"/>
  <c r="CU142" i="2"/>
  <c r="CV142" i="2" s="1"/>
  <c r="CW142" i="2" s="1"/>
  <c r="CX142" i="2" s="1"/>
  <c r="BZ142" i="2"/>
  <c r="CA142" i="2" s="1"/>
  <c r="CB142" i="2" s="1"/>
  <c r="CC142" i="2" s="1"/>
  <c r="BY143" i="2"/>
  <c r="AI143" i="2"/>
  <c r="AJ142" i="2"/>
  <c r="AK142" i="2" s="1"/>
  <c r="AL142" i="2" s="1"/>
  <c r="AM142" i="2" s="1"/>
  <c r="N143" i="2"/>
  <c r="O142" i="2"/>
  <c r="P141" i="2"/>
  <c r="Q141" i="2" s="1"/>
  <c r="R141" i="2" s="1"/>
  <c r="BS54" i="2"/>
  <c r="BP55" i="2"/>
  <c r="BE56" i="2"/>
  <c r="BF55" i="2"/>
  <c r="BG55" i="2" s="1"/>
  <c r="BH55" i="2" s="1"/>
  <c r="GU144" i="2" l="1"/>
  <c r="GV143" i="2"/>
  <c r="GW143" i="2" s="1"/>
  <c r="GX143" i="2" s="1"/>
  <c r="GY143" i="2" s="1"/>
  <c r="GA143" i="2"/>
  <c r="GB143" i="2" s="1"/>
  <c r="GC143" i="2" s="1"/>
  <c r="GD143" i="2" s="1"/>
  <c r="FZ144" i="2"/>
  <c r="FE144" i="2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U143" i="2"/>
  <c r="CV143" i="2" s="1"/>
  <c r="CW143" i="2" s="1"/>
  <c r="CX143" i="2" s="1"/>
  <c r="CT144" i="2"/>
  <c r="BY144" i="2"/>
  <c r="BZ143" i="2"/>
  <c r="CA143" i="2" s="1"/>
  <c r="CB143" i="2" s="1"/>
  <c r="CC143" i="2" s="1"/>
  <c r="AJ143" i="2"/>
  <c r="AK143" i="2" s="1"/>
  <c r="AL143" i="2" s="1"/>
  <c r="AM143" i="2" s="1"/>
  <c r="AI144" i="2"/>
  <c r="P142" i="2"/>
  <c r="Q142" i="2" s="1"/>
  <c r="R142" i="2" s="1"/>
  <c r="O143" i="2"/>
  <c r="P143" i="2" s="1"/>
  <c r="Q143" i="2" s="1"/>
  <c r="R143" i="2" s="1"/>
  <c r="N144" i="2"/>
  <c r="BE57" i="2"/>
  <c r="BS55" i="2"/>
  <c r="BP56" i="2"/>
  <c r="BF56" i="2"/>
  <c r="BG56" i="2" s="1"/>
  <c r="BH56" i="2" s="1"/>
  <c r="GU145" i="2" l="1"/>
  <c r="GV144" i="2"/>
  <c r="GW144" i="2" s="1"/>
  <c r="GX144" i="2" s="1"/>
  <c r="GY144" i="2" s="1"/>
  <c r="FZ145" i="2"/>
  <c r="GA144" i="2"/>
  <c r="GB144" i="2" s="1"/>
  <c r="GC144" i="2" s="1"/>
  <c r="GD144" i="2" s="1"/>
  <c r="FE145" i="2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AI145" i="2"/>
  <c r="AJ144" i="2"/>
  <c r="AK144" i="2" s="1"/>
  <c r="AL144" i="2" s="1"/>
  <c r="AM144" i="2" s="1"/>
  <c r="N145" i="2"/>
  <c r="O144" i="2"/>
  <c r="BS56" i="2"/>
  <c r="BP57" i="2"/>
  <c r="BE58" i="2"/>
  <c r="BF57" i="2"/>
  <c r="BG57" i="2" s="1"/>
  <c r="BH57" i="2" s="1"/>
  <c r="GU146" i="2" l="1"/>
  <c r="GV145" i="2"/>
  <c r="GW145" i="2" s="1"/>
  <c r="GX145" i="2" s="1"/>
  <c r="GY145" i="2" s="1"/>
  <c r="FZ146" i="2"/>
  <c r="GA145" i="2"/>
  <c r="GB145" i="2" s="1"/>
  <c r="GC145" i="2" s="1"/>
  <c r="GD145" i="2" s="1"/>
  <c r="FE146" i="2"/>
  <c r="FF145" i="2"/>
  <c r="FG145" i="2" s="1"/>
  <c r="FH145" i="2" s="1"/>
  <c r="FI145" i="2" s="1"/>
  <c r="EJ146" i="2"/>
  <c r="EK145" i="2"/>
  <c r="EL145" i="2" s="1"/>
  <c r="EM145" i="2" s="1"/>
  <c r="EN145" i="2" s="1"/>
  <c r="DP145" i="2"/>
  <c r="DQ145" i="2" s="1"/>
  <c r="DR145" i="2" s="1"/>
  <c r="DS145" i="2" s="1"/>
  <c r="DO146" i="2"/>
  <c r="CT146" i="2"/>
  <c r="CU145" i="2"/>
  <c r="CV145" i="2" s="1"/>
  <c r="CW145" i="2" s="1"/>
  <c r="CX145" i="2" s="1"/>
  <c r="BZ145" i="2"/>
  <c r="CA145" i="2" s="1"/>
  <c r="CB145" i="2" s="1"/>
  <c r="CC145" i="2" s="1"/>
  <c r="BY146" i="2"/>
  <c r="AJ145" i="2"/>
  <c r="AK145" i="2" s="1"/>
  <c r="AL145" i="2" s="1"/>
  <c r="AM145" i="2" s="1"/>
  <c r="AI146" i="2"/>
  <c r="P144" i="2"/>
  <c r="Q144" i="2" s="1"/>
  <c r="R144" i="2" s="1"/>
  <c r="N146" i="2"/>
  <c r="O145" i="2"/>
  <c r="BE59" i="2"/>
  <c r="BS57" i="2"/>
  <c r="BP58" i="2"/>
  <c r="BF58" i="2"/>
  <c r="BG58" i="2" s="1"/>
  <c r="BH58" i="2" s="1"/>
  <c r="GV146" i="2" l="1"/>
  <c r="GW146" i="2" s="1"/>
  <c r="GX146" i="2" s="1"/>
  <c r="GY146" i="2" s="1"/>
  <c r="GU147" i="2"/>
  <c r="GA146" i="2"/>
  <c r="GB146" i="2" s="1"/>
  <c r="GC146" i="2" s="1"/>
  <c r="GD146" i="2" s="1"/>
  <c r="FZ147" i="2"/>
  <c r="FE147" i="2"/>
  <c r="FF146" i="2"/>
  <c r="FG146" i="2" s="1"/>
  <c r="FH146" i="2" s="1"/>
  <c r="FI146" i="2" s="1"/>
  <c r="EJ147" i="2"/>
  <c r="EK146" i="2"/>
  <c r="EL146" i="2" s="1"/>
  <c r="EM146" i="2" s="1"/>
  <c r="EN146" i="2" s="1"/>
  <c r="DP146" i="2"/>
  <c r="DQ146" i="2" s="1"/>
  <c r="DR146" i="2" s="1"/>
  <c r="DS146" i="2" s="1"/>
  <c r="DO147" i="2"/>
  <c r="CU146" i="2"/>
  <c r="CV146" i="2" s="1"/>
  <c r="CW146" i="2" s="1"/>
  <c r="CX146" i="2" s="1"/>
  <c r="CT147" i="2"/>
  <c r="BY147" i="2"/>
  <c r="BZ146" i="2"/>
  <c r="CA146" i="2" s="1"/>
  <c r="CB146" i="2" s="1"/>
  <c r="CC146" i="2" s="1"/>
  <c r="AJ146" i="2"/>
  <c r="AK146" i="2" s="1"/>
  <c r="AL146" i="2" s="1"/>
  <c r="AM146" i="2" s="1"/>
  <c r="AI147" i="2"/>
  <c r="P145" i="2"/>
  <c r="Q145" i="2" s="1"/>
  <c r="R145" i="2" s="1"/>
  <c r="O146" i="2"/>
  <c r="N147" i="2"/>
  <c r="BS58" i="2"/>
  <c r="BP59" i="2"/>
  <c r="BE60" i="2"/>
  <c r="BF59" i="2"/>
  <c r="BG59" i="2" s="1"/>
  <c r="BH59" i="2" s="1"/>
  <c r="GU148" i="2" l="1"/>
  <c r="GV147" i="2"/>
  <c r="GW147" i="2" s="1"/>
  <c r="GX147" i="2" s="1"/>
  <c r="GY147" i="2" s="1"/>
  <c r="FZ148" i="2"/>
  <c r="GA147" i="2"/>
  <c r="GB147" i="2" s="1"/>
  <c r="GC147" i="2" s="1"/>
  <c r="GD147" i="2" s="1"/>
  <c r="FF147" i="2"/>
  <c r="FG147" i="2" s="1"/>
  <c r="FH147" i="2" s="1"/>
  <c r="FI147" i="2" s="1"/>
  <c r="FE148" i="2"/>
  <c r="EJ148" i="2"/>
  <c r="EK147" i="2"/>
  <c r="EL147" i="2" s="1"/>
  <c r="EM147" i="2" s="1"/>
  <c r="EN147" i="2" s="1"/>
  <c r="DO148" i="2"/>
  <c r="DP147" i="2"/>
  <c r="DQ147" i="2" s="1"/>
  <c r="DR147" i="2" s="1"/>
  <c r="DS147" i="2" s="1"/>
  <c r="CU147" i="2"/>
  <c r="CV147" i="2" s="1"/>
  <c r="CW147" i="2" s="1"/>
  <c r="CX147" i="2" s="1"/>
  <c r="CT148" i="2"/>
  <c r="BY148" i="2"/>
  <c r="BZ147" i="2"/>
  <c r="CA147" i="2" s="1"/>
  <c r="CB147" i="2" s="1"/>
  <c r="CC147" i="2" s="1"/>
  <c r="AJ147" i="2"/>
  <c r="AK147" i="2" s="1"/>
  <c r="AL147" i="2" s="1"/>
  <c r="AM147" i="2" s="1"/>
  <c r="AI148" i="2"/>
  <c r="N148" i="2"/>
  <c r="O147" i="2"/>
  <c r="P146" i="2"/>
  <c r="Q146" i="2" s="1"/>
  <c r="R146" i="2" s="1"/>
  <c r="BE61" i="2"/>
  <c r="BS59" i="2"/>
  <c r="BP60" i="2"/>
  <c r="BF60" i="2"/>
  <c r="BG60" i="2" s="1"/>
  <c r="BH60" i="2" s="1"/>
  <c r="GU149" i="2" l="1"/>
  <c r="GV148" i="2"/>
  <c r="GW148" i="2" s="1"/>
  <c r="GX148" i="2" s="1"/>
  <c r="GY148" i="2" s="1"/>
  <c r="FZ149" i="2"/>
  <c r="GA148" i="2"/>
  <c r="GB148" i="2" s="1"/>
  <c r="GC148" i="2" s="1"/>
  <c r="GD148" i="2" s="1"/>
  <c r="FE149" i="2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AI149" i="2"/>
  <c r="AJ148" i="2"/>
  <c r="AK148" i="2" s="1"/>
  <c r="AL148" i="2" s="1"/>
  <c r="AM148" i="2" s="1"/>
  <c r="P147" i="2"/>
  <c r="Q147" i="2" s="1"/>
  <c r="R147" i="2" s="1"/>
  <c r="O148" i="2"/>
  <c r="N149" i="2"/>
  <c r="BS60" i="2"/>
  <c r="BP61" i="2"/>
  <c r="BE62" i="2"/>
  <c r="BF61" i="2"/>
  <c r="BG61" i="2" s="1"/>
  <c r="BH61" i="2" s="1"/>
  <c r="GU150" i="2" l="1"/>
  <c r="GV149" i="2"/>
  <c r="GW149" i="2" s="1"/>
  <c r="GX149" i="2" s="1"/>
  <c r="GY149" i="2" s="1"/>
  <c r="FZ150" i="2"/>
  <c r="GA149" i="2"/>
  <c r="GB149" i="2" s="1"/>
  <c r="GC149" i="2" s="1"/>
  <c r="GD149" i="2" s="1"/>
  <c r="FE150" i="2"/>
  <c r="FF149" i="2"/>
  <c r="FG149" i="2" s="1"/>
  <c r="FH149" i="2" s="1"/>
  <c r="FI149" i="2" s="1"/>
  <c r="EK149" i="2"/>
  <c r="EL149" i="2" s="1"/>
  <c r="EM149" i="2" s="1"/>
  <c r="EN149" i="2" s="1"/>
  <c r="EJ150" i="2"/>
  <c r="DO150" i="2"/>
  <c r="DP149" i="2"/>
  <c r="DQ149" i="2" s="1"/>
  <c r="DR149" i="2" s="1"/>
  <c r="DS149" i="2" s="1"/>
  <c r="CT150" i="2"/>
  <c r="CU149" i="2"/>
  <c r="CV149" i="2" s="1"/>
  <c r="CW149" i="2" s="1"/>
  <c r="CX149" i="2" s="1"/>
  <c r="BZ149" i="2"/>
  <c r="CA149" i="2" s="1"/>
  <c r="CB149" i="2" s="1"/>
  <c r="CC149" i="2" s="1"/>
  <c r="BY150" i="2"/>
  <c r="AJ149" i="2"/>
  <c r="AK149" i="2" s="1"/>
  <c r="AL149" i="2" s="1"/>
  <c r="AM149" i="2" s="1"/>
  <c r="AI150" i="2"/>
  <c r="O149" i="2"/>
  <c r="P149" i="2" s="1"/>
  <c r="Q149" i="2" s="1"/>
  <c r="R149" i="2" s="1"/>
  <c r="N150" i="2"/>
  <c r="P148" i="2"/>
  <c r="Q148" i="2" s="1"/>
  <c r="R148" i="2" s="1"/>
  <c r="BE63" i="2"/>
  <c r="BS61" i="2"/>
  <c r="BP62" i="2"/>
  <c r="BF62" i="2"/>
  <c r="BG62" i="2" s="1"/>
  <c r="BH62" i="2" s="1"/>
  <c r="GV150" i="2" l="1"/>
  <c r="GW150" i="2" s="1"/>
  <c r="GX150" i="2" s="1"/>
  <c r="GY150" i="2" s="1"/>
  <c r="GU151" i="2"/>
  <c r="FZ151" i="2"/>
  <c r="GA150" i="2"/>
  <c r="GB150" i="2" s="1"/>
  <c r="GC150" i="2" s="1"/>
  <c r="GD150" i="2" s="1"/>
  <c r="FE151" i="2"/>
  <c r="FF150" i="2"/>
  <c r="FG150" i="2" s="1"/>
  <c r="FH150" i="2" s="1"/>
  <c r="FI150" i="2" s="1"/>
  <c r="EK150" i="2"/>
  <c r="EL150" i="2" s="1"/>
  <c r="EM150" i="2" s="1"/>
  <c r="EN150" i="2" s="1"/>
  <c r="EJ151" i="2"/>
  <c r="DO151" i="2"/>
  <c r="DP150" i="2"/>
  <c r="DQ150" i="2" s="1"/>
  <c r="DR150" i="2" s="1"/>
  <c r="DS150" i="2" s="1"/>
  <c r="CU150" i="2"/>
  <c r="CV150" i="2" s="1"/>
  <c r="CW150" i="2" s="1"/>
  <c r="CX150" i="2" s="1"/>
  <c r="CT151" i="2"/>
  <c r="BZ150" i="2"/>
  <c r="CA150" i="2" s="1"/>
  <c r="CB150" i="2" s="1"/>
  <c r="CC150" i="2" s="1"/>
  <c r="BY151" i="2"/>
  <c r="AI151" i="2"/>
  <c r="AJ150" i="2"/>
  <c r="AK150" i="2" s="1"/>
  <c r="AL150" i="2" s="1"/>
  <c r="AM150" i="2" s="1"/>
  <c r="N151" i="2"/>
  <c r="O150" i="2"/>
  <c r="BS62" i="2"/>
  <c r="BP63" i="2"/>
  <c r="BE64" i="2"/>
  <c r="BF63" i="2"/>
  <c r="BG63" i="2" s="1"/>
  <c r="BH63" i="2" s="1"/>
  <c r="GU152" i="2" l="1"/>
  <c r="GV151" i="2"/>
  <c r="GW151" i="2" s="1"/>
  <c r="GX151" i="2" s="1"/>
  <c r="GY151" i="2" s="1"/>
  <c r="FZ152" i="2"/>
  <c r="GA151" i="2"/>
  <c r="GB151" i="2" s="1"/>
  <c r="GC151" i="2" s="1"/>
  <c r="GD151" i="2" s="1"/>
  <c r="FE152" i="2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AI152" i="2"/>
  <c r="AJ151" i="2"/>
  <c r="AK151" i="2" s="1"/>
  <c r="AL151" i="2" s="1"/>
  <c r="AM151" i="2" s="1"/>
  <c r="P150" i="2"/>
  <c r="Q150" i="2" s="1"/>
  <c r="R150" i="2" s="1"/>
  <c r="N152" i="2"/>
  <c r="O151" i="2"/>
  <c r="P151" i="2" s="1"/>
  <c r="Q151" i="2" s="1"/>
  <c r="R151" i="2" s="1"/>
  <c r="BE65" i="2"/>
  <c r="BS63" i="2"/>
  <c r="BP64" i="2"/>
  <c r="BF64" i="2"/>
  <c r="BG64" i="2" s="1"/>
  <c r="BH64" i="2" s="1"/>
  <c r="GU153" i="2" l="1"/>
  <c r="GV152" i="2"/>
  <c r="GW152" i="2" s="1"/>
  <c r="GX152" i="2" s="1"/>
  <c r="GY152" i="2" s="1"/>
  <c r="FZ153" i="2"/>
  <c r="GA152" i="2"/>
  <c r="GB152" i="2" s="1"/>
  <c r="GC152" i="2" s="1"/>
  <c r="GD152" i="2" s="1"/>
  <c r="FE153" i="2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Z152" i="2"/>
  <c r="CA152" i="2" s="1"/>
  <c r="CB152" i="2" s="1"/>
  <c r="CC152" i="2" s="1"/>
  <c r="BY153" i="2"/>
  <c r="AJ152" i="2"/>
  <c r="AK152" i="2" s="1"/>
  <c r="AL152" i="2" s="1"/>
  <c r="AM152" i="2" s="1"/>
  <c r="AI153" i="2"/>
  <c r="N153" i="2"/>
  <c r="O152" i="2"/>
  <c r="P152" i="2" s="1"/>
  <c r="Q152" i="2" s="1"/>
  <c r="R152" i="2" s="1"/>
  <c r="BS64" i="2"/>
  <c r="BP65" i="2"/>
  <c r="BE66" i="2"/>
  <c r="BF65" i="2"/>
  <c r="BG65" i="2" s="1"/>
  <c r="BH65" i="2" s="1"/>
  <c r="GV153" i="2" l="1"/>
  <c r="GW153" i="2" s="1"/>
  <c r="GX153" i="2" s="1"/>
  <c r="GY153" i="2" s="1"/>
  <c r="GU154" i="2"/>
  <c r="FZ154" i="2"/>
  <c r="GA153" i="2"/>
  <c r="GB153" i="2" s="1"/>
  <c r="GC153" i="2" s="1"/>
  <c r="GD153" i="2" s="1"/>
  <c r="FE154" i="2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U153" i="2"/>
  <c r="CV153" i="2" s="1"/>
  <c r="CW153" i="2" s="1"/>
  <c r="CX153" i="2" s="1"/>
  <c r="CT154" i="2"/>
  <c r="BZ153" i="2"/>
  <c r="CA153" i="2" s="1"/>
  <c r="CB153" i="2" s="1"/>
  <c r="CC153" i="2" s="1"/>
  <c r="BY154" i="2"/>
  <c r="AJ153" i="2"/>
  <c r="AK153" i="2" s="1"/>
  <c r="AL153" i="2" s="1"/>
  <c r="AM153" i="2" s="1"/>
  <c r="AI154" i="2"/>
  <c r="O153" i="2"/>
  <c r="P153" i="2" s="1"/>
  <c r="Q153" i="2" s="1"/>
  <c r="R153" i="2" s="1"/>
  <c r="N154" i="2"/>
  <c r="BE67" i="2"/>
  <c r="BS65" i="2"/>
  <c r="BP66" i="2"/>
  <c r="BF66" i="2"/>
  <c r="BG66" i="2" s="1"/>
  <c r="BH66" i="2" s="1"/>
  <c r="GU155" i="2" l="1"/>
  <c r="GV154" i="2"/>
  <c r="GW154" i="2" s="1"/>
  <c r="GX154" i="2" s="1"/>
  <c r="GY154" i="2" s="1"/>
  <c r="FZ155" i="2"/>
  <c r="GA154" i="2"/>
  <c r="GB154" i="2" s="1"/>
  <c r="GC154" i="2" s="1"/>
  <c r="GD154" i="2" s="1"/>
  <c r="FE155" i="2"/>
  <c r="FF154" i="2"/>
  <c r="FG154" i="2" s="1"/>
  <c r="FH154" i="2" s="1"/>
  <c r="FI154" i="2" s="1"/>
  <c r="EJ155" i="2"/>
  <c r="EK154" i="2"/>
  <c r="EL154" i="2" s="1"/>
  <c r="EM154" i="2" s="1"/>
  <c r="EN154" i="2" s="1"/>
  <c r="DP154" i="2"/>
  <c r="DQ154" i="2" s="1"/>
  <c r="DR154" i="2" s="1"/>
  <c r="DS154" i="2" s="1"/>
  <c r="DO155" i="2"/>
  <c r="CT155" i="2"/>
  <c r="CU154" i="2"/>
  <c r="CV154" i="2" s="1"/>
  <c r="CW154" i="2" s="1"/>
  <c r="CX154" i="2" s="1"/>
  <c r="BY155" i="2"/>
  <c r="BZ154" i="2"/>
  <c r="CA154" i="2" s="1"/>
  <c r="CB154" i="2" s="1"/>
  <c r="CC154" i="2" s="1"/>
  <c r="AJ154" i="2"/>
  <c r="AK154" i="2" s="1"/>
  <c r="AL154" i="2" s="1"/>
  <c r="AM154" i="2" s="1"/>
  <c r="AI155" i="2"/>
  <c r="N155" i="2"/>
  <c r="O154" i="2"/>
  <c r="P154" i="2" s="1"/>
  <c r="Q154" i="2" s="1"/>
  <c r="R154" i="2" s="1"/>
  <c r="BS66" i="2"/>
  <c r="BP67" i="2"/>
  <c r="BE68" i="2"/>
  <c r="BF67" i="2"/>
  <c r="BG67" i="2" s="1"/>
  <c r="BH67" i="2" s="1"/>
  <c r="GV155" i="2" l="1"/>
  <c r="GW155" i="2" s="1"/>
  <c r="GX155" i="2" s="1"/>
  <c r="GY155" i="2" s="1"/>
  <c r="GU156" i="2"/>
  <c r="FZ156" i="2"/>
  <c r="GA155" i="2"/>
  <c r="GB155" i="2" s="1"/>
  <c r="GC155" i="2" s="1"/>
  <c r="GD155" i="2" s="1"/>
  <c r="FE156" i="2"/>
  <c r="FF155" i="2"/>
  <c r="FG155" i="2" s="1"/>
  <c r="FH155" i="2" s="1"/>
  <c r="FI155" i="2" s="1"/>
  <c r="EK155" i="2"/>
  <c r="EL155" i="2" s="1"/>
  <c r="EM155" i="2" s="1"/>
  <c r="EN155" i="2" s="1"/>
  <c r="EJ156" i="2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AI156" i="2"/>
  <c r="AJ155" i="2"/>
  <c r="AK155" i="2" s="1"/>
  <c r="AL155" i="2" s="1"/>
  <c r="AM155" i="2" s="1"/>
  <c r="N156" i="2"/>
  <c r="O155" i="2"/>
  <c r="P155" i="2" s="1"/>
  <c r="Q155" i="2" s="1"/>
  <c r="R155" i="2" s="1"/>
  <c r="BE69" i="2"/>
  <c r="BS67" i="2"/>
  <c r="BP68" i="2"/>
  <c r="BF68" i="2"/>
  <c r="BG68" i="2" s="1"/>
  <c r="BH68" i="2" s="1"/>
  <c r="GU157" i="2" l="1"/>
  <c r="GV156" i="2"/>
  <c r="GW156" i="2" s="1"/>
  <c r="GX156" i="2" s="1"/>
  <c r="GY156" i="2" s="1"/>
  <c r="FZ157" i="2"/>
  <c r="GA156" i="2"/>
  <c r="GB156" i="2" s="1"/>
  <c r="GC156" i="2" s="1"/>
  <c r="GD156" i="2" s="1"/>
  <c r="FE157" i="2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AJ156" i="2"/>
  <c r="AK156" i="2" s="1"/>
  <c r="AL156" i="2" s="1"/>
  <c r="AM156" i="2" s="1"/>
  <c r="AI157" i="2"/>
  <c r="N157" i="2"/>
  <c r="O156" i="2"/>
  <c r="BS68" i="2"/>
  <c r="BP69" i="2"/>
  <c r="BE70" i="2"/>
  <c r="BF69" i="2"/>
  <c r="BG69" i="2" s="1"/>
  <c r="BH69" i="2" s="1"/>
  <c r="GU158" i="2" l="1"/>
  <c r="GV157" i="2"/>
  <c r="GW157" i="2" s="1"/>
  <c r="GX157" i="2" s="1"/>
  <c r="GY157" i="2" s="1"/>
  <c r="FZ158" i="2"/>
  <c r="GA157" i="2"/>
  <c r="GB157" i="2" s="1"/>
  <c r="GC157" i="2" s="1"/>
  <c r="GD157" i="2" s="1"/>
  <c r="FE158" i="2"/>
  <c r="FF157" i="2"/>
  <c r="FG157" i="2" s="1"/>
  <c r="FH157" i="2" s="1"/>
  <c r="FI157" i="2" s="1"/>
  <c r="EJ158" i="2"/>
  <c r="EK157" i="2"/>
  <c r="EL157" i="2" s="1"/>
  <c r="EM157" i="2" s="1"/>
  <c r="EN157" i="2" s="1"/>
  <c r="DP157" i="2"/>
  <c r="DQ157" i="2" s="1"/>
  <c r="DR157" i="2" s="1"/>
  <c r="DS157" i="2" s="1"/>
  <c r="DO158" i="2"/>
  <c r="CT158" i="2"/>
  <c r="CU157" i="2"/>
  <c r="CV157" i="2" s="1"/>
  <c r="CW157" i="2" s="1"/>
  <c r="CX157" i="2" s="1"/>
  <c r="BZ157" i="2"/>
  <c r="CA157" i="2" s="1"/>
  <c r="CB157" i="2" s="1"/>
  <c r="CC157" i="2" s="1"/>
  <c r="BY158" i="2"/>
  <c r="AI158" i="2"/>
  <c r="AJ157" i="2"/>
  <c r="AK157" i="2" s="1"/>
  <c r="AL157" i="2" s="1"/>
  <c r="AM157" i="2" s="1"/>
  <c r="P156" i="2"/>
  <c r="Q156" i="2" s="1"/>
  <c r="R156" i="2" s="1"/>
  <c r="O157" i="2"/>
  <c r="N158" i="2"/>
  <c r="BE71" i="2"/>
  <c r="BS69" i="2"/>
  <c r="BP70" i="2"/>
  <c r="BF70" i="2"/>
  <c r="BG70" i="2" s="1"/>
  <c r="BH70" i="2" s="1"/>
  <c r="GU159" i="2" l="1"/>
  <c r="GV158" i="2"/>
  <c r="GW158" i="2" s="1"/>
  <c r="GX158" i="2" s="1"/>
  <c r="GY158" i="2" s="1"/>
  <c r="FZ159" i="2"/>
  <c r="GA158" i="2"/>
  <c r="GB158" i="2" s="1"/>
  <c r="GC158" i="2" s="1"/>
  <c r="GD158" i="2" s="1"/>
  <c r="FE159" i="2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U158" i="2"/>
  <c r="CV158" i="2" s="1"/>
  <c r="CW158" i="2" s="1"/>
  <c r="CX158" i="2" s="1"/>
  <c r="CT159" i="2"/>
  <c r="BZ158" i="2"/>
  <c r="CA158" i="2" s="1"/>
  <c r="CB158" i="2" s="1"/>
  <c r="CC158" i="2" s="1"/>
  <c r="BY159" i="2"/>
  <c r="AI159" i="2"/>
  <c r="AJ158" i="2"/>
  <c r="AK158" i="2" s="1"/>
  <c r="AL158" i="2" s="1"/>
  <c r="AM158" i="2" s="1"/>
  <c r="N159" i="2"/>
  <c r="O158" i="2"/>
  <c r="P158" i="2" s="1"/>
  <c r="Q158" i="2" s="1"/>
  <c r="R158" i="2" s="1"/>
  <c r="P157" i="2"/>
  <c r="Q157" i="2" s="1"/>
  <c r="R157" i="2" s="1"/>
  <c r="BS70" i="2"/>
  <c r="BP71" i="2"/>
  <c r="BE72" i="2"/>
  <c r="BF71" i="2"/>
  <c r="BG71" i="2" s="1"/>
  <c r="BH71" i="2" s="1"/>
  <c r="GU160" i="2" l="1"/>
  <c r="GV159" i="2"/>
  <c r="GW159" i="2" s="1"/>
  <c r="GX159" i="2" s="1"/>
  <c r="GY159" i="2" s="1"/>
  <c r="FZ160" i="2"/>
  <c r="GA159" i="2"/>
  <c r="GB159" i="2" s="1"/>
  <c r="GC159" i="2" s="1"/>
  <c r="GD159" i="2" s="1"/>
  <c r="FE160" i="2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U159" i="2"/>
  <c r="CV159" i="2" s="1"/>
  <c r="CW159" i="2" s="1"/>
  <c r="CX159" i="2" s="1"/>
  <c r="CT160" i="2"/>
  <c r="BZ159" i="2"/>
  <c r="CA159" i="2" s="1"/>
  <c r="CB159" i="2" s="1"/>
  <c r="CC159" i="2" s="1"/>
  <c r="BY160" i="2"/>
  <c r="AI160" i="2"/>
  <c r="AJ159" i="2"/>
  <c r="AK159" i="2" s="1"/>
  <c r="AL159" i="2" s="1"/>
  <c r="AM159" i="2" s="1"/>
  <c r="N160" i="2"/>
  <c r="O159" i="2"/>
  <c r="P159" i="2" s="1"/>
  <c r="Q159" i="2" s="1"/>
  <c r="R159" i="2" s="1"/>
  <c r="BE73" i="2"/>
  <c r="BS71" i="2"/>
  <c r="BP72" i="2"/>
  <c r="BF72" i="2"/>
  <c r="BG72" i="2" s="1"/>
  <c r="BH72" i="2" s="1"/>
  <c r="GU161" i="2" l="1"/>
  <c r="GV160" i="2"/>
  <c r="GW160" i="2" s="1"/>
  <c r="GX160" i="2" s="1"/>
  <c r="GY160" i="2" s="1"/>
  <c r="FZ161" i="2"/>
  <c r="GA160" i="2"/>
  <c r="GB160" i="2" s="1"/>
  <c r="GC160" i="2" s="1"/>
  <c r="GD160" i="2" s="1"/>
  <c r="FE161" i="2"/>
  <c r="FF160" i="2"/>
  <c r="FG160" i="2" s="1"/>
  <c r="FH160" i="2" s="1"/>
  <c r="FI160" i="2" s="1"/>
  <c r="EK160" i="2"/>
  <c r="EL160" i="2" s="1"/>
  <c r="EM160" i="2" s="1"/>
  <c r="EN160" i="2" s="1"/>
  <c r="EJ161" i="2"/>
  <c r="DP160" i="2"/>
  <c r="DQ160" i="2" s="1"/>
  <c r="DR160" i="2" s="1"/>
  <c r="DS160" i="2" s="1"/>
  <c r="DO161" i="2"/>
  <c r="CT161" i="2"/>
  <c r="CU160" i="2"/>
  <c r="CV160" i="2" s="1"/>
  <c r="CW160" i="2" s="1"/>
  <c r="CX160" i="2" s="1"/>
  <c r="BZ160" i="2"/>
  <c r="CA160" i="2" s="1"/>
  <c r="CB160" i="2" s="1"/>
  <c r="CC160" i="2" s="1"/>
  <c r="BY161" i="2"/>
  <c r="AJ160" i="2"/>
  <c r="AK160" i="2" s="1"/>
  <c r="AL160" i="2" s="1"/>
  <c r="AM160" i="2" s="1"/>
  <c r="AI161" i="2"/>
  <c r="N161" i="2"/>
  <c r="O160" i="2"/>
  <c r="P160" i="2" s="1"/>
  <c r="Q160" i="2" s="1"/>
  <c r="R160" i="2" s="1"/>
  <c r="BS72" i="2"/>
  <c r="BP73" i="2"/>
  <c r="BE74" i="2"/>
  <c r="BF73" i="2"/>
  <c r="BG73" i="2" s="1"/>
  <c r="BH73" i="2" s="1"/>
  <c r="GU162" i="2" l="1"/>
  <c r="GV161" i="2"/>
  <c r="GW161" i="2" s="1"/>
  <c r="GX161" i="2" s="1"/>
  <c r="GY161" i="2" s="1"/>
  <c r="FZ162" i="2"/>
  <c r="GA161" i="2"/>
  <c r="GB161" i="2" s="1"/>
  <c r="GC161" i="2" s="1"/>
  <c r="GD161" i="2" s="1"/>
  <c r="FE162" i="2"/>
  <c r="FF161" i="2"/>
  <c r="FG161" i="2" s="1"/>
  <c r="FH161" i="2" s="1"/>
  <c r="FI161" i="2" s="1"/>
  <c r="EK161" i="2"/>
  <c r="EL161" i="2" s="1"/>
  <c r="EM161" i="2" s="1"/>
  <c r="EN161" i="2" s="1"/>
  <c r="EJ162" i="2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AI162" i="2"/>
  <c r="AJ161" i="2"/>
  <c r="AK161" i="2" s="1"/>
  <c r="AL161" i="2" s="1"/>
  <c r="AM161" i="2" s="1"/>
  <c r="O161" i="2"/>
  <c r="N162" i="2"/>
  <c r="BE75" i="2"/>
  <c r="BS73" i="2"/>
  <c r="BP74" i="2"/>
  <c r="BF74" i="2"/>
  <c r="BG74" i="2" s="1"/>
  <c r="BH74" i="2" s="1"/>
  <c r="GV162" i="2" l="1"/>
  <c r="GW162" i="2" s="1"/>
  <c r="GX162" i="2" s="1"/>
  <c r="GY162" i="2" s="1"/>
  <c r="GU163" i="2"/>
  <c r="FZ163" i="2"/>
  <c r="GA162" i="2"/>
  <c r="GB162" i="2" s="1"/>
  <c r="GC162" i="2" s="1"/>
  <c r="GD162" i="2" s="1"/>
  <c r="FF162" i="2"/>
  <c r="FG162" i="2" s="1"/>
  <c r="FH162" i="2" s="1"/>
  <c r="FI162" i="2" s="1"/>
  <c r="FE163" i="2"/>
  <c r="EJ163" i="2"/>
  <c r="EK162" i="2"/>
  <c r="EL162" i="2" s="1"/>
  <c r="EM162" i="2" s="1"/>
  <c r="EN162" i="2" s="1"/>
  <c r="DP162" i="2"/>
  <c r="DQ162" i="2" s="1"/>
  <c r="DR162" i="2" s="1"/>
  <c r="DS162" i="2" s="1"/>
  <c r="DO163" i="2"/>
  <c r="CU162" i="2"/>
  <c r="CV162" i="2" s="1"/>
  <c r="CW162" i="2" s="1"/>
  <c r="CX162" i="2" s="1"/>
  <c r="CT163" i="2"/>
  <c r="BZ162" i="2"/>
  <c r="CA162" i="2" s="1"/>
  <c r="CB162" i="2" s="1"/>
  <c r="CC162" i="2" s="1"/>
  <c r="BY163" i="2"/>
  <c r="AI163" i="2"/>
  <c r="AJ162" i="2"/>
  <c r="AK162" i="2" s="1"/>
  <c r="AL162" i="2" s="1"/>
  <c r="AM162" i="2" s="1"/>
  <c r="N163" i="2"/>
  <c r="O162" i="2"/>
  <c r="P161" i="2"/>
  <c r="Q161" i="2" s="1"/>
  <c r="R161" i="2" s="1"/>
  <c r="BS74" i="2"/>
  <c r="BP75" i="2"/>
  <c r="BE76" i="2"/>
  <c r="BF75" i="2"/>
  <c r="BG75" i="2" s="1"/>
  <c r="BH75" i="2" s="1"/>
  <c r="GU164" i="2" l="1"/>
  <c r="GV163" i="2"/>
  <c r="GW163" i="2" s="1"/>
  <c r="GX163" i="2" s="1"/>
  <c r="GY163" i="2" s="1"/>
  <c r="FZ164" i="2"/>
  <c r="GA163" i="2"/>
  <c r="GB163" i="2" s="1"/>
  <c r="GC163" i="2" s="1"/>
  <c r="GD163" i="2" s="1"/>
  <c r="FE164" i="2"/>
  <c r="FF163" i="2"/>
  <c r="FG163" i="2" s="1"/>
  <c r="FH163" i="2" s="1"/>
  <c r="FI163" i="2" s="1"/>
  <c r="EJ164" i="2"/>
  <c r="EK163" i="2"/>
  <c r="EL163" i="2" s="1"/>
  <c r="EM163" i="2" s="1"/>
  <c r="EN163" i="2" s="1"/>
  <c r="DP163" i="2"/>
  <c r="DQ163" i="2" s="1"/>
  <c r="DR163" i="2" s="1"/>
  <c r="DS163" i="2" s="1"/>
  <c r="DO164" i="2"/>
  <c r="CT164" i="2"/>
  <c r="CU163" i="2"/>
  <c r="CV163" i="2" s="1"/>
  <c r="CW163" i="2" s="1"/>
  <c r="CX163" i="2" s="1"/>
  <c r="BY164" i="2"/>
  <c r="BZ163" i="2"/>
  <c r="CA163" i="2" s="1"/>
  <c r="CB163" i="2" s="1"/>
  <c r="CC163" i="2" s="1"/>
  <c r="AI164" i="2"/>
  <c r="AJ163" i="2"/>
  <c r="AK163" i="2" s="1"/>
  <c r="AL163" i="2" s="1"/>
  <c r="AM163" i="2" s="1"/>
  <c r="P162" i="2"/>
  <c r="Q162" i="2" s="1"/>
  <c r="R162" i="2" s="1"/>
  <c r="O163" i="2"/>
  <c r="N164" i="2"/>
  <c r="BE77" i="2"/>
  <c r="BS75" i="2"/>
  <c r="BP76" i="2"/>
  <c r="BF76" i="2"/>
  <c r="BG76" i="2" s="1"/>
  <c r="BH76" i="2" s="1"/>
  <c r="GV164" i="2" l="1"/>
  <c r="GW164" i="2" s="1"/>
  <c r="GX164" i="2" s="1"/>
  <c r="GY164" i="2" s="1"/>
  <c r="GU165" i="2"/>
  <c r="FZ165" i="2"/>
  <c r="GA164" i="2"/>
  <c r="GB164" i="2" s="1"/>
  <c r="GC164" i="2" s="1"/>
  <c r="GD164" i="2" s="1"/>
  <c r="FF164" i="2"/>
  <c r="FG164" i="2" s="1"/>
  <c r="FH164" i="2" s="1"/>
  <c r="FI164" i="2" s="1"/>
  <c r="FE165" i="2"/>
  <c r="EK164" i="2"/>
  <c r="EL164" i="2" s="1"/>
  <c r="EM164" i="2" s="1"/>
  <c r="EN164" i="2" s="1"/>
  <c r="EJ165" i="2"/>
  <c r="DO165" i="2"/>
  <c r="DP164" i="2"/>
  <c r="DQ164" i="2" s="1"/>
  <c r="DR164" i="2" s="1"/>
  <c r="DS164" i="2" s="1"/>
  <c r="CT165" i="2"/>
  <c r="CU164" i="2"/>
  <c r="CV164" i="2" s="1"/>
  <c r="CW164" i="2" s="1"/>
  <c r="CX164" i="2" s="1"/>
  <c r="BZ164" i="2"/>
  <c r="CA164" i="2" s="1"/>
  <c r="CB164" i="2" s="1"/>
  <c r="CC164" i="2" s="1"/>
  <c r="BY165" i="2"/>
  <c r="AJ164" i="2"/>
  <c r="AK164" i="2" s="1"/>
  <c r="AL164" i="2" s="1"/>
  <c r="AM164" i="2" s="1"/>
  <c r="AI165" i="2"/>
  <c r="N165" i="2"/>
  <c r="O164" i="2"/>
  <c r="P163" i="2"/>
  <c r="Q163" i="2" s="1"/>
  <c r="R163" i="2" s="1"/>
  <c r="BS76" i="2"/>
  <c r="BP77" i="2"/>
  <c r="BE78" i="2"/>
  <c r="BF77" i="2"/>
  <c r="BG77" i="2" s="1"/>
  <c r="BH77" i="2" s="1"/>
  <c r="GV165" i="2" l="1"/>
  <c r="GW165" i="2" s="1"/>
  <c r="GX165" i="2" s="1"/>
  <c r="GY165" i="2" s="1"/>
  <c r="GU166" i="2"/>
  <c r="FZ166" i="2"/>
  <c r="GA165" i="2"/>
  <c r="GB165" i="2" s="1"/>
  <c r="GC165" i="2" s="1"/>
  <c r="GD165" i="2" s="1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Z165" i="2"/>
  <c r="CA165" i="2" s="1"/>
  <c r="CB165" i="2" s="1"/>
  <c r="CC165" i="2" s="1"/>
  <c r="BY166" i="2"/>
  <c r="AJ165" i="2"/>
  <c r="AK165" i="2" s="1"/>
  <c r="AL165" i="2" s="1"/>
  <c r="AM165" i="2" s="1"/>
  <c r="AI166" i="2"/>
  <c r="P164" i="2"/>
  <c r="Q164" i="2" s="1"/>
  <c r="R164" i="2" s="1"/>
  <c r="O165" i="2"/>
  <c r="N166" i="2"/>
  <c r="BE79" i="2"/>
  <c r="BS77" i="2"/>
  <c r="BP78" i="2"/>
  <c r="BF78" i="2"/>
  <c r="BG78" i="2" s="1"/>
  <c r="BH78" i="2" s="1"/>
  <c r="GU167" i="2" l="1"/>
  <c r="GV166" i="2"/>
  <c r="GW166" i="2" s="1"/>
  <c r="GX166" i="2" s="1"/>
  <c r="GY166" i="2" s="1"/>
  <c r="FZ167" i="2"/>
  <c r="GA166" i="2"/>
  <c r="GB166" i="2" s="1"/>
  <c r="GC166" i="2" s="1"/>
  <c r="GD166" i="2" s="1"/>
  <c r="FF166" i="2"/>
  <c r="FG166" i="2" s="1"/>
  <c r="FH166" i="2" s="1"/>
  <c r="FI166" i="2" s="1"/>
  <c r="FE167" i="2"/>
  <c r="EK166" i="2"/>
  <c r="EL166" i="2" s="1"/>
  <c r="EM166" i="2" s="1"/>
  <c r="EN166" i="2" s="1"/>
  <c r="EJ167" i="2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AI167" i="2"/>
  <c r="AJ166" i="2"/>
  <c r="AK166" i="2" s="1"/>
  <c r="AL166" i="2" s="1"/>
  <c r="AM166" i="2" s="1"/>
  <c r="P165" i="2"/>
  <c r="Q165" i="2" s="1"/>
  <c r="R165" i="2" s="1"/>
  <c r="O166" i="2"/>
  <c r="P166" i="2" s="1"/>
  <c r="Q166" i="2" s="1"/>
  <c r="R166" i="2" s="1"/>
  <c r="N167" i="2"/>
  <c r="BS78" i="2"/>
  <c r="BP79" i="2"/>
  <c r="BE80" i="2"/>
  <c r="BF79" i="2"/>
  <c r="BG79" i="2" s="1"/>
  <c r="BH79" i="2" s="1"/>
  <c r="GU168" i="2" l="1"/>
  <c r="GV167" i="2"/>
  <c r="GW167" i="2" s="1"/>
  <c r="GX167" i="2" s="1"/>
  <c r="GY167" i="2" s="1"/>
  <c r="GA167" i="2"/>
  <c r="GB167" i="2" s="1"/>
  <c r="GC167" i="2" s="1"/>
  <c r="GD167" i="2" s="1"/>
  <c r="FZ168" i="2"/>
  <c r="FE168" i="2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AI168" i="2"/>
  <c r="AJ167" i="2"/>
  <c r="AK167" i="2" s="1"/>
  <c r="AL167" i="2" s="1"/>
  <c r="AM167" i="2" s="1"/>
  <c r="N168" i="2"/>
  <c r="O167" i="2"/>
  <c r="P167" i="2" s="1"/>
  <c r="Q167" i="2" s="1"/>
  <c r="R167" i="2" s="1"/>
  <c r="BE81" i="2"/>
  <c r="BS79" i="2"/>
  <c r="BP80" i="2"/>
  <c r="BF80" i="2"/>
  <c r="BG80" i="2" s="1"/>
  <c r="BH80" i="2" s="1"/>
  <c r="GU169" i="2" l="1"/>
  <c r="GV168" i="2"/>
  <c r="GW168" i="2" s="1"/>
  <c r="GX168" i="2" s="1"/>
  <c r="GY168" i="2" s="1"/>
  <c r="FZ169" i="2"/>
  <c r="GA168" i="2"/>
  <c r="GB168" i="2" s="1"/>
  <c r="GC168" i="2" s="1"/>
  <c r="GD168" i="2" s="1"/>
  <c r="FE169" i="2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U168" i="2"/>
  <c r="CV168" i="2" s="1"/>
  <c r="CW168" i="2" s="1"/>
  <c r="CX168" i="2" s="1"/>
  <c r="CT169" i="2"/>
  <c r="BY169" i="2"/>
  <c r="BZ168" i="2"/>
  <c r="CA168" i="2" s="1"/>
  <c r="CB168" i="2" s="1"/>
  <c r="CC168" i="2" s="1"/>
  <c r="AI169" i="2"/>
  <c r="AJ168" i="2"/>
  <c r="AK168" i="2" s="1"/>
  <c r="AL168" i="2" s="1"/>
  <c r="AM168" i="2" s="1"/>
  <c r="N169" i="2"/>
  <c r="O168" i="2"/>
  <c r="BS80" i="2"/>
  <c r="BP81" i="2"/>
  <c r="BE82" i="2"/>
  <c r="BF81" i="2"/>
  <c r="BG81" i="2" s="1"/>
  <c r="BH81" i="2" s="1"/>
  <c r="GU170" i="2" l="1"/>
  <c r="GV169" i="2"/>
  <c r="GW169" i="2" s="1"/>
  <c r="GX169" i="2" s="1"/>
  <c r="GY169" i="2" s="1"/>
  <c r="GA169" i="2"/>
  <c r="GB169" i="2" s="1"/>
  <c r="GC169" i="2" s="1"/>
  <c r="GD169" i="2" s="1"/>
  <c r="FZ170" i="2"/>
  <c r="FF169" i="2"/>
  <c r="FG169" i="2" s="1"/>
  <c r="FH169" i="2" s="1"/>
  <c r="FI169" i="2" s="1"/>
  <c r="FE170" i="2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Z169" i="2"/>
  <c r="CA169" i="2" s="1"/>
  <c r="CB169" i="2" s="1"/>
  <c r="CC169" i="2" s="1"/>
  <c r="BY170" i="2"/>
  <c r="AI170" i="2"/>
  <c r="AJ169" i="2"/>
  <c r="AK169" i="2" s="1"/>
  <c r="AL169" i="2" s="1"/>
  <c r="AM169" i="2" s="1"/>
  <c r="P168" i="2"/>
  <c r="Q168" i="2" s="1"/>
  <c r="R168" i="2" s="1"/>
  <c r="N170" i="2"/>
  <c r="O169" i="2"/>
  <c r="BE83" i="2"/>
  <c r="BS81" i="2"/>
  <c r="BP82" i="2"/>
  <c r="BF82" i="2"/>
  <c r="BG82" i="2" s="1"/>
  <c r="BH82" i="2" s="1"/>
  <c r="GV170" i="2" l="1"/>
  <c r="GW170" i="2" s="1"/>
  <c r="GX170" i="2" s="1"/>
  <c r="GY170" i="2" s="1"/>
  <c r="GU171" i="2"/>
  <c r="FZ171" i="2"/>
  <c r="GA170" i="2"/>
  <c r="GB170" i="2" s="1"/>
  <c r="GC170" i="2" s="1"/>
  <c r="GD170" i="2" s="1"/>
  <c r="FE171" i="2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U170" i="2"/>
  <c r="CV170" i="2" s="1"/>
  <c r="CW170" i="2" s="1"/>
  <c r="CX170" i="2" s="1"/>
  <c r="CT171" i="2"/>
  <c r="BY171" i="2"/>
  <c r="BZ170" i="2"/>
  <c r="CA170" i="2" s="1"/>
  <c r="CB170" i="2" s="1"/>
  <c r="CC170" i="2" s="1"/>
  <c r="AJ170" i="2"/>
  <c r="AK170" i="2" s="1"/>
  <c r="AL170" i="2" s="1"/>
  <c r="AM170" i="2" s="1"/>
  <c r="AI171" i="2"/>
  <c r="N171" i="2"/>
  <c r="O170" i="2"/>
  <c r="P169" i="2"/>
  <c r="Q169" i="2" s="1"/>
  <c r="R169" i="2" s="1"/>
  <c r="BS82" i="2"/>
  <c r="BP83" i="2"/>
  <c r="BE84" i="2"/>
  <c r="BF83" i="2"/>
  <c r="BG83" i="2" s="1"/>
  <c r="BH83" i="2" s="1"/>
  <c r="GV171" i="2" l="1"/>
  <c r="GW171" i="2" s="1"/>
  <c r="GX171" i="2" s="1"/>
  <c r="GY171" i="2" s="1"/>
  <c r="GU172" i="2"/>
  <c r="GA171" i="2"/>
  <c r="GB171" i="2" s="1"/>
  <c r="GC171" i="2" s="1"/>
  <c r="GD171" i="2" s="1"/>
  <c r="FZ172" i="2"/>
  <c r="FF171" i="2"/>
  <c r="FG171" i="2" s="1"/>
  <c r="FH171" i="2" s="1"/>
  <c r="FI171" i="2" s="1"/>
  <c r="FE172" i="2"/>
  <c r="EK171" i="2"/>
  <c r="EL171" i="2" s="1"/>
  <c r="EM171" i="2" s="1"/>
  <c r="EN171" i="2" s="1"/>
  <c r="EJ172" i="2"/>
  <c r="DP171" i="2"/>
  <c r="DQ171" i="2" s="1"/>
  <c r="DR171" i="2" s="1"/>
  <c r="DS171" i="2" s="1"/>
  <c r="DO172" i="2"/>
  <c r="CT172" i="2"/>
  <c r="CU171" i="2"/>
  <c r="CV171" i="2" s="1"/>
  <c r="CW171" i="2" s="1"/>
  <c r="CX171" i="2" s="1"/>
  <c r="BY172" i="2"/>
  <c r="BZ171" i="2"/>
  <c r="CA171" i="2" s="1"/>
  <c r="CB171" i="2" s="1"/>
  <c r="CC171" i="2" s="1"/>
  <c r="AI172" i="2"/>
  <c r="AJ171" i="2"/>
  <c r="AK171" i="2" s="1"/>
  <c r="AL171" i="2" s="1"/>
  <c r="AM171" i="2" s="1"/>
  <c r="P170" i="2"/>
  <c r="Q170" i="2" s="1"/>
  <c r="R170" i="2" s="1"/>
  <c r="N172" i="2"/>
  <c r="O171" i="2"/>
  <c r="BI114" i="2"/>
  <c r="BI58" i="2"/>
  <c r="BI174" i="2"/>
  <c r="BI52" i="2"/>
  <c r="BI169" i="2"/>
  <c r="BI126" i="2"/>
  <c r="BI194" i="2"/>
  <c r="BI86" i="2"/>
  <c r="BI198" i="2"/>
  <c r="BI182" i="2"/>
  <c r="BI135" i="2"/>
  <c r="BI196" i="2"/>
  <c r="BI150" i="2"/>
  <c r="BI149" i="2"/>
  <c r="BI175" i="2"/>
  <c r="BI168" i="2"/>
  <c r="BI180" i="2"/>
  <c r="BI12" i="2"/>
  <c r="BI123" i="2"/>
  <c r="BI85" i="2"/>
  <c r="BI178" i="2"/>
  <c r="BI10" i="2"/>
  <c r="BI78" i="2"/>
  <c r="BI35" i="2"/>
  <c r="BI141" i="2"/>
  <c r="BI172" i="2"/>
  <c r="BI102" i="2"/>
  <c r="BI200" i="2"/>
  <c r="BI127" i="2"/>
  <c r="BI151" i="2"/>
  <c r="BI19" i="2"/>
  <c r="BI131" i="2"/>
  <c r="BI57" i="2"/>
  <c r="BI184" i="2"/>
  <c r="BI137" i="2"/>
  <c r="BI83" i="2"/>
  <c r="BI146" i="2"/>
  <c r="BI203" i="2"/>
  <c r="BI100" i="2"/>
  <c r="BI21" i="2"/>
  <c r="BI177" i="2"/>
  <c r="BI9" i="2"/>
  <c r="BI167" i="2"/>
  <c r="BI45" i="2"/>
  <c r="BI76" i="2"/>
  <c r="BI6" i="2"/>
  <c r="BI11" i="2"/>
  <c r="BI101" i="2"/>
  <c r="BI24" i="2"/>
  <c r="BI55" i="2"/>
  <c r="BI125" i="2"/>
  <c r="BI122" i="2"/>
  <c r="BI26" i="2"/>
  <c r="BI128" i="2"/>
  <c r="BI181" i="2"/>
  <c r="BI165" i="2"/>
  <c r="BI79" i="2"/>
  <c r="BI144" i="2"/>
  <c r="BI108" i="2"/>
  <c r="BI68" i="2"/>
  <c r="BI190" i="2"/>
  <c r="BI110" i="2"/>
  <c r="BI133" i="2"/>
  <c r="BI92" i="2"/>
  <c r="BI118" i="2"/>
  <c r="BI64" i="2"/>
  <c r="BI185" i="2"/>
  <c r="BI17" i="2"/>
  <c r="BI80" i="2"/>
  <c r="BI42" i="2"/>
  <c r="BI148" i="2"/>
  <c r="BI187" i="2"/>
  <c r="BI188" i="2"/>
  <c r="BI158" i="2"/>
  <c r="BI66" i="2"/>
  <c r="BI109" i="2"/>
  <c r="BI39" i="2"/>
  <c r="BI37" i="2"/>
  <c r="BI106" i="2"/>
  <c r="BI130" i="2"/>
  <c r="BI69" i="2"/>
  <c r="BI134" i="2"/>
  <c r="BI65" i="2"/>
  <c r="BI179" i="2"/>
  <c r="BI143" i="2"/>
  <c r="BI89" i="2"/>
  <c r="BI107" i="2"/>
  <c r="BI138" i="2"/>
  <c r="BI5" i="2"/>
  <c r="BI129" i="2"/>
  <c r="BI132" i="2"/>
  <c r="BI97" i="2"/>
  <c r="BI50" i="2"/>
  <c r="BI113" i="2"/>
  <c r="BI29" i="2"/>
  <c r="BI99" i="2"/>
  <c r="BI34" i="2"/>
  <c r="BI119" i="2"/>
  <c r="BI170" i="2"/>
  <c r="BI189" i="2"/>
  <c r="BI112" i="2"/>
  <c r="BI33" i="2"/>
  <c r="BI147" i="2"/>
  <c r="BI105" i="2"/>
  <c r="BI192" i="2"/>
  <c r="BI40" i="2"/>
  <c r="BI71" i="2"/>
  <c r="BI91" i="2"/>
  <c r="BI8" i="2"/>
  <c r="BI73" i="2"/>
  <c r="BI171" i="2"/>
  <c r="BI46" i="2"/>
  <c r="BI111" i="2"/>
  <c r="BI60" i="2"/>
  <c r="BI88" i="2"/>
  <c r="BI166" i="2"/>
  <c r="BI44" i="2"/>
  <c r="BI93" i="2"/>
  <c r="BI124" i="2"/>
  <c r="BI77" i="2"/>
  <c r="BI22" i="2"/>
  <c r="BI136" i="2"/>
  <c r="BI94" i="2"/>
  <c r="BI117" i="2"/>
  <c r="BI157" i="2"/>
  <c r="BI82" i="2"/>
  <c r="BI104" i="2"/>
  <c r="BI36" i="2"/>
  <c r="BI142" i="2"/>
  <c r="BI13" i="2"/>
  <c r="BI14" i="2"/>
  <c r="BI199" i="2"/>
  <c r="BI90" i="2"/>
  <c r="BI121" i="2"/>
  <c r="BI47" i="2"/>
  <c r="BI67" i="2"/>
  <c r="BI164" i="2"/>
  <c r="BI154" i="2"/>
  <c r="BI61" i="2"/>
  <c r="BI27" i="2"/>
  <c r="BI98" i="2"/>
  <c r="BI95" i="2"/>
  <c r="BI15" i="2"/>
  <c r="BI120" i="2"/>
  <c r="BI4" i="2"/>
  <c r="BI116" i="2"/>
  <c r="BI75" i="2"/>
  <c r="BI202" i="2"/>
  <c r="BI16" i="2"/>
  <c r="BI161" i="2"/>
  <c r="BI186" i="2"/>
  <c r="BI23" i="2"/>
  <c r="BI54" i="2"/>
  <c r="BI28" i="2"/>
  <c r="BI32" i="2"/>
  <c r="BI48" i="2"/>
  <c r="BI56" i="2"/>
  <c r="BI173" i="2"/>
  <c r="BI18" i="2"/>
  <c r="BI159" i="2"/>
  <c r="BI74" i="2"/>
  <c r="BI43" i="2"/>
  <c r="BI115" i="2"/>
  <c r="BI96" i="2"/>
  <c r="BI31" i="2"/>
  <c r="BI72" i="2"/>
  <c r="BI25" i="2"/>
  <c r="BI160" i="2"/>
  <c r="BI41" i="2"/>
  <c r="BI163" i="2"/>
  <c r="BI139" i="2"/>
  <c r="BI103" i="2"/>
  <c r="BI84" i="2"/>
  <c r="BI20" i="2"/>
  <c r="BI191" i="2"/>
  <c r="BI145" i="2"/>
  <c r="BI183" i="2"/>
  <c r="BI195" i="2"/>
  <c r="BI193" i="2"/>
  <c r="BI153" i="2"/>
  <c r="BI59" i="2"/>
  <c r="BI49" i="2"/>
  <c r="BI62" i="2"/>
  <c r="BI81" i="2"/>
  <c r="BI53" i="2"/>
  <c r="BI162" i="2"/>
  <c r="BI70" i="2"/>
  <c r="BI197" i="2"/>
  <c r="BI152" i="2"/>
  <c r="BI63" i="2"/>
  <c r="BI30" i="2"/>
  <c r="BI51" i="2"/>
  <c r="BI201" i="2"/>
  <c r="BI38" i="2"/>
  <c r="BI140" i="2"/>
  <c r="BI156" i="2"/>
  <c r="BI155" i="2"/>
  <c r="BI87" i="2"/>
  <c r="BI176" i="2"/>
  <c r="BI7" i="2"/>
  <c r="BI3" i="2"/>
  <c r="BF84" i="2"/>
  <c r="BG84" i="2" s="1"/>
  <c r="BH84" i="2" s="1"/>
  <c r="BE85" i="2"/>
  <c r="BS83" i="2"/>
  <c r="BP84" i="2"/>
  <c r="GU173" i="2" l="1"/>
  <c r="GV172" i="2"/>
  <c r="GW172" i="2" s="1"/>
  <c r="GX172" i="2" s="1"/>
  <c r="GY172" i="2" s="1"/>
  <c r="FZ173" i="2"/>
  <c r="GA172" i="2"/>
  <c r="GB172" i="2" s="1"/>
  <c r="GC172" i="2" s="1"/>
  <c r="GD172" i="2" s="1"/>
  <c r="FF172" i="2"/>
  <c r="FG172" i="2" s="1"/>
  <c r="FH172" i="2" s="1"/>
  <c r="FI172" i="2" s="1"/>
  <c r="FE173" i="2"/>
  <c r="EK172" i="2"/>
  <c r="EL172" i="2" s="1"/>
  <c r="EM172" i="2" s="1"/>
  <c r="EN172" i="2" s="1"/>
  <c r="EJ173" i="2"/>
  <c r="DO173" i="2"/>
  <c r="DP172" i="2"/>
  <c r="DQ172" i="2" s="1"/>
  <c r="DR172" i="2" s="1"/>
  <c r="DS172" i="2" s="1"/>
  <c r="CT173" i="2"/>
  <c r="CU172" i="2"/>
  <c r="CV172" i="2" s="1"/>
  <c r="CW172" i="2" s="1"/>
  <c r="CX172" i="2" s="1"/>
  <c r="BZ172" i="2"/>
  <c r="CA172" i="2" s="1"/>
  <c r="CB172" i="2" s="1"/>
  <c r="CC172" i="2" s="1"/>
  <c r="BY173" i="2"/>
  <c r="AI173" i="2"/>
  <c r="AJ172" i="2"/>
  <c r="AK172" i="2" s="1"/>
  <c r="AL172" i="2" s="1"/>
  <c r="AM172" i="2" s="1"/>
  <c r="P171" i="2"/>
  <c r="Q171" i="2" s="1"/>
  <c r="R171" i="2" s="1"/>
  <c r="N173" i="2"/>
  <c r="O172" i="2"/>
  <c r="C8" i="4"/>
  <c r="E8" i="4" s="1"/>
  <c r="F8" i="4" s="1"/>
  <c r="G8" i="4" s="1"/>
  <c r="L8" i="4" s="1"/>
  <c r="BF85" i="2"/>
  <c r="BG85" i="2" s="1"/>
  <c r="BH85" i="2" s="1"/>
  <c r="BS84" i="2"/>
  <c r="BP85" i="2"/>
  <c r="BE86" i="2"/>
  <c r="GU174" i="2" l="1"/>
  <c r="GV173" i="2"/>
  <c r="GW173" i="2" s="1"/>
  <c r="GX173" i="2" s="1"/>
  <c r="GY173" i="2" s="1"/>
  <c r="GA173" i="2"/>
  <c r="GB173" i="2" s="1"/>
  <c r="GC173" i="2" s="1"/>
  <c r="GD173" i="2" s="1"/>
  <c r="FZ174" i="2"/>
  <c r="FE174" i="2"/>
  <c r="FF173" i="2"/>
  <c r="FG173" i="2" s="1"/>
  <c r="FH173" i="2" s="1"/>
  <c r="FI173" i="2" s="1"/>
  <c r="EJ174" i="2"/>
  <c r="EK173" i="2"/>
  <c r="EL173" i="2" s="1"/>
  <c r="EM173" i="2" s="1"/>
  <c r="EN173" i="2" s="1"/>
  <c r="DP173" i="2"/>
  <c r="DQ173" i="2" s="1"/>
  <c r="DR173" i="2" s="1"/>
  <c r="DS173" i="2" s="1"/>
  <c r="DO174" i="2"/>
  <c r="CT174" i="2"/>
  <c r="CU173" i="2"/>
  <c r="CV173" i="2" s="1"/>
  <c r="CW173" i="2" s="1"/>
  <c r="CX173" i="2" s="1"/>
  <c r="BY174" i="2"/>
  <c r="BZ173" i="2"/>
  <c r="CA173" i="2" s="1"/>
  <c r="CB173" i="2" s="1"/>
  <c r="CC173" i="2" s="1"/>
  <c r="AI174" i="2"/>
  <c r="AJ173" i="2"/>
  <c r="AK173" i="2" s="1"/>
  <c r="AL173" i="2" s="1"/>
  <c r="AM173" i="2" s="1"/>
  <c r="P172" i="2"/>
  <c r="Q172" i="2" s="1"/>
  <c r="R172" i="2" s="1"/>
  <c r="N174" i="2"/>
  <c r="O173" i="2"/>
  <c r="BF86" i="2"/>
  <c r="BG86" i="2" s="1"/>
  <c r="BH86" i="2" s="1"/>
  <c r="BE87" i="2"/>
  <c r="BS85" i="2"/>
  <c r="BP86" i="2"/>
  <c r="GU175" i="2" l="1"/>
  <c r="GV174" i="2"/>
  <c r="GW174" i="2" s="1"/>
  <c r="GX174" i="2" s="1"/>
  <c r="GY174" i="2" s="1"/>
  <c r="FZ175" i="2"/>
  <c r="GA174" i="2"/>
  <c r="GB174" i="2" s="1"/>
  <c r="GC174" i="2" s="1"/>
  <c r="GD174" i="2" s="1"/>
  <c r="FE175" i="2"/>
  <c r="FF174" i="2"/>
  <c r="FG174" i="2" s="1"/>
  <c r="FH174" i="2" s="1"/>
  <c r="FI174" i="2" s="1"/>
  <c r="EJ175" i="2"/>
  <c r="EK174" i="2"/>
  <c r="EL174" i="2" s="1"/>
  <c r="EM174" i="2" s="1"/>
  <c r="EN174" i="2" s="1"/>
  <c r="DP174" i="2"/>
  <c r="DQ174" i="2" s="1"/>
  <c r="DR174" i="2" s="1"/>
  <c r="DS174" i="2" s="1"/>
  <c r="DO175" i="2"/>
  <c r="CT175" i="2"/>
  <c r="CU174" i="2"/>
  <c r="CV174" i="2" s="1"/>
  <c r="CW174" i="2" s="1"/>
  <c r="CX174" i="2" s="1"/>
  <c r="BY175" i="2"/>
  <c r="BZ174" i="2"/>
  <c r="CA174" i="2" s="1"/>
  <c r="CB174" i="2" s="1"/>
  <c r="CC174" i="2" s="1"/>
  <c r="AI175" i="2"/>
  <c r="AJ174" i="2"/>
  <c r="AK174" i="2" s="1"/>
  <c r="AL174" i="2" s="1"/>
  <c r="AM174" i="2" s="1"/>
  <c r="P173" i="2"/>
  <c r="Q173" i="2" s="1"/>
  <c r="R173" i="2" s="1"/>
  <c r="N175" i="2"/>
  <c r="O174" i="2"/>
  <c r="BF87" i="2"/>
  <c r="BG87" i="2" s="1"/>
  <c r="BH87" i="2" s="1"/>
  <c r="BS86" i="2"/>
  <c r="BP87" i="2"/>
  <c r="BE88" i="2"/>
  <c r="GU176" i="2" l="1"/>
  <c r="GV175" i="2"/>
  <c r="GW175" i="2" s="1"/>
  <c r="GX175" i="2" s="1"/>
  <c r="GY175" i="2" s="1"/>
  <c r="GA175" i="2"/>
  <c r="GB175" i="2" s="1"/>
  <c r="GC175" i="2" s="1"/>
  <c r="GD175" i="2" s="1"/>
  <c r="FZ176" i="2"/>
  <c r="FE176" i="2"/>
  <c r="FF175" i="2"/>
  <c r="FG175" i="2" s="1"/>
  <c r="FH175" i="2" s="1"/>
  <c r="FI175" i="2" s="1"/>
  <c r="EK175" i="2"/>
  <c r="EL175" i="2" s="1"/>
  <c r="EM175" i="2" s="1"/>
  <c r="EN175" i="2" s="1"/>
  <c r="EJ176" i="2"/>
  <c r="DP175" i="2"/>
  <c r="DQ175" i="2" s="1"/>
  <c r="DR175" i="2" s="1"/>
  <c r="DS175" i="2" s="1"/>
  <c r="DO176" i="2"/>
  <c r="CT176" i="2"/>
  <c r="CU175" i="2"/>
  <c r="CV175" i="2" s="1"/>
  <c r="CW175" i="2" s="1"/>
  <c r="CX175" i="2" s="1"/>
  <c r="BZ175" i="2"/>
  <c r="CA175" i="2" s="1"/>
  <c r="CB175" i="2" s="1"/>
  <c r="CC175" i="2" s="1"/>
  <c r="BY176" i="2"/>
  <c r="AI176" i="2"/>
  <c r="AJ175" i="2"/>
  <c r="AK175" i="2" s="1"/>
  <c r="AL175" i="2" s="1"/>
  <c r="AM175" i="2" s="1"/>
  <c r="P174" i="2"/>
  <c r="Q174" i="2" s="1"/>
  <c r="R174" i="2" s="1"/>
  <c r="O175" i="2"/>
  <c r="P175" i="2" s="1"/>
  <c r="Q175" i="2" s="1"/>
  <c r="R175" i="2" s="1"/>
  <c r="N176" i="2"/>
  <c r="BF88" i="2"/>
  <c r="BG88" i="2" s="1"/>
  <c r="BH88" i="2" s="1"/>
  <c r="BE89" i="2"/>
  <c r="BS87" i="2"/>
  <c r="BP88" i="2"/>
  <c r="GU177" i="2" l="1"/>
  <c r="GV176" i="2"/>
  <c r="GW176" i="2" s="1"/>
  <c r="GX176" i="2" s="1"/>
  <c r="GY176" i="2" s="1"/>
  <c r="FZ177" i="2"/>
  <c r="GA176" i="2"/>
  <c r="GB176" i="2" s="1"/>
  <c r="GC176" i="2" s="1"/>
  <c r="GD176" i="2" s="1"/>
  <c r="FE177" i="2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Z176" i="2"/>
  <c r="CA176" i="2" s="1"/>
  <c r="CB176" i="2" s="1"/>
  <c r="CC176" i="2" s="1"/>
  <c r="BY177" i="2"/>
  <c r="AJ176" i="2"/>
  <c r="AK176" i="2" s="1"/>
  <c r="AL176" i="2" s="1"/>
  <c r="AM176" i="2" s="1"/>
  <c r="AI177" i="2"/>
  <c r="N177" i="2"/>
  <c r="O176" i="2"/>
  <c r="BF89" i="2"/>
  <c r="BG89" i="2" s="1"/>
  <c r="BH89" i="2" s="1"/>
  <c r="BS88" i="2"/>
  <c r="BP89" i="2"/>
  <c r="BE90" i="2"/>
  <c r="GU178" i="2" l="1"/>
  <c r="GV177" i="2"/>
  <c r="GW177" i="2" s="1"/>
  <c r="GX177" i="2" s="1"/>
  <c r="GY177" i="2" s="1"/>
  <c r="FZ178" i="2"/>
  <c r="GA177" i="2"/>
  <c r="GB177" i="2" s="1"/>
  <c r="GC177" i="2" s="1"/>
  <c r="GD177" i="2" s="1"/>
  <c r="FE178" i="2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U177" i="2"/>
  <c r="CV177" i="2" s="1"/>
  <c r="CW177" i="2" s="1"/>
  <c r="CX177" i="2" s="1"/>
  <c r="CT178" i="2"/>
  <c r="BZ177" i="2"/>
  <c r="CA177" i="2" s="1"/>
  <c r="CB177" i="2" s="1"/>
  <c r="CC177" i="2" s="1"/>
  <c r="BY178" i="2"/>
  <c r="AI178" i="2"/>
  <c r="AJ177" i="2"/>
  <c r="AK177" i="2" s="1"/>
  <c r="AL177" i="2" s="1"/>
  <c r="AM177" i="2" s="1"/>
  <c r="P176" i="2"/>
  <c r="Q176" i="2" s="1"/>
  <c r="R176" i="2" s="1"/>
  <c r="N178" i="2"/>
  <c r="O177" i="2"/>
  <c r="BF90" i="2"/>
  <c r="BG90" i="2" s="1"/>
  <c r="BH90" i="2" s="1"/>
  <c r="BE91" i="2"/>
  <c r="BS89" i="2"/>
  <c r="BP90" i="2"/>
  <c r="GV178" i="2" l="1"/>
  <c r="GW178" i="2" s="1"/>
  <c r="GX178" i="2" s="1"/>
  <c r="GY178" i="2" s="1"/>
  <c r="GU179" i="2"/>
  <c r="GA178" i="2"/>
  <c r="GB178" i="2" s="1"/>
  <c r="GC178" i="2" s="1"/>
  <c r="GD178" i="2" s="1"/>
  <c r="FZ179" i="2"/>
  <c r="FE179" i="2"/>
  <c r="FF178" i="2"/>
  <c r="FG178" i="2" s="1"/>
  <c r="FH178" i="2" s="1"/>
  <c r="FI178" i="2" s="1"/>
  <c r="EK178" i="2"/>
  <c r="EL178" i="2" s="1"/>
  <c r="EM178" i="2" s="1"/>
  <c r="EN178" i="2" s="1"/>
  <c r="EJ179" i="2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AI179" i="2"/>
  <c r="AJ178" i="2"/>
  <c r="AK178" i="2" s="1"/>
  <c r="AL178" i="2" s="1"/>
  <c r="AM178" i="2" s="1"/>
  <c r="P177" i="2"/>
  <c r="Q177" i="2" s="1"/>
  <c r="R177" i="2" s="1"/>
  <c r="N179" i="2"/>
  <c r="O178" i="2"/>
  <c r="P178" i="2" s="1"/>
  <c r="Q178" i="2" s="1"/>
  <c r="R178" i="2" s="1"/>
  <c r="BF91" i="2"/>
  <c r="BG91" i="2" s="1"/>
  <c r="BH91" i="2" s="1"/>
  <c r="BS90" i="2"/>
  <c r="BP91" i="2"/>
  <c r="BE92" i="2"/>
  <c r="GU180" i="2" l="1"/>
  <c r="GV179" i="2"/>
  <c r="GW179" i="2" s="1"/>
  <c r="GX179" i="2" s="1"/>
  <c r="GY179" i="2" s="1"/>
  <c r="FZ180" i="2"/>
  <c r="GA179" i="2"/>
  <c r="GB179" i="2" s="1"/>
  <c r="GC179" i="2" s="1"/>
  <c r="GD179" i="2" s="1"/>
  <c r="FE180" i="2"/>
  <c r="FF179" i="2"/>
  <c r="FG179" i="2" s="1"/>
  <c r="FH179" i="2" s="1"/>
  <c r="FI179" i="2" s="1"/>
  <c r="EK179" i="2"/>
  <c r="EL179" i="2" s="1"/>
  <c r="EM179" i="2" s="1"/>
  <c r="EN179" i="2" s="1"/>
  <c r="EJ180" i="2"/>
  <c r="DP179" i="2"/>
  <c r="DQ179" i="2" s="1"/>
  <c r="DR179" i="2" s="1"/>
  <c r="DS179" i="2" s="1"/>
  <c r="DO180" i="2"/>
  <c r="CT180" i="2"/>
  <c r="CU179" i="2"/>
  <c r="CV179" i="2" s="1"/>
  <c r="CW179" i="2" s="1"/>
  <c r="CX179" i="2" s="1"/>
  <c r="BY180" i="2"/>
  <c r="BZ179" i="2"/>
  <c r="CA179" i="2" s="1"/>
  <c r="CB179" i="2" s="1"/>
  <c r="CC179" i="2" s="1"/>
  <c r="AI180" i="2"/>
  <c r="AJ179" i="2"/>
  <c r="AK179" i="2" s="1"/>
  <c r="AL179" i="2" s="1"/>
  <c r="AM179" i="2" s="1"/>
  <c r="N180" i="2"/>
  <c r="O179" i="2"/>
  <c r="BF92" i="2"/>
  <c r="BG92" i="2" s="1"/>
  <c r="BH92" i="2" s="1"/>
  <c r="BE93" i="2"/>
  <c r="BS91" i="2"/>
  <c r="BP92" i="2"/>
  <c r="GV180" i="2" l="1"/>
  <c r="GW180" i="2" s="1"/>
  <c r="GX180" i="2" s="1"/>
  <c r="GY180" i="2" s="1"/>
  <c r="GU181" i="2"/>
  <c r="FZ181" i="2"/>
  <c r="GA180" i="2"/>
  <c r="GB180" i="2" s="1"/>
  <c r="GC180" i="2" s="1"/>
  <c r="GD180" i="2" s="1"/>
  <c r="FE181" i="2"/>
  <c r="FF180" i="2"/>
  <c r="FG180" i="2" s="1"/>
  <c r="FH180" i="2" s="1"/>
  <c r="FI180" i="2" s="1"/>
  <c r="EJ181" i="2"/>
  <c r="EK180" i="2"/>
  <c r="EL180" i="2" s="1"/>
  <c r="EM180" i="2" s="1"/>
  <c r="EN180" i="2" s="1"/>
  <c r="DP180" i="2"/>
  <c r="DQ180" i="2" s="1"/>
  <c r="DR180" i="2" s="1"/>
  <c r="DS180" i="2" s="1"/>
  <c r="DO181" i="2"/>
  <c r="CT181" i="2"/>
  <c r="CU180" i="2"/>
  <c r="CV180" i="2" s="1"/>
  <c r="CW180" i="2" s="1"/>
  <c r="CX180" i="2" s="1"/>
  <c r="BY181" i="2"/>
  <c r="BZ180" i="2"/>
  <c r="CA180" i="2" s="1"/>
  <c r="CB180" i="2" s="1"/>
  <c r="CC180" i="2" s="1"/>
  <c r="AJ180" i="2"/>
  <c r="AK180" i="2" s="1"/>
  <c r="AL180" i="2" s="1"/>
  <c r="AM180" i="2" s="1"/>
  <c r="AI181" i="2"/>
  <c r="P179" i="2"/>
  <c r="Q179" i="2" s="1"/>
  <c r="R179" i="2" s="1"/>
  <c r="N181" i="2"/>
  <c r="O180" i="2"/>
  <c r="BF93" i="2"/>
  <c r="BG93" i="2" s="1"/>
  <c r="BH93" i="2" s="1"/>
  <c r="BS92" i="2"/>
  <c r="BP93" i="2"/>
  <c r="BE94" i="2"/>
  <c r="GU182" i="2" l="1"/>
  <c r="GV181" i="2"/>
  <c r="GW181" i="2" s="1"/>
  <c r="GX181" i="2" s="1"/>
  <c r="GY181" i="2" s="1"/>
  <c r="FZ182" i="2"/>
  <c r="GA181" i="2"/>
  <c r="GB181" i="2" s="1"/>
  <c r="GC181" i="2" s="1"/>
  <c r="GD181" i="2" s="1"/>
  <c r="FE182" i="2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U181" i="2"/>
  <c r="CV181" i="2" s="1"/>
  <c r="CW181" i="2" s="1"/>
  <c r="CX181" i="2" s="1"/>
  <c r="CT182" i="2"/>
  <c r="BZ181" i="2"/>
  <c r="CA181" i="2" s="1"/>
  <c r="CB181" i="2" s="1"/>
  <c r="CC181" i="2" s="1"/>
  <c r="BY182" i="2"/>
  <c r="AJ181" i="2"/>
  <c r="AK181" i="2" s="1"/>
  <c r="AL181" i="2" s="1"/>
  <c r="AM181" i="2" s="1"/>
  <c r="AI182" i="2"/>
  <c r="P180" i="2"/>
  <c r="Q180" i="2" s="1"/>
  <c r="R180" i="2" s="1"/>
  <c r="O181" i="2"/>
  <c r="N182" i="2"/>
  <c r="BF94" i="2"/>
  <c r="BG94" i="2" s="1"/>
  <c r="BH94" i="2" s="1"/>
  <c r="BE95" i="2"/>
  <c r="BS93" i="2"/>
  <c r="BP94" i="2"/>
  <c r="GU183" i="2" l="1"/>
  <c r="GV182" i="2"/>
  <c r="GW182" i="2" s="1"/>
  <c r="GX182" i="2" s="1"/>
  <c r="GY182" i="2" s="1"/>
  <c r="GA182" i="2"/>
  <c r="GB182" i="2" s="1"/>
  <c r="GC182" i="2" s="1"/>
  <c r="GD182" i="2" s="1"/>
  <c r="FZ183" i="2"/>
  <c r="FE183" i="2"/>
  <c r="FF182" i="2"/>
  <c r="FG182" i="2" s="1"/>
  <c r="FH182" i="2" s="1"/>
  <c r="FI182" i="2" s="1"/>
  <c r="EK182" i="2"/>
  <c r="EL182" i="2" s="1"/>
  <c r="EM182" i="2" s="1"/>
  <c r="EN182" i="2" s="1"/>
  <c r="EJ183" i="2"/>
  <c r="DP182" i="2"/>
  <c r="DQ182" i="2" s="1"/>
  <c r="DR182" i="2" s="1"/>
  <c r="DS182" i="2" s="1"/>
  <c r="DO183" i="2"/>
  <c r="CU182" i="2"/>
  <c r="CV182" i="2" s="1"/>
  <c r="CW182" i="2" s="1"/>
  <c r="CX182" i="2" s="1"/>
  <c r="CT183" i="2"/>
  <c r="BY183" i="2"/>
  <c r="BZ182" i="2"/>
  <c r="CA182" i="2" s="1"/>
  <c r="CB182" i="2" s="1"/>
  <c r="CC182" i="2" s="1"/>
  <c r="AJ182" i="2"/>
  <c r="AK182" i="2" s="1"/>
  <c r="AL182" i="2" s="1"/>
  <c r="AM182" i="2" s="1"/>
  <c r="AI183" i="2"/>
  <c r="N183" i="2"/>
  <c r="O182" i="2"/>
  <c r="P181" i="2"/>
  <c r="Q181" i="2" s="1"/>
  <c r="R181" i="2" s="1"/>
  <c r="BF95" i="2"/>
  <c r="BG95" i="2" s="1"/>
  <c r="BH95" i="2" s="1"/>
  <c r="BS94" i="2"/>
  <c r="BP95" i="2"/>
  <c r="BE96" i="2"/>
  <c r="GU184" i="2" l="1"/>
  <c r="GV183" i="2"/>
  <c r="GW183" i="2" s="1"/>
  <c r="GX183" i="2" s="1"/>
  <c r="GY183" i="2" s="1"/>
  <c r="FZ184" i="2"/>
  <c r="GA183" i="2"/>
  <c r="GB183" i="2" s="1"/>
  <c r="GC183" i="2" s="1"/>
  <c r="GD183" i="2" s="1"/>
  <c r="FF183" i="2"/>
  <c r="FG183" i="2" s="1"/>
  <c r="FH183" i="2" s="1"/>
  <c r="FI183" i="2" s="1"/>
  <c r="FE184" i="2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AI184" i="2"/>
  <c r="AJ183" i="2"/>
  <c r="AK183" i="2" s="1"/>
  <c r="AL183" i="2" s="1"/>
  <c r="AM183" i="2" s="1"/>
  <c r="P182" i="2"/>
  <c r="Q182" i="2" s="1"/>
  <c r="R182" i="2" s="1"/>
  <c r="N184" i="2"/>
  <c r="O183" i="2"/>
  <c r="P183" i="2" s="1"/>
  <c r="Q183" i="2" s="1"/>
  <c r="R183" i="2" s="1"/>
  <c r="BF96" i="2"/>
  <c r="BG96" i="2" s="1"/>
  <c r="BH96" i="2" s="1"/>
  <c r="BE97" i="2"/>
  <c r="BS95" i="2"/>
  <c r="BP96" i="2"/>
  <c r="GU185" i="2" l="1"/>
  <c r="GV184" i="2"/>
  <c r="GW184" i="2" s="1"/>
  <c r="GX184" i="2" s="1"/>
  <c r="GY184" i="2" s="1"/>
  <c r="FZ185" i="2"/>
  <c r="GA184" i="2"/>
  <c r="GB184" i="2" s="1"/>
  <c r="GC184" i="2" s="1"/>
  <c r="GD184" i="2" s="1"/>
  <c r="FF184" i="2"/>
  <c r="FG184" i="2" s="1"/>
  <c r="FH184" i="2" s="1"/>
  <c r="FI184" i="2" s="1"/>
  <c r="FE185" i="2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AJ184" i="2"/>
  <c r="AK184" i="2" s="1"/>
  <c r="AL184" i="2" s="1"/>
  <c r="AM184" i="2" s="1"/>
  <c r="AI185" i="2"/>
  <c r="O184" i="2"/>
  <c r="N185" i="2"/>
  <c r="BF97" i="2"/>
  <c r="BG97" i="2" s="1"/>
  <c r="BH97" i="2" s="1"/>
  <c r="BS96" i="2"/>
  <c r="BP97" i="2"/>
  <c r="BE98" i="2"/>
  <c r="GU186" i="2" l="1"/>
  <c r="GV185" i="2"/>
  <c r="GW185" i="2" s="1"/>
  <c r="GX185" i="2" s="1"/>
  <c r="GY185" i="2" s="1"/>
  <c r="FZ186" i="2"/>
  <c r="GA185" i="2"/>
  <c r="GB185" i="2" s="1"/>
  <c r="GC185" i="2" s="1"/>
  <c r="GD185" i="2" s="1"/>
  <c r="FE186" i="2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AI186" i="2"/>
  <c r="AJ185" i="2"/>
  <c r="AK185" i="2" s="1"/>
  <c r="AL185" i="2" s="1"/>
  <c r="AM185" i="2" s="1"/>
  <c r="N186" i="2"/>
  <c r="O185" i="2"/>
  <c r="P184" i="2"/>
  <c r="Q184" i="2" s="1"/>
  <c r="R184" i="2" s="1"/>
  <c r="BF98" i="2"/>
  <c r="BG98" i="2" s="1"/>
  <c r="BH98" i="2" s="1"/>
  <c r="BE99" i="2"/>
  <c r="BS97" i="2"/>
  <c r="BP98" i="2"/>
  <c r="GV186" i="2" l="1"/>
  <c r="GW186" i="2" s="1"/>
  <c r="GX186" i="2" s="1"/>
  <c r="GY186" i="2" s="1"/>
  <c r="GU187" i="2"/>
  <c r="GA186" i="2"/>
  <c r="GB186" i="2" s="1"/>
  <c r="GC186" i="2" s="1"/>
  <c r="GD186" i="2" s="1"/>
  <c r="FZ187" i="2"/>
  <c r="FE187" i="2"/>
  <c r="FF186" i="2"/>
  <c r="FG186" i="2" s="1"/>
  <c r="FH186" i="2" s="1"/>
  <c r="FI186" i="2" s="1"/>
  <c r="EJ187" i="2"/>
  <c r="EK186" i="2"/>
  <c r="EL186" i="2" s="1"/>
  <c r="EM186" i="2" s="1"/>
  <c r="EN186" i="2" s="1"/>
  <c r="DP186" i="2"/>
  <c r="DQ186" i="2" s="1"/>
  <c r="DR186" i="2" s="1"/>
  <c r="DS186" i="2" s="1"/>
  <c r="DO187" i="2"/>
  <c r="CT187" i="2"/>
  <c r="CU186" i="2"/>
  <c r="CV186" i="2" s="1"/>
  <c r="CW186" i="2" s="1"/>
  <c r="CX186" i="2" s="1"/>
  <c r="BY187" i="2"/>
  <c r="BZ186" i="2"/>
  <c r="CA186" i="2" s="1"/>
  <c r="CB186" i="2" s="1"/>
  <c r="CC186" i="2" s="1"/>
  <c r="AI187" i="2"/>
  <c r="AJ186" i="2"/>
  <c r="AK186" i="2" s="1"/>
  <c r="AL186" i="2" s="1"/>
  <c r="AM186" i="2" s="1"/>
  <c r="P185" i="2"/>
  <c r="Q185" i="2" s="1"/>
  <c r="R185" i="2" s="1"/>
  <c r="N187" i="2"/>
  <c r="O186" i="2"/>
  <c r="P186" i="2" s="1"/>
  <c r="Q186" i="2" s="1"/>
  <c r="R186" i="2" s="1"/>
  <c r="BF99" i="2"/>
  <c r="BG99" i="2" s="1"/>
  <c r="BH99" i="2" s="1"/>
  <c r="BS98" i="2"/>
  <c r="BP99" i="2"/>
  <c r="BE100" i="2"/>
  <c r="GU188" i="2" l="1"/>
  <c r="GV187" i="2"/>
  <c r="GW187" i="2" s="1"/>
  <c r="GX187" i="2" s="1"/>
  <c r="GY187" i="2" s="1"/>
  <c r="GA187" i="2"/>
  <c r="GB187" i="2" s="1"/>
  <c r="GC187" i="2" s="1"/>
  <c r="GD187" i="2" s="1"/>
  <c r="FZ188" i="2"/>
  <c r="FF187" i="2"/>
  <c r="FG187" i="2" s="1"/>
  <c r="FH187" i="2" s="1"/>
  <c r="FI187" i="2" s="1"/>
  <c r="FE188" i="2"/>
  <c r="EK187" i="2"/>
  <c r="EL187" i="2" s="1"/>
  <c r="EM187" i="2" s="1"/>
  <c r="EN187" i="2" s="1"/>
  <c r="EJ188" i="2"/>
  <c r="DP187" i="2"/>
  <c r="DQ187" i="2" s="1"/>
  <c r="DR187" i="2" s="1"/>
  <c r="DS187" i="2" s="1"/>
  <c r="DO188" i="2"/>
  <c r="CT188" i="2"/>
  <c r="CU187" i="2"/>
  <c r="CV187" i="2" s="1"/>
  <c r="CW187" i="2" s="1"/>
  <c r="CX187" i="2" s="1"/>
  <c r="BZ187" i="2"/>
  <c r="CA187" i="2" s="1"/>
  <c r="CB187" i="2" s="1"/>
  <c r="CC187" i="2" s="1"/>
  <c r="BY188" i="2"/>
  <c r="AI188" i="2"/>
  <c r="AJ187" i="2"/>
  <c r="AK187" i="2" s="1"/>
  <c r="AL187" i="2" s="1"/>
  <c r="AM187" i="2" s="1"/>
  <c r="N188" i="2"/>
  <c r="O187" i="2"/>
  <c r="P187" i="2" s="1"/>
  <c r="Q187" i="2" s="1"/>
  <c r="R187" i="2" s="1"/>
  <c r="BF100" i="2"/>
  <c r="BG100" i="2" s="1"/>
  <c r="BH100" i="2" s="1"/>
  <c r="BE101" i="2"/>
  <c r="BS99" i="2"/>
  <c r="BP100" i="2"/>
  <c r="GV188" i="2" l="1"/>
  <c r="GW188" i="2" s="1"/>
  <c r="GX188" i="2" s="1"/>
  <c r="GY188" i="2" s="1"/>
  <c r="GU189" i="2"/>
  <c r="GA188" i="2"/>
  <c r="GB188" i="2" s="1"/>
  <c r="GC188" i="2" s="1"/>
  <c r="GD188" i="2" s="1"/>
  <c r="FZ189" i="2"/>
  <c r="FE189" i="2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AJ188" i="2"/>
  <c r="AK188" i="2" s="1"/>
  <c r="AL188" i="2" s="1"/>
  <c r="AM188" i="2" s="1"/>
  <c r="AI189" i="2"/>
  <c r="O188" i="2"/>
  <c r="N189" i="2"/>
  <c r="BF101" i="2"/>
  <c r="BG101" i="2" s="1"/>
  <c r="BH101" i="2" s="1"/>
  <c r="BS100" i="2"/>
  <c r="BP101" i="2"/>
  <c r="BE102" i="2"/>
  <c r="GV189" i="2" l="1"/>
  <c r="GW189" i="2" s="1"/>
  <c r="GX189" i="2" s="1"/>
  <c r="GY189" i="2" s="1"/>
  <c r="GU190" i="2"/>
  <c r="GA189" i="2"/>
  <c r="GB189" i="2" s="1"/>
  <c r="GC189" i="2" s="1"/>
  <c r="GD189" i="2" s="1"/>
  <c r="FZ190" i="2"/>
  <c r="FF189" i="2"/>
  <c r="FG189" i="2" s="1"/>
  <c r="FH189" i="2" s="1"/>
  <c r="FI189" i="2" s="1"/>
  <c r="FE190" i="2"/>
  <c r="EK189" i="2"/>
  <c r="EL189" i="2" s="1"/>
  <c r="EM189" i="2" s="1"/>
  <c r="EN189" i="2" s="1"/>
  <c r="EJ190" i="2"/>
  <c r="DP189" i="2"/>
  <c r="DQ189" i="2" s="1"/>
  <c r="DR189" i="2" s="1"/>
  <c r="DS189" i="2" s="1"/>
  <c r="DO190" i="2"/>
  <c r="CT190" i="2"/>
  <c r="CU189" i="2"/>
  <c r="CV189" i="2" s="1"/>
  <c r="CW189" i="2" s="1"/>
  <c r="CX189" i="2" s="1"/>
  <c r="BY190" i="2"/>
  <c r="BZ189" i="2"/>
  <c r="CA189" i="2" s="1"/>
  <c r="CB189" i="2" s="1"/>
  <c r="CC189" i="2" s="1"/>
  <c r="AJ189" i="2"/>
  <c r="AK189" i="2" s="1"/>
  <c r="AL189" i="2" s="1"/>
  <c r="AM189" i="2" s="1"/>
  <c r="AI190" i="2"/>
  <c r="N190" i="2"/>
  <c r="O189" i="2"/>
  <c r="P188" i="2"/>
  <c r="Q188" i="2" s="1"/>
  <c r="R188" i="2" s="1"/>
  <c r="BF102" i="2"/>
  <c r="BG102" i="2" s="1"/>
  <c r="BH102" i="2" s="1"/>
  <c r="BE103" i="2"/>
  <c r="BS101" i="2"/>
  <c r="BP102" i="2"/>
  <c r="GV190" i="2" l="1"/>
  <c r="GW190" i="2" s="1"/>
  <c r="GX190" i="2" s="1"/>
  <c r="GY190" i="2" s="1"/>
  <c r="GU191" i="2"/>
  <c r="GA190" i="2"/>
  <c r="GB190" i="2" s="1"/>
  <c r="GC190" i="2" s="1"/>
  <c r="GD190" i="2" s="1"/>
  <c r="FZ191" i="2"/>
  <c r="FF190" i="2"/>
  <c r="FG190" i="2" s="1"/>
  <c r="FH190" i="2" s="1"/>
  <c r="FI190" i="2" s="1"/>
  <c r="FE191" i="2"/>
  <c r="EK190" i="2"/>
  <c r="EL190" i="2" s="1"/>
  <c r="EM190" i="2" s="1"/>
  <c r="EN190" i="2" s="1"/>
  <c r="EJ191" i="2"/>
  <c r="DO191" i="2"/>
  <c r="DP190" i="2"/>
  <c r="DQ190" i="2" s="1"/>
  <c r="DR190" i="2" s="1"/>
  <c r="DS190" i="2" s="1"/>
  <c r="CT191" i="2"/>
  <c r="CU190" i="2"/>
  <c r="CV190" i="2" s="1"/>
  <c r="CW190" i="2" s="1"/>
  <c r="CX190" i="2" s="1"/>
  <c r="BZ190" i="2"/>
  <c r="CA190" i="2" s="1"/>
  <c r="CB190" i="2" s="1"/>
  <c r="CC190" i="2" s="1"/>
  <c r="BY191" i="2"/>
  <c r="AI191" i="2"/>
  <c r="AJ190" i="2"/>
  <c r="AK190" i="2" s="1"/>
  <c r="AL190" i="2" s="1"/>
  <c r="AM190" i="2" s="1"/>
  <c r="P189" i="2"/>
  <c r="Q189" i="2" s="1"/>
  <c r="R189" i="2" s="1"/>
  <c r="N191" i="2"/>
  <c r="O190" i="2"/>
  <c r="P190" i="2" s="1"/>
  <c r="Q190" i="2" s="1"/>
  <c r="R190" i="2" s="1"/>
  <c r="BF103" i="2"/>
  <c r="BG103" i="2" s="1"/>
  <c r="BH103" i="2" s="1"/>
  <c r="BS102" i="2"/>
  <c r="BP103" i="2"/>
  <c r="BE104" i="2"/>
  <c r="GU192" i="2" l="1"/>
  <c r="GV191" i="2"/>
  <c r="GW191" i="2" s="1"/>
  <c r="GX191" i="2" s="1"/>
  <c r="GY191" i="2" s="1"/>
  <c r="FZ192" i="2"/>
  <c r="GA191" i="2"/>
  <c r="GB191" i="2" s="1"/>
  <c r="GC191" i="2" s="1"/>
  <c r="GD191" i="2" s="1"/>
  <c r="FE192" i="2"/>
  <c r="FF191" i="2"/>
  <c r="FG191" i="2" s="1"/>
  <c r="FH191" i="2" s="1"/>
  <c r="FI191" i="2" s="1"/>
  <c r="EJ192" i="2"/>
  <c r="EK191" i="2"/>
  <c r="EL191" i="2" s="1"/>
  <c r="EM191" i="2" s="1"/>
  <c r="EN191" i="2" s="1"/>
  <c r="DP191" i="2"/>
  <c r="DQ191" i="2" s="1"/>
  <c r="DR191" i="2" s="1"/>
  <c r="DS191" i="2" s="1"/>
  <c r="DO192" i="2"/>
  <c r="CT192" i="2"/>
  <c r="CU191" i="2"/>
  <c r="CV191" i="2" s="1"/>
  <c r="CW191" i="2" s="1"/>
  <c r="CX191" i="2" s="1"/>
  <c r="BY192" i="2"/>
  <c r="BZ191" i="2"/>
  <c r="CA191" i="2" s="1"/>
  <c r="CB191" i="2" s="1"/>
  <c r="CC191" i="2" s="1"/>
  <c r="AJ191" i="2"/>
  <c r="AK191" i="2" s="1"/>
  <c r="AL191" i="2" s="1"/>
  <c r="AM191" i="2" s="1"/>
  <c r="AI192" i="2"/>
  <c r="N192" i="2"/>
  <c r="O191" i="2"/>
  <c r="P191" i="2" s="1"/>
  <c r="Q191" i="2" s="1"/>
  <c r="R191" i="2" s="1"/>
  <c r="BF104" i="2"/>
  <c r="BG104" i="2" s="1"/>
  <c r="BH104" i="2" s="1"/>
  <c r="BE105" i="2"/>
  <c r="BS103" i="2"/>
  <c r="BP104" i="2"/>
  <c r="GU193" i="2" l="1"/>
  <c r="GV192" i="2"/>
  <c r="GW192" i="2" s="1"/>
  <c r="GX192" i="2" s="1"/>
  <c r="GY192" i="2" s="1"/>
  <c r="FZ193" i="2"/>
  <c r="GA192" i="2"/>
  <c r="GB192" i="2" s="1"/>
  <c r="GC192" i="2" s="1"/>
  <c r="GD192" i="2" s="1"/>
  <c r="FE193" i="2"/>
  <c r="FF192" i="2"/>
  <c r="FG192" i="2" s="1"/>
  <c r="FH192" i="2" s="1"/>
  <c r="FI192" i="2" s="1"/>
  <c r="EK192" i="2"/>
  <c r="EL192" i="2" s="1"/>
  <c r="EM192" i="2" s="1"/>
  <c r="EN192" i="2" s="1"/>
  <c r="EJ193" i="2"/>
  <c r="DP192" i="2"/>
  <c r="DQ192" i="2" s="1"/>
  <c r="DR192" i="2" s="1"/>
  <c r="DS192" i="2" s="1"/>
  <c r="DO193" i="2"/>
  <c r="CT193" i="2"/>
  <c r="CU192" i="2"/>
  <c r="CV192" i="2" s="1"/>
  <c r="CW192" i="2" s="1"/>
  <c r="CX192" i="2" s="1"/>
  <c r="BZ192" i="2"/>
  <c r="CA192" i="2" s="1"/>
  <c r="CB192" i="2" s="1"/>
  <c r="CC192" i="2" s="1"/>
  <c r="BY193" i="2"/>
  <c r="AI193" i="2"/>
  <c r="AJ192" i="2"/>
  <c r="AK192" i="2" s="1"/>
  <c r="AL192" i="2" s="1"/>
  <c r="AM192" i="2" s="1"/>
  <c r="N193" i="2"/>
  <c r="O192" i="2"/>
  <c r="P192" i="2" s="1"/>
  <c r="Q192" i="2" s="1"/>
  <c r="R192" i="2" s="1"/>
  <c r="BF105" i="2"/>
  <c r="BG105" i="2" s="1"/>
  <c r="BH105" i="2" s="1"/>
  <c r="BS104" i="2"/>
  <c r="BP105" i="2"/>
  <c r="BE106" i="2"/>
  <c r="GV193" i="2" l="1"/>
  <c r="GW193" i="2" s="1"/>
  <c r="GX193" i="2" s="1"/>
  <c r="GY193" i="2" s="1"/>
  <c r="GU194" i="2"/>
  <c r="FZ194" i="2"/>
  <c r="GA193" i="2"/>
  <c r="GB193" i="2" s="1"/>
  <c r="GC193" i="2" s="1"/>
  <c r="GD193" i="2" s="1"/>
  <c r="FF193" i="2"/>
  <c r="FG193" i="2" s="1"/>
  <c r="FH193" i="2" s="1"/>
  <c r="FI193" i="2" s="1"/>
  <c r="FE194" i="2"/>
  <c r="EK193" i="2"/>
  <c r="EL193" i="2" s="1"/>
  <c r="EM193" i="2" s="1"/>
  <c r="EN193" i="2" s="1"/>
  <c r="EJ194" i="2"/>
  <c r="DO194" i="2"/>
  <c r="DP193" i="2"/>
  <c r="DQ193" i="2" s="1"/>
  <c r="DR193" i="2" s="1"/>
  <c r="DS193" i="2" s="1"/>
  <c r="CT194" i="2"/>
  <c r="CU193" i="2"/>
  <c r="CV193" i="2" s="1"/>
  <c r="CW193" i="2" s="1"/>
  <c r="CX193" i="2" s="1"/>
  <c r="BZ193" i="2"/>
  <c r="CA193" i="2" s="1"/>
  <c r="CB193" i="2" s="1"/>
  <c r="CC193" i="2" s="1"/>
  <c r="BY194" i="2"/>
  <c r="AI194" i="2"/>
  <c r="AJ193" i="2"/>
  <c r="AK193" i="2" s="1"/>
  <c r="AL193" i="2" s="1"/>
  <c r="AM193" i="2" s="1"/>
  <c r="N194" i="2"/>
  <c r="O193" i="2"/>
  <c r="P193" i="2" s="1"/>
  <c r="Q193" i="2" s="1"/>
  <c r="R193" i="2" s="1"/>
  <c r="BF106" i="2"/>
  <c r="BG106" i="2" s="1"/>
  <c r="BH106" i="2" s="1"/>
  <c r="BE107" i="2"/>
  <c r="BS105" i="2"/>
  <c r="BP106" i="2"/>
  <c r="GV194" i="2" l="1"/>
  <c r="GW194" i="2" s="1"/>
  <c r="GX194" i="2" s="1"/>
  <c r="GY194" i="2" s="1"/>
  <c r="GU195" i="2"/>
  <c r="FZ195" i="2"/>
  <c r="GA194" i="2"/>
  <c r="GB194" i="2" s="1"/>
  <c r="GC194" i="2" s="1"/>
  <c r="GD194" i="2" s="1"/>
  <c r="FE195" i="2"/>
  <c r="FF194" i="2"/>
  <c r="FG194" i="2" s="1"/>
  <c r="FH194" i="2" s="1"/>
  <c r="FI194" i="2" s="1"/>
  <c r="EK194" i="2"/>
  <c r="EL194" i="2" s="1"/>
  <c r="EM194" i="2" s="1"/>
  <c r="EN194" i="2" s="1"/>
  <c r="EJ195" i="2"/>
  <c r="DO195" i="2"/>
  <c r="DP194" i="2"/>
  <c r="DQ194" i="2" s="1"/>
  <c r="DR194" i="2" s="1"/>
  <c r="DS194" i="2" s="1"/>
  <c r="CT195" i="2"/>
  <c r="CU194" i="2"/>
  <c r="CV194" i="2" s="1"/>
  <c r="CW194" i="2" s="1"/>
  <c r="CX194" i="2" s="1"/>
  <c r="BZ194" i="2"/>
  <c r="CA194" i="2" s="1"/>
  <c r="CB194" i="2" s="1"/>
  <c r="CC194" i="2" s="1"/>
  <c r="BY195" i="2"/>
  <c r="AJ194" i="2"/>
  <c r="AK194" i="2" s="1"/>
  <c r="AL194" i="2" s="1"/>
  <c r="AM194" i="2" s="1"/>
  <c r="AI195" i="2"/>
  <c r="N195" i="2"/>
  <c r="O194" i="2"/>
  <c r="P194" i="2" s="1"/>
  <c r="Q194" i="2" s="1"/>
  <c r="R194" i="2" s="1"/>
  <c r="BF107" i="2"/>
  <c r="BG107" i="2" s="1"/>
  <c r="BH107" i="2" s="1"/>
  <c r="BS106" i="2"/>
  <c r="BP107" i="2"/>
  <c r="BE108" i="2"/>
  <c r="GU196" i="2" l="1"/>
  <c r="GV195" i="2"/>
  <c r="GW195" i="2" s="1"/>
  <c r="GX195" i="2" s="1"/>
  <c r="GY195" i="2" s="1"/>
  <c r="FZ196" i="2"/>
  <c r="GA195" i="2"/>
  <c r="GB195" i="2" s="1"/>
  <c r="GC195" i="2" s="1"/>
  <c r="GD195" i="2" s="1"/>
  <c r="FE196" i="2"/>
  <c r="FF195" i="2"/>
  <c r="FG195" i="2" s="1"/>
  <c r="FH195" i="2" s="1"/>
  <c r="FI195" i="2" s="1"/>
  <c r="EJ196" i="2"/>
  <c r="EK195" i="2"/>
  <c r="EL195" i="2" s="1"/>
  <c r="EM195" i="2" s="1"/>
  <c r="EN195" i="2" s="1"/>
  <c r="DP195" i="2"/>
  <c r="DQ195" i="2" s="1"/>
  <c r="DR195" i="2" s="1"/>
  <c r="DS195" i="2" s="1"/>
  <c r="DO196" i="2"/>
  <c r="CT196" i="2"/>
  <c r="CU195" i="2"/>
  <c r="CV195" i="2" s="1"/>
  <c r="CW195" i="2" s="1"/>
  <c r="CX195" i="2" s="1"/>
  <c r="BY196" i="2"/>
  <c r="BZ195" i="2"/>
  <c r="CA195" i="2" s="1"/>
  <c r="CB195" i="2" s="1"/>
  <c r="CC195" i="2" s="1"/>
  <c r="AI196" i="2"/>
  <c r="AJ195" i="2"/>
  <c r="AK195" i="2" s="1"/>
  <c r="AL195" i="2" s="1"/>
  <c r="AM195" i="2" s="1"/>
  <c r="O195" i="2"/>
  <c r="P195" i="2" s="1"/>
  <c r="Q195" i="2" s="1"/>
  <c r="R195" i="2" s="1"/>
  <c r="N196" i="2"/>
  <c r="BF108" i="2"/>
  <c r="BG108" i="2" s="1"/>
  <c r="BH108" i="2" s="1"/>
  <c r="BE109" i="2"/>
  <c r="BS107" i="2"/>
  <c r="BP108" i="2"/>
  <c r="GV196" i="2" l="1"/>
  <c r="GW196" i="2" s="1"/>
  <c r="GX196" i="2" s="1"/>
  <c r="GY196" i="2" s="1"/>
  <c r="GU197" i="2"/>
  <c r="FZ197" i="2"/>
  <c r="GA196" i="2"/>
  <c r="GB196" i="2" s="1"/>
  <c r="GC196" i="2" s="1"/>
  <c r="GD196" i="2" s="1"/>
  <c r="FE197" i="2"/>
  <c r="FF196" i="2"/>
  <c r="FG196" i="2" s="1"/>
  <c r="FH196" i="2" s="1"/>
  <c r="FI196" i="2" s="1"/>
  <c r="EK196" i="2"/>
  <c r="EL196" i="2" s="1"/>
  <c r="EM196" i="2" s="1"/>
  <c r="EN196" i="2" s="1"/>
  <c r="EJ197" i="2"/>
  <c r="DO197" i="2"/>
  <c r="DP196" i="2"/>
  <c r="DQ196" i="2" s="1"/>
  <c r="DR196" i="2" s="1"/>
  <c r="DS196" i="2" s="1"/>
  <c r="CU196" i="2"/>
  <c r="CV196" i="2" s="1"/>
  <c r="CW196" i="2" s="1"/>
  <c r="CX196" i="2" s="1"/>
  <c r="CT197" i="2"/>
  <c r="BY197" i="2"/>
  <c r="BZ196" i="2"/>
  <c r="CA196" i="2" s="1"/>
  <c r="CB196" i="2" s="1"/>
  <c r="CC196" i="2" s="1"/>
  <c r="AI197" i="2"/>
  <c r="AJ196" i="2"/>
  <c r="AK196" i="2" s="1"/>
  <c r="AL196" i="2" s="1"/>
  <c r="AM196" i="2" s="1"/>
  <c r="N197" i="2"/>
  <c r="O196" i="2"/>
  <c r="P196" i="2" s="1"/>
  <c r="Q196" i="2" s="1"/>
  <c r="R196" i="2" s="1"/>
  <c r="BF109" i="2"/>
  <c r="BG109" i="2" s="1"/>
  <c r="BH109" i="2" s="1"/>
  <c r="BS108" i="2"/>
  <c r="BP109" i="2"/>
  <c r="BE110" i="2"/>
  <c r="GU198" i="2" l="1"/>
  <c r="GV197" i="2"/>
  <c r="GW197" i="2" s="1"/>
  <c r="GX197" i="2" s="1"/>
  <c r="GY197" i="2" s="1"/>
  <c r="GA197" i="2"/>
  <c r="GB197" i="2" s="1"/>
  <c r="GC197" i="2" s="1"/>
  <c r="GD197" i="2" s="1"/>
  <c r="FZ198" i="2"/>
  <c r="FF197" i="2"/>
  <c r="FG197" i="2" s="1"/>
  <c r="FH197" i="2" s="1"/>
  <c r="FI197" i="2" s="1"/>
  <c r="FE198" i="2"/>
  <c r="EJ198" i="2"/>
  <c r="EK197" i="2"/>
  <c r="EL197" i="2" s="1"/>
  <c r="EM197" i="2" s="1"/>
  <c r="EN197" i="2" s="1"/>
  <c r="DP197" i="2"/>
  <c r="DQ197" i="2" s="1"/>
  <c r="DR197" i="2" s="1"/>
  <c r="DS197" i="2" s="1"/>
  <c r="DO198" i="2"/>
  <c r="CT198" i="2"/>
  <c r="CU197" i="2"/>
  <c r="CV197" i="2" s="1"/>
  <c r="CW197" i="2" s="1"/>
  <c r="CX197" i="2" s="1"/>
  <c r="BY198" i="2"/>
  <c r="BZ197" i="2"/>
  <c r="CA197" i="2" s="1"/>
  <c r="CB197" i="2" s="1"/>
  <c r="CC197" i="2" s="1"/>
  <c r="AJ197" i="2"/>
  <c r="AK197" i="2" s="1"/>
  <c r="AL197" i="2" s="1"/>
  <c r="AM197" i="2" s="1"/>
  <c r="AI198" i="2"/>
  <c r="O197" i="2"/>
  <c r="P197" i="2" s="1"/>
  <c r="Q197" i="2" s="1"/>
  <c r="R197" i="2" s="1"/>
  <c r="N198" i="2"/>
  <c r="BF110" i="2"/>
  <c r="BG110" i="2" s="1"/>
  <c r="BH110" i="2" s="1"/>
  <c r="BE111" i="2"/>
  <c r="BS109" i="2"/>
  <c r="BP110" i="2"/>
  <c r="GU199" i="2" l="1"/>
  <c r="GV198" i="2"/>
  <c r="GW198" i="2" s="1"/>
  <c r="GX198" i="2" s="1"/>
  <c r="GY198" i="2" s="1"/>
  <c r="FZ199" i="2"/>
  <c r="GA198" i="2"/>
  <c r="GB198" i="2" s="1"/>
  <c r="GC198" i="2" s="1"/>
  <c r="GD198" i="2" s="1"/>
  <c r="FE199" i="2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AI199" i="2"/>
  <c r="AJ198" i="2"/>
  <c r="AK198" i="2" s="1"/>
  <c r="AL198" i="2" s="1"/>
  <c r="AM198" i="2" s="1"/>
  <c r="O198" i="2"/>
  <c r="P198" i="2" s="1"/>
  <c r="Q198" i="2" s="1"/>
  <c r="R198" i="2" s="1"/>
  <c r="N199" i="2"/>
  <c r="BF111" i="2"/>
  <c r="BG111" i="2" s="1"/>
  <c r="BH111" i="2" s="1"/>
  <c r="BS110" i="2"/>
  <c r="BP111" i="2"/>
  <c r="BE112" i="2"/>
  <c r="GU200" i="2" l="1"/>
  <c r="GV199" i="2"/>
  <c r="GW199" i="2" s="1"/>
  <c r="GX199" i="2" s="1"/>
  <c r="GY199" i="2" s="1"/>
  <c r="FZ200" i="2"/>
  <c r="GA199" i="2"/>
  <c r="GB199" i="2" s="1"/>
  <c r="GC199" i="2" s="1"/>
  <c r="GD199" i="2" s="1"/>
  <c r="FF199" i="2"/>
  <c r="FG199" i="2" s="1"/>
  <c r="FH199" i="2" s="1"/>
  <c r="FI199" i="2" s="1"/>
  <c r="FE200" i="2"/>
  <c r="EK199" i="2"/>
  <c r="EL199" i="2" s="1"/>
  <c r="EM199" i="2" s="1"/>
  <c r="EN199" i="2" s="1"/>
  <c r="EJ200" i="2"/>
  <c r="DP199" i="2"/>
  <c r="DQ199" i="2" s="1"/>
  <c r="DR199" i="2" s="1"/>
  <c r="DS199" i="2" s="1"/>
  <c r="DO200" i="2"/>
  <c r="CU199" i="2"/>
  <c r="CV199" i="2" s="1"/>
  <c r="CW199" i="2" s="1"/>
  <c r="CX199" i="2" s="1"/>
  <c r="CT200" i="2"/>
  <c r="BY200" i="2"/>
  <c r="BZ199" i="2"/>
  <c r="CA199" i="2" s="1"/>
  <c r="CB199" i="2" s="1"/>
  <c r="CC199" i="2" s="1"/>
  <c r="AI200" i="2"/>
  <c r="AJ199" i="2"/>
  <c r="AK199" i="2" s="1"/>
  <c r="AL199" i="2" s="1"/>
  <c r="AM199" i="2" s="1"/>
  <c r="N200" i="2"/>
  <c r="O199" i="2"/>
  <c r="P199" i="2" s="1"/>
  <c r="Q199" i="2" s="1"/>
  <c r="R199" i="2" s="1"/>
  <c r="BF112" i="2"/>
  <c r="BG112" i="2" s="1"/>
  <c r="BH112" i="2" s="1"/>
  <c r="BE113" i="2"/>
  <c r="BS111" i="2"/>
  <c r="BP112" i="2"/>
  <c r="GU201" i="2" l="1"/>
  <c r="GV200" i="2"/>
  <c r="GW200" i="2" s="1"/>
  <c r="GX200" i="2" s="1"/>
  <c r="GY200" i="2" s="1"/>
  <c r="FZ201" i="2"/>
  <c r="GA200" i="2"/>
  <c r="GB200" i="2" s="1"/>
  <c r="GC200" i="2" s="1"/>
  <c r="GD200" i="2" s="1"/>
  <c r="FE201" i="2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AI201" i="2"/>
  <c r="AJ200" i="2"/>
  <c r="AK200" i="2" s="1"/>
  <c r="AL200" i="2" s="1"/>
  <c r="AM200" i="2" s="1"/>
  <c r="O200" i="2"/>
  <c r="P200" i="2" s="1"/>
  <c r="Q200" i="2" s="1"/>
  <c r="R200" i="2" s="1"/>
  <c r="N201" i="2"/>
  <c r="BF113" i="2"/>
  <c r="BG113" i="2" s="1"/>
  <c r="BH113" i="2" s="1"/>
  <c r="BS112" i="2"/>
  <c r="BP113" i="2"/>
  <c r="BE114" i="2"/>
  <c r="GU202" i="2" l="1"/>
  <c r="GV201" i="2"/>
  <c r="GW201" i="2" s="1"/>
  <c r="GX201" i="2" s="1"/>
  <c r="GY201" i="2" s="1"/>
  <c r="FZ202" i="2"/>
  <c r="GA201" i="2"/>
  <c r="GB201" i="2" s="1"/>
  <c r="GC201" i="2" s="1"/>
  <c r="GD201" i="2" s="1"/>
  <c r="FF201" i="2"/>
  <c r="FG201" i="2" s="1"/>
  <c r="FH201" i="2" s="1"/>
  <c r="FI201" i="2" s="1"/>
  <c r="FE202" i="2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Z201" i="2"/>
  <c r="CA201" i="2" s="1"/>
  <c r="CB201" i="2" s="1"/>
  <c r="CC201" i="2" s="1"/>
  <c r="BY202" i="2"/>
  <c r="AI202" i="2"/>
  <c r="AJ201" i="2"/>
  <c r="AK201" i="2" s="1"/>
  <c r="AL201" i="2" s="1"/>
  <c r="AM201" i="2" s="1"/>
  <c r="O201" i="2"/>
  <c r="N202" i="2"/>
  <c r="BF114" i="2"/>
  <c r="BG114" i="2" s="1"/>
  <c r="BH114" i="2" s="1"/>
  <c r="BE115" i="2"/>
  <c r="BS113" i="2"/>
  <c r="BP114" i="2"/>
  <c r="GU203" i="2" l="1"/>
  <c r="GV203" i="2" s="1"/>
  <c r="GW203" i="2" s="1"/>
  <c r="GX203" i="2" s="1"/>
  <c r="GY203" i="2" s="1"/>
  <c r="GV202" i="2"/>
  <c r="GW202" i="2" s="1"/>
  <c r="GX202" i="2" s="1"/>
  <c r="GY202" i="2" s="1"/>
  <c r="GA202" i="2"/>
  <c r="GB202" i="2" s="1"/>
  <c r="GC202" i="2" s="1"/>
  <c r="GD202" i="2" s="1"/>
  <c r="FZ203" i="2"/>
  <c r="GA203" i="2" s="1"/>
  <c r="GB203" i="2" s="1"/>
  <c r="GC203" i="2" s="1"/>
  <c r="GD203" i="2" s="1"/>
  <c r="FE203" i="2"/>
  <c r="FF203" i="2" s="1"/>
  <c r="FG203" i="2" s="1"/>
  <c r="FH203" i="2" s="1"/>
  <c r="FI203" i="2" s="1"/>
  <c r="FF202" i="2"/>
  <c r="FG202" i="2" s="1"/>
  <c r="FH202" i="2" s="1"/>
  <c r="FI202" i="2" s="1"/>
  <c r="EK202" i="2"/>
  <c r="EL202" i="2" s="1"/>
  <c r="EM202" i="2" s="1"/>
  <c r="EN202" i="2" s="1"/>
  <c r="EJ203" i="2"/>
  <c r="EK203" i="2" s="1"/>
  <c r="EL203" i="2" s="1"/>
  <c r="EM203" i="2" s="1"/>
  <c r="EN203" i="2" s="1"/>
  <c r="DP202" i="2"/>
  <c r="DQ202" i="2" s="1"/>
  <c r="DR202" i="2" s="1"/>
  <c r="DS202" i="2" s="1"/>
  <c r="DO203" i="2"/>
  <c r="DP203" i="2" s="1"/>
  <c r="DQ203" i="2" s="1"/>
  <c r="DR203" i="2" s="1"/>
  <c r="DS203" i="2" s="1"/>
  <c r="CT203" i="2"/>
  <c r="CU203" i="2" s="1"/>
  <c r="CV203" i="2" s="1"/>
  <c r="CW203" i="2" s="1"/>
  <c r="CX203" i="2" s="1"/>
  <c r="CU202" i="2"/>
  <c r="CV202" i="2" s="1"/>
  <c r="CW202" i="2" s="1"/>
  <c r="CX202" i="2" s="1"/>
  <c r="BZ202" i="2"/>
  <c r="CA202" i="2" s="1"/>
  <c r="CB202" i="2" s="1"/>
  <c r="CC202" i="2" s="1"/>
  <c r="BY203" i="2"/>
  <c r="BZ203" i="2" s="1"/>
  <c r="CA203" i="2" s="1"/>
  <c r="CB203" i="2" s="1"/>
  <c r="CC203" i="2" s="1"/>
  <c r="AI203" i="2"/>
  <c r="AJ203" i="2" s="1"/>
  <c r="AK203" i="2" s="1"/>
  <c r="AL203" i="2" s="1"/>
  <c r="AM203" i="2" s="1"/>
  <c r="AJ202" i="2"/>
  <c r="AK202" i="2" s="1"/>
  <c r="AL202" i="2" s="1"/>
  <c r="AM202" i="2" s="1"/>
  <c r="N203" i="2"/>
  <c r="O203" i="2" s="1"/>
  <c r="P203" i="2" s="1"/>
  <c r="Q203" i="2" s="1"/>
  <c r="R203" i="2" s="1"/>
  <c r="O202" i="2"/>
  <c r="P202" i="2" s="1"/>
  <c r="Q202" i="2" s="1"/>
  <c r="R202" i="2" s="1"/>
  <c r="P201" i="2"/>
  <c r="Q201" i="2" s="1"/>
  <c r="R201" i="2" s="1"/>
  <c r="BF115" i="2"/>
  <c r="BG115" i="2" s="1"/>
  <c r="BH115" i="2" s="1"/>
  <c r="BS114" i="2"/>
  <c r="BP115" i="2"/>
  <c r="BE116" i="2"/>
  <c r="BF116" i="2" l="1"/>
  <c r="BG116" i="2" s="1"/>
  <c r="BH116" i="2" s="1"/>
  <c r="BE117" i="2"/>
  <c r="BS115" i="2"/>
  <c r="BP116" i="2"/>
  <c r="BF117" i="2" l="1"/>
  <c r="BG117" i="2" s="1"/>
  <c r="BH117" i="2" s="1"/>
  <c r="BS116" i="2"/>
  <c r="BP117" i="2"/>
  <c r="BE118" i="2"/>
  <c r="BF118" i="2" l="1"/>
  <c r="BG118" i="2" s="1"/>
  <c r="BH118" i="2" s="1"/>
  <c r="BE119" i="2"/>
  <c r="BS117" i="2"/>
  <c r="BP118" i="2"/>
  <c r="BF119" i="2" l="1"/>
  <c r="BG119" i="2" s="1"/>
  <c r="BH119" i="2" s="1"/>
  <c r="BS118" i="2"/>
  <c r="BP119" i="2"/>
  <c r="BE120" i="2"/>
  <c r="BF120" i="2" l="1"/>
  <c r="BG120" i="2" s="1"/>
  <c r="BH120" i="2" s="1"/>
  <c r="BE121" i="2"/>
  <c r="BS119" i="2"/>
  <c r="BP120" i="2"/>
  <c r="BF121" i="2" l="1"/>
  <c r="BG121" i="2" s="1"/>
  <c r="BH121" i="2" s="1"/>
  <c r="BS120" i="2"/>
  <c r="BP121" i="2"/>
  <c r="BE122" i="2"/>
  <c r="BF122" i="2" l="1"/>
  <c r="BG122" i="2" s="1"/>
  <c r="BH122" i="2" s="1"/>
  <c r="BE123" i="2"/>
  <c r="BS121" i="2"/>
  <c r="BP122" i="2"/>
  <c r="BF123" i="2" l="1"/>
  <c r="BG123" i="2" s="1"/>
  <c r="BH123" i="2" s="1"/>
  <c r="BP123" i="2"/>
  <c r="BS122" i="2"/>
  <c r="BE124" i="2"/>
  <c r="BF124" i="2" l="1"/>
  <c r="BG124" i="2" s="1"/>
  <c r="BH124" i="2" s="1"/>
  <c r="BS123" i="2"/>
  <c r="BP124" i="2"/>
  <c r="BE125" i="2"/>
  <c r="BF125" i="2" l="1"/>
  <c r="BG125" i="2" s="1"/>
  <c r="BH125" i="2" s="1"/>
  <c r="BE126" i="2"/>
  <c r="BP125" i="2"/>
  <c r="BS124" i="2"/>
  <c r="BF126" i="2" l="1"/>
  <c r="BG126" i="2" s="1"/>
  <c r="BH126" i="2" s="1"/>
  <c r="BE127" i="2"/>
  <c r="BS125" i="2"/>
  <c r="BP126" i="2"/>
  <c r="BF127" i="2" l="1"/>
  <c r="BG127" i="2" s="1"/>
  <c r="BH127" i="2" s="1"/>
  <c r="BP127" i="2"/>
  <c r="BS126" i="2"/>
  <c r="BE128" i="2"/>
  <c r="BF128" i="2" l="1"/>
  <c r="BG128" i="2" s="1"/>
  <c r="BH128" i="2" s="1"/>
  <c r="BS127" i="2"/>
  <c r="BP128" i="2"/>
  <c r="BE129" i="2"/>
  <c r="BF129" i="2" l="1"/>
  <c r="BG129" i="2" s="1"/>
  <c r="BH129" i="2" s="1"/>
  <c r="BE130" i="2"/>
  <c r="BP129" i="2"/>
  <c r="BS128" i="2"/>
  <c r="BF130" i="2" l="1"/>
  <c r="BG130" i="2" s="1"/>
  <c r="BH130" i="2" s="1"/>
  <c r="BE131" i="2"/>
  <c r="BS129" i="2"/>
  <c r="BP130" i="2"/>
  <c r="BF131" i="2" l="1"/>
  <c r="BG131" i="2" s="1"/>
  <c r="BH131" i="2" s="1"/>
  <c r="BP131" i="2"/>
  <c r="BS130" i="2"/>
  <c r="BE132" i="2"/>
  <c r="BF132" i="2" l="1"/>
  <c r="BG132" i="2" s="1"/>
  <c r="BH132" i="2" s="1"/>
  <c r="BS131" i="2"/>
  <c r="BP132" i="2"/>
  <c r="BE133" i="2"/>
  <c r="BF133" i="2" l="1"/>
  <c r="BG133" i="2" s="1"/>
  <c r="BH133" i="2" s="1"/>
  <c r="BE134" i="2"/>
  <c r="BP133" i="2"/>
  <c r="BS132" i="2"/>
  <c r="BF134" i="2" l="1"/>
  <c r="BG134" i="2" s="1"/>
  <c r="BH134" i="2" s="1"/>
  <c r="BE135" i="2"/>
  <c r="BS133" i="2"/>
  <c r="BP134" i="2"/>
  <c r="BF135" i="2" l="1"/>
  <c r="BG135" i="2" s="1"/>
  <c r="BH135" i="2" s="1"/>
  <c r="BP135" i="2"/>
  <c r="BS134" i="2"/>
  <c r="BE136" i="2"/>
  <c r="BF136" i="2" l="1"/>
  <c r="BG136" i="2" s="1"/>
  <c r="BH136" i="2" s="1"/>
  <c r="BS135" i="2"/>
  <c r="BP136" i="2"/>
  <c r="BE137" i="2"/>
  <c r="BF137" i="2" l="1"/>
  <c r="BG137" i="2" s="1"/>
  <c r="BH137" i="2" s="1"/>
  <c r="BE138" i="2"/>
  <c r="BP137" i="2"/>
  <c r="BS136" i="2"/>
  <c r="BS137" i="2" l="1"/>
  <c r="BP138" i="2"/>
  <c r="BF138" i="2"/>
  <c r="BG138" i="2" s="1"/>
  <c r="BH138" i="2" s="1"/>
  <c r="BE139" i="2"/>
  <c r="BF139" i="2" l="1"/>
  <c r="BG139" i="2" s="1"/>
  <c r="BH139" i="2" s="1"/>
  <c r="BE140" i="2"/>
  <c r="BP139" i="2"/>
  <c r="BS138" i="2"/>
  <c r="BF140" i="2" l="1"/>
  <c r="BG140" i="2" s="1"/>
  <c r="BH140" i="2" s="1"/>
  <c r="BE141" i="2"/>
  <c r="BS139" i="2"/>
  <c r="BP140" i="2"/>
  <c r="BF141" i="2" l="1"/>
  <c r="BG141" i="2" s="1"/>
  <c r="BH141" i="2" s="1"/>
  <c r="BP141" i="2"/>
  <c r="BS140" i="2"/>
  <c r="BE142" i="2"/>
  <c r="BF142" i="2" l="1"/>
  <c r="BG142" i="2" s="1"/>
  <c r="BH142" i="2" s="1"/>
  <c r="BS141" i="2"/>
  <c r="BP142" i="2"/>
  <c r="BE143" i="2"/>
  <c r="BF143" i="2" l="1"/>
  <c r="BG143" i="2" s="1"/>
  <c r="BH143" i="2" s="1"/>
  <c r="BE144" i="2"/>
  <c r="BP143" i="2"/>
  <c r="BS142" i="2"/>
  <c r="BF144" i="2" l="1"/>
  <c r="BG144" i="2" s="1"/>
  <c r="BH144" i="2" s="1"/>
  <c r="BE145" i="2"/>
  <c r="BS143" i="2"/>
  <c r="BP144" i="2"/>
  <c r="BF145" i="2" l="1"/>
  <c r="BG145" i="2" s="1"/>
  <c r="BH145" i="2" s="1"/>
  <c r="BP145" i="2"/>
  <c r="BS144" i="2"/>
  <c r="BE146" i="2"/>
  <c r="BF146" i="2" l="1"/>
  <c r="BG146" i="2" s="1"/>
  <c r="BH146" i="2" s="1"/>
  <c r="BS145" i="2"/>
  <c r="BP146" i="2"/>
  <c r="BE147" i="2"/>
  <c r="BF147" i="2" l="1"/>
  <c r="BG147" i="2" s="1"/>
  <c r="BH147" i="2" s="1"/>
  <c r="BE148" i="2"/>
  <c r="BP147" i="2"/>
  <c r="BS146" i="2"/>
  <c r="BF148" i="2" l="1"/>
  <c r="BG148" i="2" s="1"/>
  <c r="BH148" i="2" s="1"/>
  <c r="BE149" i="2"/>
  <c r="BS147" i="2"/>
  <c r="BP148" i="2"/>
  <c r="BF149" i="2" l="1"/>
  <c r="BG149" i="2" s="1"/>
  <c r="BH149" i="2" s="1"/>
  <c r="BP149" i="2"/>
  <c r="BS148" i="2"/>
  <c r="BE150" i="2"/>
  <c r="BF150" i="2" l="1"/>
  <c r="BG150" i="2" s="1"/>
  <c r="BH150" i="2" s="1"/>
  <c r="BS149" i="2"/>
  <c r="BP150" i="2"/>
  <c r="BE151" i="2"/>
  <c r="BF151" i="2" l="1"/>
  <c r="BG151" i="2" s="1"/>
  <c r="BH151" i="2" s="1"/>
  <c r="BE152" i="2"/>
  <c r="BE153" i="2"/>
  <c r="BP151" i="2"/>
  <c r="BS150" i="2"/>
  <c r="BF152" i="2" l="1"/>
  <c r="BG152" i="2" s="1"/>
  <c r="BH152" i="2" s="1"/>
  <c r="BF153" i="2"/>
  <c r="BG153" i="2" s="1"/>
  <c r="BH153" i="2" s="1"/>
  <c r="BS151" i="2"/>
  <c r="BP152" i="2"/>
  <c r="BP153" i="2" l="1"/>
  <c r="BS152" i="2"/>
  <c r="BS153" i="2" l="1"/>
  <c r="BP154" i="2"/>
  <c r="P4" i="2"/>
  <c r="Q4" i="2" s="1"/>
  <c r="R4" i="2" s="1"/>
  <c r="S6" i="2" l="1"/>
  <c r="S70" i="2"/>
  <c r="S134" i="2"/>
  <c r="S31" i="2"/>
  <c r="S95" i="2"/>
  <c r="S40" i="2"/>
  <c r="S104" i="2"/>
  <c r="S49" i="2"/>
  <c r="S113" i="2"/>
  <c r="S18" i="2"/>
  <c r="S82" i="2"/>
  <c r="S19" i="2"/>
  <c r="S83" i="2"/>
  <c r="S147" i="2"/>
  <c r="S44" i="2"/>
  <c r="S108" i="2"/>
  <c r="S13" i="2"/>
  <c r="S77" i="2"/>
  <c r="S141" i="2"/>
  <c r="S191" i="2"/>
  <c r="S200" i="2"/>
  <c r="S135" i="2"/>
  <c r="S159" i="2"/>
  <c r="S172" i="2"/>
  <c r="S189" i="2"/>
  <c r="S14" i="2"/>
  <c r="S78" i="2"/>
  <c r="S142" i="2"/>
  <c r="S39" i="2"/>
  <c r="S103" i="2"/>
  <c r="S48" i="2"/>
  <c r="S112" i="2"/>
  <c r="S57" i="2"/>
  <c r="S121" i="2"/>
  <c r="S26" i="2"/>
  <c r="S90" i="2"/>
  <c r="S27" i="2"/>
  <c r="S91" i="2"/>
  <c r="S155" i="2"/>
  <c r="S52" i="2"/>
  <c r="S116" i="2"/>
  <c r="S21" i="2"/>
  <c r="S85" i="2"/>
  <c r="S149" i="2"/>
  <c r="S199" i="2"/>
  <c r="S128" i="2"/>
  <c r="S154" i="2"/>
  <c r="S171" i="2"/>
  <c r="S180" i="2"/>
  <c r="S197" i="2"/>
  <c r="S22" i="2"/>
  <c r="S86" i="2"/>
  <c r="S150" i="2"/>
  <c r="S47" i="2"/>
  <c r="S111" i="2"/>
  <c r="S56" i="2"/>
  <c r="S120" i="2"/>
  <c r="S65" i="2"/>
  <c r="S129" i="2"/>
  <c r="S34" i="2"/>
  <c r="S98" i="2"/>
  <c r="S35" i="2"/>
  <c r="S99" i="2"/>
  <c r="S163" i="2"/>
  <c r="S60" i="2"/>
  <c r="S124" i="2"/>
  <c r="S29" i="2"/>
  <c r="S93" i="2"/>
  <c r="S157" i="2"/>
  <c r="S127" i="2"/>
  <c r="S152" i="2"/>
  <c r="S170" i="2"/>
  <c r="S179" i="2"/>
  <c r="S188" i="2"/>
  <c r="S144" i="2"/>
  <c r="S30" i="2"/>
  <c r="S94" i="2"/>
  <c r="S158" i="2"/>
  <c r="S55" i="2"/>
  <c r="S119" i="2"/>
  <c r="S64" i="2"/>
  <c r="S9" i="2"/>
  <c r="S73" i="2"/>
  <c r="S137" i="2"/>
  <c r="S42" i="2"/>
  <c r="S106" i="2"/>
  <c r="S43" i="2"/>
  <c r="S107" i="2"/>
  <c r="S4" i="2"/>
  <c r="S68" i="2"/>
  <c r="S132" i="2"/>
  <c r="S37" i="2"/>
  <c r="S101" i="2"/>
  <c r="S165" i="2"/>
  <c r="S151" i="2"/>
  <c r="S169" i="2"/>
  <c r="S178" i="2"/>
  <c r="S187" i="2"/>
  <c r="S196" i="2"/>
  <c r="S164" i="2"/>
  <c r="S38" i="2"/>
  <c r="S102" i="2"/>
  <c r="S166" i="2"/>
  <c r="S63" i="2"/>
  <c r="S8" i="2"/>
  <c r="S72" i="2"/>
  <c r="S17" i="2"/>
  <c r="S81" i="2"/>
  <c r="S145" i="2"/>
  <c r="S50" i="2"/>
  <c r="S114" i="2"/>
  <c r="S51" i="2"/>
  <c r="S115" i="2"/>
  <c r="S12" i="2"/>
  <c r="S76" i="2"/>
  <c r="S140" i="2"/>
  <c r="S45" i="2"/>
  <c r="S109" i="2"/>
  <c r="S146" i="2"/>
  <c r="S168" i="2"/>
  <c r="S177" i="2"/>
  <c r="S186" i="2"/>
  <c r="S195" i="2"/>
  <c r="S143" i="2"/>
  <c r="S174" i="2"/>
  <c r="S46" i="2"/>
  <c r="S110" i="2"/>
  <c r="S7" i="2"/>
  <c r="S71" i="2"/>
  <c r="S16" i="2"/>
  <c r="S80" i="2"/>
  <c r="S25" i="2"/>
  <c r="S89" i="2"/>
  <c r="S153" i="2"/>
  <c r="S58" i="2"/>
  <c r="S122" i="2"/>
  <c r="S59" i="2"/>
  <c r="S123" i="2"/>
  <c r="S20" i="2"/>
  <c r="S84" i="2"/>
  <c r="S148" i="2"/>
  <c r="S53" i="2"/>
  <c r="S117" i="2"/>
  <c r="S167" i="2"/>
  <c r="S176" i="2"/>
  <c r="S185" i="2"/>
  <c r="S194" i="2"/>
  <c r="S203" i="2"/>
  <c r="S162" i="2"/>
  <c r="S182" i="2"/>
  <c r="S54" i="2"/>
  <c r="S118" i="2"/>
  <c r="S15" i="2"/>
  <c r="S79" i="2"/>
  <c r="S24" i="2"/>
  <c r="S88" i="2"/>
  <c r="S33" i="2"/>
  <c r="S97" i="2"/>
  <c r="S161" i="2"/>
  <c r="S66" i="2"/>
  <c r="S130" i="2"/>
  <c r="S67" i="2"/>
  <c r="S131" i="2"/>
  <c r="S28" i="2"/>
  <c r="S92" i="2"/>
  <c r="S156" i="2"/>
  <c r="S61" i="2"/>
  <c r="S125" i="2"/>
  <c r="S175" i="2"/>
  <c r="S184" i="2"/>
  <c r="S193" i="2"/>
  <c r="S202" i="2"/>
  <c r="S138" i="2"/>
  <c r="S173" i="2"/>
  <c r="S190" i="2"/>
  <c r="S62" i="2"/>
  <c r="S126" i="2"/>
  <c r="S23" i="2"/>
  <c r="S87" i="2"/>
  <c r="S32" i="2"/>
  <c r="S96" i="2"/>
  <c r="S41" i="2"/>
  <c r="S105" i="2"/>
  <c r="S10" i="2"/>
  <c r="S74" i="2"/>
  <c r="S11" i="2"/>
  <c r="S75" i="2"/>
  <c r="S139" i="2"/>
  <c r="S36" i="2"/>
  <c r="S100" i="2"/>
  <c r="S5" i="2"/>
  <c r="S69" i="2"/>
  <c r="S133" i="2"/>
  <c r="S183" i="2"/>
  <c r="S192" i="2"/>
  <c r="S201" i="2"/>
  <c r="S136" i="2"/>
  <c r="S160" i="2"/>
  <c r="S181" i="2"/>
  <c r="S198" i="2"/>
  <c r="BS154" i="2"/>
  <c r="BP155" i="2"/>
  <c r="BS155" i="2" l="1"/>
  <c r="BP156" i="2"/>
  <c r="BS156" i="2" l="1"/>
  <c r="BP157" i="2"/>
  <c r="BS157" i="2" l="1"/>
  <c r="BP158" i="2"/>
  <c r="D6" i="4"/>
  <c r="BP159" i="2" l="1"/>
  <c r="BS158" i="2"/>
  <c r="BS159" i="2" l="1"/>
  <c r="BP160" i="2"/>
  <c r="S3" i="2"/>
  <c r="C6" i="4" s="1"/>
  <c r="E6" i="4" s="1"/>
  <c r="F6" i="4" s="1"/>
  <c r="BS160" i="2" l="1"/>
  <c r="BP161" i="2"/>
  <c r="G6" i="4"/>
  <c r="L6" i="4" s="1"/>
  <c r="F16" i="4"/>
  <c r="BP162" i="2" l="1"/>
  <c r="BS161" i="2"/>
  <c r="G16" i="4"/>
  <c r="L16" i="4"/>
  <c r="BS162" i="2" l="1"/>
  <c r="BP163" i="2"/>
  <c r="BP164" i="2" l="1"/>
  <c r="BS163" i="2"/>
  <c r="BS164" i="2" l="1"/>
  <c r="BP165" i="2"/>
  <c r="BS165" i="2" l="1"/>
  <c r="BP166" i="2"/>
  <c r="BP167" i="2" l="1"/>
  <c r="BS166" i="2"/>
  <c r="BP168" i="2" l="1"/>
  <c r="BS167" i="2"/>
  <c r="BS168" i="2" l="1"/>
  <c r="BP169" i="2"/>
  <c r="BP170" i="2" l="1"/>
  <c r="BS169" i="2"/>
  <c r="BS170" i="2" l="1"/>
  <c r="BP171" i="2"/>
  <c r="BS171" i="2" l="1"/>
  <c r="BP172" i="2"/>
  <c r="BS172" i="2" l="1"/>
  <c r="BP173" i="2"/>
  <c r="BS173" i="2" l="1"/>
  <c r="BP174" i="2"/>
  <c r="BS174" i="2" l="1"/>
  <c r="BP175" i="2"/>
  <c r="BS175" i="2" l="1"/>
  <c r="BP176" i="2"/>
  <c r="BS176" i="2" l="1"/>
  <c r="BP177" i="2"/>
  <c r="BS177" i="2" l="1"/>
  <c r="BP178" i="2"/>
  <c r="BP179" i="2" l="1"/>
  <c r="BS178" i="2"/>
  <c r="BS179" i="2" l="1"/>
  <c r="BP180" i="2"/>
  <c r="BS180" i="2" l="1"/>
  <c r="BP181" i="2"/>
  <c r="BS181" i="2" l="1"/>
  <c r="BP182" i="2"/>
  <c r="BS182" i="2" l="1"/>
  <c r="BP183" i="2"/>
  <c r="BS183" i="2" l="1"/>
  <c r="BP184" i="2"/>
  <c r="BS184" i="2" l="1"/>
  <c r="BP185" i="2"/>
  <c r="BS185" i="2" l="1"/>
  <c r="BP186" i="2"/>
  <c r="BS186" i="2" l="1"/>
  <c r="BP187" i="2"/>
  <c r="BS187" i="2" l="1"/>
  <c r="BP188" i="2"/>
  <c r="BS188" i="2" l="1"/>
  <c r="BP189" i="2"/>
  <c r="BS189" i="2" l="1"/>
  <c r="BP190" i="2"/>
  <c r="BS190" i="2" l="1"/>
  <c r="BP191" i="2"/>
  <c r="BS191" i="2" l="1"/>
  <c r="BP192" i="2"/>
  <c r="BS192" i="2" l="1"/>
  <c r="BP193" i="2"/>
  <c r="BP194" i="2" l="1"/>
  <c r="BS193" i="2"/>
  <c r="BS194" i="2" l="1"/>
  <c r="BP195" i="2"/>
  <c r="BS195" i="2" l="1"/>
  <c r="BP196" i="2"/>
  <c r="BS196" i="2" l="1"/>
  <c r="BP197" i="2"/>
  <c r="BS197" i="2" l="1"/>
  <c r="BP198" i="2"/>
  <c r="BS198" i="2" l="1"/>
  <c r="BP199" i="2"/>
  <c r="BS199" i="2" l="1"/>
  <c r="BP200" i="2"/>
  <c r="BS200" i="2" l="1"/>
  <c r="BP201" i="2"/>
  <c r="BS201" i="2" l="1"/>
  <c r="BP202" i="2"/>
  <c r="BS202" i="2" l="1"/>
  <c r="BP203" i="2"/>
  <c r="BS203" i="2" s="1"/>
</calcChain>
</file>

<file path=xl/sharedStrings.xml><?xml version="1.0" encoding="utf-8"?>
<sst xmlns="http://schemas.openxmlformats.org/spreadsheetml/2006/main" count="967" uniqueCount="311">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</sst>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29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Font="1" applyBorder="1" applyProtection="1"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9" fontId="1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39" xfId="0" applyFont="1" applyFill="1" applyBorder="1" applyAlignment="1" applyProtection="1">
      <alignment horizontal="center" vertical="center"/>
      <protection hidden="1"/>
    </xf>
    <xf numFmtId="9" fontId="0" fillId="0" borderId="0" xfId="0" applyNumberFormat="1" applyFill="1" applyBorder="1" applyProtection="1">
      <protection hidden="1"/>
    </xf>
    <xf numFmtId="9" fontId="0" fillId="0" borderId="0" xfId="0" applyNumberFormat="1" applyBorder="1" applyProtection="1"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Border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protection hidden="1"/>
    </xf>
    <xf numFmtId="0" fontId="0" fillId="0" borderId="8" xfId="0" applyBorder="1" applyProtection="1"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2" fontId="1" fillId="0" borderId="0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9" xfId="0" applyFont="1" applyFill="1" applyBorder="1" applyProtection="1"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9" xfId="0" applyFill="1" applyBorder="1" applyProtection="1"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Border="1" applyProtection="1">
      <protection hidden="1"/>
    </xf>
    <xf numFmtId="0" fontId="6" fillId="0" borderId="9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15" fillId="0" borderId="8" xfId="0" applyFont="1" applyBorder="1" applyProtection="1">
      <protection hidden="1"/>
    </xf>
    <xf numFmtId="168" fontId="15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5" fillId="0" borderId="0" xfId="0" applyFont="1" applyBorder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168" fontId="0" fillId="0" borderId="0" xfId="0" applyNumberForma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42" xfId="0" applyBorder="1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0" fontId="1" fillId="0" borderId="9" xfId="0" applyFon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/>
      <protection hidden="1"/>
    </xf>
    <xf numFmtId="168" fontId="0" fillId="0" borderId="0" xfId="0" applyNumberFormat="1" applyFill="1" applyBorder="1" applyAlignment="1" applyProtection="1">
      <alignment horizontal="center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122.20760219903367</c:v>
                </c:pt>
                <c:pt idx="14">
                  <c:v>146.99966348541213</c:v>
                </c:pt>
                <c:pt idx="15">
                  <c:v>174.93402927835265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201.47111266072736</c:v>
                </c:pt>
                <c:pt idx="19">
                  <c:v>225.99384895175194</c:v>
                </c:pt>
                <c:pt idx="20">
                  <c:v>252.38442832931835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253.67011357686798</c:v>
                </c:pt>
                <c:pt idx="24">
                  <c:v>274.86322161173604</c:v>
                </c:pt>
                <c:pt idx="25">
                  <c:v>297.30072111303951</c:v>
                </c:pt>
                <c:pt idx="26">
                  <c:v>319.70048005131179</c:v>
                </c:pt>
                <c:pt idx="27">
                  <c:v>340.78839978947013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6226256"/>
        <c:axId val="-2146230608"/>
      </c:scatterChart>
      <c:valAx>
        <c:axId val="-2146226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6230608"/>
        <c:crosses val="autoZero"/>
        <c:crossBetween val="midCat"/>
      </c:valAx>
      <c:valAx>
        <c:axId val="-214623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6226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3987056"/>
        <c:axId val="-2143993584"/>
      </c:scatterChart>
      <c:valAx>
        <c:axId val="-2143987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993584"/>
        <c:crosses val="autoZero"/>
        <c:crossBetween val="midCat"/>
      </c:valAx>
      <c:valAx>
        <c:axId val="-214399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987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6222448"/>
        <c:axId val="-2146231696"/>
      </c:scatterChart>
      <c:valAx>
        <c:axId val="-21462224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6231696"/>
        <c:crosses val="autoZero"/>
        <c:crossBetween val="midCat"/>
      </c:valAx>
      <c:valAx>
        <c:axId val="-2146231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6222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6236048"/>
        <c:axId val="-2146232784"/>
      </c:scatterChart>
      <c:valAx>
        <c:axId val="-2146236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6232784"/>
        <c:crosses val="autoZero"/>
        <c:crossBetween val="midCat"/>
      </c:valAx>
      <c:valAx>
        <c:axId val="-214623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6236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6231152"/>
        <c:axId val="-2146229520"/>
      </c:scatterChart>
      <c:valAx>
        <c:axId val="-21462311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6229520"/>
        <c:crosses val="autoZero"/>
        <c:crossBetween val="midCat"/>
      </c:valAx>
      <c:valAx>
        <c:axId val="-214622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6231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3996304"/>
        <c:axId val="-2143988144"/>
      </c:scatterChart>
      <c:valAx>
        <c:axId val="-2143996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988144"/>
        <c:crosses val="autoZero"/>
        <c:crossBetween val="midCat"/>
      </c:valAx>
      <c:valAx>
        <c:axId val="-2143988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996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3996848"/>
        <c:axId val="-2143999024"/>
      </c:scatterChart>
      <c:valAx>
        <c:axId val="-21439968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999024"/>
        <c:crosses val="autoZero"/>
        <c:crossBetween val="midCat"/>
      </c:valAx>
      <c:valAx>
        <c:axId val="-214399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996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3992496"/>
        <c:axId val="-2143989776"/>
      </c:scatterChart>
      <c:valAx>
        <c:axId val="-21439924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989776"/>
        <c:crosses val="autoZero"/>
        <c:crossBetween val="midCat"/>
      </c:valAx>
      <c:valAx>
        <c:axId val="-214398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992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4000112"/>
        <c:axId val="-2144000656"/>
      </c:scatterChart>
      <c:valAx>
        <c:axId val="-21440001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4000656"/>
        <c:crosses val="autoZero"/>
        <c:crossBetween val="midCat"/>
      </c:valAx>
      <c:valAx>
        <c:axId val="-2144000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4000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3990320"/>
        <c:axId val="-2143988688"/>
      </c:scatterChart>
      <c:valAx>
        <c:axId val="-21439903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988688"/>
        <c:crosses val="autoZero"/>
        <c:crossBetween val="midCat"/>
      </c:valAx>
      <c:valAx>
        <c:axId val="-214398868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43990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J33" sqref="J33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47" t="s">
        <v>295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</row>
    <row r="13" spans="2:13" ht="15" customHeight="1" x14ac:dyDescent="0.3"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</row>
    <row r="14" spans="2:13" ht="15" customHeight="1" x14ac:dyDescent="0.3"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</row>
    <row r="15" spans="2:13" ht="18.75" customHeight="1" x14ac:dyDescent="0.3"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</row>
    <row r="16" spans="2:13" ht="18.75" customHeight="1" x14ac:dyDescent="0.3"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</row>
    <row r="18" spans="2:13" ht="12" customHeight="1" x14ac:dyDescent="0.3">
      <c r="B18" s="247" t="s">
        <v>296</v>
      </c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</row>
    <row r="19" spans="2:13" ht="12" customHeight="1" x14ac:dyDescent="0.3"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</row>
    <row r="20" spans="2:13" ht="12" customHeight="1" x14ac:dyDescent="0.3">
      <c r="B20" s="247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</row>
    <row r="21" spans="2:13" ht="12" customHeight="1" x14ac:dyDescent="0.3"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</row>
    <row r="22" spans="2:13" ht="12" customHeight="1" x14ac:dyDescent="0.3"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</row>
    <row r="23" spans="2:13" ht="12" customHeight="1" x14ac:dyDescent="0.3"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</row>
    <row r="24" spans="2:13" ht="12" customHeight="1" x14ac:dyDescent="0.3"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</row>
    <row r="25" spans="2:13" ht="12" customHeight="1" x14ac:dyDescent="0.3">
      <c r="B25" s="247"/>
      <c r="C25" s="247"/>
      <c r="D25" s="247"/>
      <c r="E25" s="247"/>
      <c r="F25" s="247"/>
      <c r="G25" s="247"/>
      <c r="H25" s="247"/>
      <c r="I25" s="247"/>
      <c r="J25" s="247"/>
      <c r="K25" s="247"/>
      <c r="L25" s="247"/>
      <c r="M25" s="247"/>
    </row>
    <row r="26" spans="2:13" ht="12" customHeight="1" x14ac:dyDescent="0.3"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</row>
    <row r="27" spans="2:13" ht="12" customHeight="1" x14ac:dyDescent="0.3"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</row>
    <row r="28" spans="2:13" ht="12" customHeight="1" x14ac:dyDescent="0.3"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</row>
    <row r="29" spans="2:13" ht="12" customHeight="1" x14ac:dyDescent="0.3"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</row>
    <row r="30" spans="2:13" ht="12" customHeight="1" x14ac:dyDescent="0.3"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7"/>
    </row>
    <row r="31" spans="2:13" ht="12" customHeight="1" x14ac:dyDescent="0.3"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</row>
  </sheetData>
  <sheetProtection algorithmName="SHA-512" hashValue="mXp4yJisfs5JRYLifi61AgzUgQnOmPsSZiPPLjJXkngbPL4Puo4Hd229AjtH3RQ5rqjvWbPhdt8t1PgGGGzRbQ==" saltValue="41lNpqfklAKf+ycB8JtWow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28" zoomScaleNormal="100" workbookViewId="0">
      <selection activeCell="F33" sqref="F33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52" t="s">
        <v>190</v>
      </c>
      <c r="D1" s="252"/>
      <c r="E1" s="25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53" t="s">
        <v>192</v>
      </c>
      <c r="C3" s="254"/>
      <c r="D3" s="254"/>
      <c r="E3" s="254"/>
      <c r="F3" s="255"/>
      <c r="G3" s="96"/>
      <c r="H3" s="97"/>
      <c r="I3" s="97"/>
      <c r="J3" s="9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9"/>
      <c r="B4" s="99"/>
      <c r="C4" s="99"/>
      <c r="D4" s="99"/>
      <c r="E4" s="99"/>
      <c r="F4" s="99"/>
      <c r="G4" s="99"/>
      <c r="H4" s="97"/>
      <c r="I4" s="97"/>
      <c r="J4" s="98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59" t="s">
        <v>231</v>
      </c>
      <c r="B5" s="259"/>
      <c r="C5" s="26">
        <v>6.4542999999999999</v>
      </c>
      <c r="D5" s="260" t="s">
        <v>229</v>
      </c>
      <c r="E5" s="261"/>
      <c r="F5" s="99"/>
      <c r="G5" s="99"/>
      <c r="H5" s="97"/>
      <c r="I5" s="97"/>
      <c r="J5" s="98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100"/>
      <c r="B6" s="100"/>
      <c r="C6" s="101"/>
      <c r="D6" s="92"/>
      <c r="E6" s="92"/>
      <c r="F6" s="29"/>
      <c r="G6" s="29"/>
      <c r="H6" s="102"/>
      <c r="I6" s="102"/>
      <c r="J6" s="103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38" ht="25.8" x14ac:dyDescent="0.3">
      <c r="A7" s="257" t="s">
        <v>226</v>
      </c>
      <c r="B7" s="257"/>
      <c r="C7" s="99"/>
      <c r="D7" s="99"/>
      <c r="E7" s="5"/>
      <c r="F7" s="99"/>
      <c r="G7" s="99"/>
      <c r="H7" s="97"/>
      <c r="I7" s="97"/>
      <c r="J7" s="98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G8" s="5"/>
      <c r="H8" s="5"/>
      <c r="I8" s="104"/>
      <c r="J8" s="98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0.97599999999999998</v>
      </c>
      <c r="D9" s="36">
        <f t="shared" ref="D9:D18" si="0">C9*$C$5</f>
        <v>6.2993967999999994</v>
      </c>
      <c r="E9" s="37">
        <v>30</v>
      </c>
      <c r="F9" s="38" t="str">
        <f t="array" ref="F9">IF(E10="","",IF(INDEX(A:A,MAX(IF(ISNUMBER($A$36:$A$55),ROW($A$36:$A$55),"")))&lt;&gt;E9,"Corrigez : révolution incorrecte","OK"))</f>
        <v/>
      </c>
      <c r="G9" s="5"/>
      <c r="H9" s="5"/>
      <c r="I9" s="111"/>
      <c r="J9" s="98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G10" s="5"/>
      <c r="H10" s="5"/>
      <c r="I10" s="111"/>
      <c r="J10" s="98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G11" s="5"/>
      <c r="H11" s="71"/>
      <c r="I11" s="111"/>
      <c r="J11" s="98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G12" s="5"/>
      <c r="H12" s="71"/>
      <c r="I12" s="111"/>
      <c r="J12" s="98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G13" s="5"/>
      <c r="H13" s="71"/>
      <c r="I13" s="111"/>
      <c r="J13" s="98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G14" s="5"/>
      <c r="H14" s="71"/>
      <c r="I14" s="111"/>
      <c r="J14" s="98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G15" s="5"/>
      <c r="H15" s="71"/>
      <c r="I15" s="111"/>
      <c r="J15" s="98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G16" s="5"/>
      <c r="H16" s="71"/>
      <c r="I16" s="111"/>
      <c r="J16" s="98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G17" s="5"/>
      <c r="H17" s="71"/>
      <c r="I17" s="111"/>
      <c r="J17" s="98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G18" s="5"/>
      <c r="H18" s="71"/>
      <c r="I18" s="111"/>
      <c r="J18" s="98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5"/>
      <c r="B19" s="39" t="s">
        <v>175</v>
      </c>
      <c r="C19" s="40">
        <f>SUM(C9:C18)</f>
        <v>0.97599999999999998</v>
      </c>
      <c r="D19" s="41">
        <f>SUM(D9:D18)</f>
        <v>6.2993967999999994</v>
      </c>
      <c r="E19" s="5"/>
      <c r="F19" s="106"/>
      <c r="G19" s="106"/>
      <c r="H19" s="107"/>
      <c r="I19" s="106"/>
      <c r="J19" s="98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5"/>
      <c r="B20" s="42" t="s">
        <v>230</v>
      </c>
      <c r="C20" s="43" t="str">
        <f>IF(C19&gt;100%,"Erreur : corrigez","OK")</f>
        <v>OK</v>
      </c>
      <c r="D20" s="108"/>
      <c r="E20" s="5"/>
      <c r="F20" s="102"/>
      <c r="G20" s="102"/>
      <c r="H20" s="107"/>
      <c r="I20" s="106"/>
      <c r="J20" s="98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D21" s="5"/>
      <c r="E21" s="5"/>
      <c r="F21" s="5"/>
      <c r="G21" s="5"/>
      <c r="H21" s="109"/>
      <c r="I21" s="110"/>
      <c r="J21" s="98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56" t="s">
        <v>232</v>
      </c>
      <c r="B22" s="256"/>
      <c r="C22" s="101"/>
      <c r="D22" s="101"/>
      <c r="E22" s="101"/>
      <c r="F22" s="101"/>
      <c r="G22" s="101"/>
      <c r="H22" s="112"/>
      <c r="I22" s="103"/>
      <c r="J22" s="103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</row>
    <row r="23" spans="1:45" x14ac:dyDescent="0.3">
      <c r="A23" s="5"/>
      <c r="B23" s="5"/>
      <c r="C23" s="5"/>
      <c r="D23" s="5"/>
      <c r="E23" s="5"/>
      <c r="F23" s="5"/>
      <c r="G23" s="5"/>
      <c r="H23" s="113"/>
      <c r="I23" s="98"/>
      <c r="J23" s="98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14"/>
      <c r="F24" s="114"/>
      <c r="G24" s="114"/>
      <c r="H24" s="71"/>
      <c r="I24" s="114"/>
      <c r="J24" s="11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16"/>
      <c r="E25" s="5"/>
      <c r="F25" s="116"/>
      <c r="G25" s="115"/>
      <c r="H25" s="71"/>
      <c r="I25" s="115"/>
      <c r="J25" s="11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14"/>
      <c r="F26" s="114"/>
      <c r="G26" s="114"/>
      <c r="H26" s="5"/>
      <c r="I26" s="114"/>
      <c r="J26" s="114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14"/>
      <c r="F27" s="114"/>
      <c r="G27" s="114"/>
      <c r="H27" s="5"/>
      <c r="I27" s="114"/>
      <c r="J27" s="114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C28" s="5"/>
      <c r="D28" s="5"/>
      <c r="E28" s="5"/>
      <c r="F28" s="5"/>
      <c r="G28" s="5"/>
      <c r="H28" s="98"/>
      <c r="I28" s="98"/>
      <c r="J28" s="98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C29" s="5"/>
      <c r="D29" s="5"/>
      <c r="E29" s="5"/>
      <c r="F29" s="5"/>
      <c r="G29" s="5"/>
      <c r="H29" s="98"/>
      <c r="I29" s="98"/>
      <c r="J29" s="98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58" t="s">
        <v>227</v>
      </c>
      <c r="B30" s="258"/>
      <c r="C30" s="101"/>
      <c r="D30" s="101"/>
      <c r="E30" s="101"/>
      <c r="F30" s="101"/>
      <c r="G30" s="101"/>
      <c r="H30" s="103"/>
      <c r="I30" s="103"/>
      <c r="J30" s="103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</row>
    <row r="31" spans="1:45" x14ac:dyDescent="0.3">
      <c r="A31" s="5"/>
      <c r="B31" s="5"/>
      <c r="C31" s="5"/>
      <c r="D31" s="5"/>
      <c r="E31" s="5"/>
      <c r="F31" s="5"/>
      <c r="G31" s="5"/>
      <c r="H31" s="98"/>
      <c r="I31" s="98"/>
      <c r="J31" s="98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48" t="s">
        <v>186</v>
      </c>
      <c r="D34" s="248"/>
      <c r="E34" s="249" t="s">
        <v>187</v>
      </c>
      <c r="F34" s="250"/>
      <c r="G34" s="250"/>
      <c r="H34" s="251"/>
      <c r="I34" s="117"/>
      <c r="J34" s="118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119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11</v>
      </c>
      <c r="B36" s="63">
        <v>83</v>
      </c>
      <c r="C36" s="63"/>
      <c r="D36" s="63"/>
      <c r="E36" s="54"/>
      <c r="F36" s="54"/>
      <c r="G36" s="54"/>
      <c r="H36" s="54"/>
      <c r="I36" s="52">
        <f>IFERROR(B36/A36,"")</f>
        <v>7.5454545454545459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12</v>
      </c>
      <c r="B37" s="63">
        <v>106</v>
      </c>
      <c r="C37" s="63">
        <v>1</v>
      </c>
      <c r="D37" s="63">
        <v>34</v>
      </c>
      <c r="E37" s="54"/>
      <c r="F37" s="54"/>
      <c r="G37" s="54">
        <v>1</v>
      </c>
      <c r="H37" s="54"/>
      <c r="I37" s="56">
        <f t="shared" ref="I37:I55" si="1">IF(A37&lt;&gt;0,(B37-(B36-D36))/(A37-A36),"")</f>
        <v>23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14</v>
      </c>
      <c r="B38" s="63">
        <v>110</v>
      </c>
      <c r="C38" s="63"/>
      <c r="D38" s="63"/>
      <c r="E38" s="54"/>
      <c r="F38" s="54"/>
      <c r="G38" s="54"/>
      <c r="H38" s="54"/>
      <c r="I38" s="56">
        <f t="shared" si="1"/>
        <v>19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16</v>
      </c>
      <c r="B39" s="63">
        <v>153</v>
      </c>
      <c r="C39" s="63"/>
      <c r="D39" s="63"/>
      <c r="E39" s="54"/>
      <c r="F39" s="54"/>
      <c r="G39" s="54"/>
      <c r="H39" s="54"/>
      <c r="I39" s="52">
        <f t="shared" si="1"/>
        <v>21.5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17</v>
      </c>
      <c r="B40" s="63">
        <v>176</v>
      </c>
      <c r="C40" s="63">
        <v>2</v>
      </c>
      <c r="D40" s="63">
        <v>43</v>
      </c>
      <c r="E40" s="54">
        <v>0.2</v>
      </c>
      <c r="F40" s="54"/>
      <c r="G40" s="54">
        <v>0.8</v>
      </c>
      <c r="H40" s="54"/>
      <c r="I40" s="52">
        <f t="shared" si="1"/>
        <v>23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19</v>
      </c>
      <c r="B41" s="63">
        <v>171</v>
      </c>
      <c r="C41" s="63"/>
      <c r="D41" s="63"/>
      <c r="E41" s="54"/>
      <c r="F41" s="54"/>
      <c r="G41" s="54"/>
      <c r="H41" s="54"/>
      <c r="I41" s="56">
        <f t="shared" si="1"/>
        <v>19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21</v>
      </c>
      <c r="B42" s="63">
        <v>212</v>
      </c>
      <c r="C42" s="63"/>
      <c r="D42" s="63"/>
      <c r="E42" s="54"/>
      <c r="F42" s="54"/>
      <c r="G42" s="54"/>
      <c r="H42" s="54"/>
      <c r="I42" s="56">
        <f t="shared" si="1"/>
        <v>20.5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22</v>
      </c>
      <c r="B43" s="63">
        <v>232</v>
      </c>
      <c r="C43" s="63">
        <v>3</v>
      </c>
      <c r="D43" s="63">
        <v>56</v>
      </c>
      <c r="E43" s="54">
        <v>0.4</v>
      </c>
      <c r="F43" s="54"/>
      <c r="G43" s="54">
        <v>0.6</v>
      </c>
      <c r="H43" s="54"/>
      <c r="I43" s="52">
        <f t="shared" si="1"/>
        <v>20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24</v>
      </c>
      <c r="B44" s="63">
        <v>209</v>
      </c>
      <c r="C44" s="63"/>
      <c r="D44" s="63"/>
      <c r="E44" s="54"/>
      <c r="F44" s="54"/>
      <c r="G44" s="54"/>
      <c r="H44" s="54"/>
      <c r="I44" s="52">
        <f t="shared" si="1"/>
        <v>16.5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26</v>
      </c>
      <c r="B45" s="63">
        <v>244</v>
      </c>
      <c r="C45" s="63"/>
      <c r="D45" s="63"/>
      <c r="E45" s="54"/>
      <c r="F45" s="54"/>
      <c r="G45" s="54"/>
      <c r="H45" s="54"/>
      <c r="I45" s="52">
        <f t="shared" si="1"/>
        <v>17.5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28</v>
      </c>
      <c r="B46" s="63">
        <v>277</v>
      </c>
      <c r="C46" s="63"/>
      <c r="D46" s="63"/>
      <c r="E46" s="54"/>
      <c r="F46" s="54"/>
      <c r="G46" s="54"/>
      <c r="H46" s="54"/>
      <c r="I46" s="52">
        <f t="shared" si="1"/>
        <v>16.5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30</v>
      </c>
      <c r="B47" s="63">
        <v>309</v>
      </c>
      <c r="C47" s="63"/>
      <c r="D47" s="63">
        <v>309</v>
      </c>
      <c r="E47" s="54">
        <v>0.4</v>
      </c>
      <c r="F47" s="54">
        <v>0.4</v>
      </c>
      <c r="G47" s="54">
        <v>0.2</v>
      </c>
      <c r="H47" s="54"/>
      <c r="I47" s="52">
        <f t="shared" si="1"/>
        <v>16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20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48" t="s">
        <v>186</v>
      </c>
      <c r="D60" s="248"/>
      <c r="E60" s="249" t="s">
        <v>187</v>
      </c>
      <c r="F60" s="250"/>
      <c r="G60" s="250"/>
      <c r="H60" s="251"/>
      <c r="I60" s="117"/>
      <c r="J60" s="118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119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53"/>
      <c r="C62" s="53"/>
      <c r="D62" s="53"/>
      <c r="E62" s="54"/>
      <c r="F62" s="54"/>
      <c r="G62" s="54"/>
      <c r="H62" s="54"/>
      <c r="I62" s="56" t="str">
        <f>IFERROR(B62/A62,"")</f>
        <v/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53"/>
      <c r="C63" s="53"/>
      <c r="D63" s="53"/>
      <c r="E63" s="54"/>
      <c r="F63" s="54"/>
      <c r="G63" s="54"/>
      <c r="H63" s="54"/>
      <c r="I63" s="52" t="str">
        <f t="shared" ref="I63:I81" si="2">IF(A63&lt;&gt;0,(B63-(B62-D62))/(A63-A62),"")</f>
        <v/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53"/>
      <c r="C64" s="53"/>
      <c r="D64" s="53"/>
      <c r="E64" s="54"/>
      <c r="F64" s="54"/>
      <c r="G64" s="54"/>
      <c r="H64" s="54"/>
      <c r="I64" s="52" t="str">
        <f t="shared" si="2"/>
        <v/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53"/>
      <c r="C65" s="53"/>
      <c r="D65" s="53"/>
      <c r="E65" s="54"/>
      <c r="F65" s="54"/>
      <c r="G65" s="54"/>
      <c r="H65" s="54"/>
      <c r="I65" s="52" t="str">
        <f t="shared" si="2"/>
        <v/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53"/>
      <c r="C66" s="53"/>
      <c r="D66" s="53"/>
      <c r="E66" s="54"/>
      <c r="F66" s="54"/>
      <c r="G66" s="54"/>
      <c r="H66" s="54"/>
      <c r="I66" s="52" t="str">
        <f t="shared" si="2"/>
        <v/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53"/>
      <c r="C67" s="53"/>
      <c r="D67" s="53"/>
      <c r="E67" s="54"/>
      <c r="F67" s="54"/>
      <c r="G67" s="54"/>
      <c r="H67" s="54"/>
      <c r="I67" s="52" t="str">
        <f t="shared" si="2"/>
        <v/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53"/>
      <c r="C68" s="53"/>
      <c r="D68" s="53"/>
      <c r="E68" s="54"/>
      <c r="F68" s="54"/>
      <c r="G68" s="54"/>
      <c r="H68" s="54"/>
      <c r="I68" s="52" t="str">
        <f t="shared" si="2"/>
        <v/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20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48" t="s">
        <v>186</v>
      </c>
      <c r="D86" s="248"/>
      <c r="E86" s="249" t="s">
        <v>187</v>
      </c>
      <c r="F86" s="250"/>
      <c r="G86" s="250"/>
      <c r="H86" s="251"/>
      <c r="I86" s="117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63"/>
      <c r="B88" s="63"/>
      <c r="C88" s="63"/>
      <c r="D88" s="63"/>
      <c r="E88" s="94"/>
      <c r="F88" s="94"/>
      <c r="G88" s="94"/>
      <c r="H88" s="94"/>
      <c r="I88" s="56" t="str">
        <f>IFERROR(B88/A88,"")</f>
        <v/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63"/>
      <c r="B89" s="63"/>
      <c r="C89" s="63"/>
      <c r="D89" s="63"/>
      <c r="E89" s="94"/>
      <c r="F89" s="94"/>
      <c r="G89" s="94"/>
      <c r="H89" s="94"/>
      <c r="I89" s="56" t="str">
        <f t="shared" ref="I89:I107" si="3">IF(A89&lt;&gt;0,(B89-(B88-D88))/(A89-A88),"")</f>
        <v/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63"/>
      <c r="B90" s="63"/>
      <c r="C90" s="63"/>
      <c r="D90" s="63"/>
      <c r="E90" s="94"/>
      <c r="F90" s="94"/>
      <c r="G90" s="94"/>
      <c r="H90" s="94"/>
      <c r="I90" s="56" t="str">
        <f t="shared" si="3"/>
        <v/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63"/>
      <c r="B91" s="63"/>
      <c r="C91" s="63"/>
      <c r="D91" s="63"/>
      <c r="E91" s="94"/>
      <c r="F91" s="94"/>
      <c r="G91" s="94"/>
      <c r="H91" s="94"/>
      <c r="I91" s="56" t="str">
        <f t="shared" si="3"/>
        <v/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63"/>
      <c r="B92" s="63"/>
      <c r="C92" s="63"/>
      <c r="D92" s="63"/>
      <c r="E92" s="94"/>
      <c r="F92" s="94"/>
      <c r="G92" s="94"/>
      <c r="H92" s="94"/>
      <c r="I92" s="56" t="str">
        <f t="shared" si="3"/>
        <v/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63"/>
      <c r="B93" s="63"/>
      <c r="C93" s="63"/>
      <c r="D93" s="63"/>
      <c r="E93" s="94"/>
      <c r="F93" s="94"/>
      <c r="G93" s="94"/>
      <c r="H93" s="94"/>
      <c r="I93" s="56" t="str">
        <f t="shared" si="3"/>
        <v/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63"/>
      <c r="B94" s="63"/>
      <c r="C94" s="63"/>
      <c r="D94" s="63"/>
      <c r="E94" s="94"/>
      <c r="F94" s="94"/>
      <c r="G94" s="94"/>
      <c r="H94" s="94"/>
      <c r="I94" s="56" t="str">
        <f t="shared" si="3"/>
        <v/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4"/>
      <c r="F95" s="94"/>
      <c r="G95" s="94"/>
      <c r="H95" s="94"/>
      <c r="I95" s="56" t="str">
        <f t="shared" si="3"/>
        <v/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4"/>
      <c r="F96" s="94"/>
      <c r="G96" s="94"/>
      <c r="H96" s="94"/>
      <c r="I96" s="56" t="str">
        <f t="shared" si="3"/>
        <v/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4"/>
      <c r="F97" s="94"/>
      <c r="G97" s="94"/>
      <c r="H97" s="94"/>
      <c r="I97" s="56" t="str">
        <f t="shared" si="3"/>
        <v/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4"/>
      <c r="F98" s="94"/>
      <c r="G98" s="94"/>
      <c r="H98" s="94"/>
      <c r="I98" s="56" t="str">
        <f t="shared" si="3"/>
        <v/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4"/>
      <c r="F99" s="94"/>
      <c r="G99" s="94"/>
      <c r="H99" s="94"/>
      <c r="I99" s="56" t="str">
        <f t="shared" si="3"/>
        <v/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/>
      <c r="B102" s="53"/>
      <c r="C102" s="53"/>
      <c r="D102" s="53"/>
      <c r="E102" s="57"/>
      <c r="F102" s="57"/>
      <c r="G102" s="57"/>
      <c r="H102" s="57"/>
      <c r="I102" s="56" t="str">
        <f t="shared" si="3"/>
        <v/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/>
      <c r="B103" s="53"/>
      <c r="C103" s="53"/>
      <c r="D103" s="53"/>
      <c r="E103" s="57"/>
      <c r="F103" s="57"/>
      <c r="G103" s="57"/>
      <c r="H103" s="57"/>
      <c r="I103" s="56" t="str">
        <f t="shared" si="3"/>
        <v/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/>
      <c r="B104" s="53"/>
      <c r="C104" s="53"/>
      <c r="D104" s="53"/>
      <c r="E104" s="57"/>
      <c r="F104" s="57"/>
      <c r="G104" s="57"/>
      <c r="H104" s="57"/>
      <c r="I104" s="56" t="str">
        <f t="shared" si="3"/>
        <v/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20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48" t="s">
        <v>186</v>
      </c>
      <c r="D112" s="248"/>
      <c r="E112" s="249" t="s">
        <v>187</v>
      </c>
      <c r="F112" s="250"/>
      <c r="G112" s="250"/>
      <c r="H112" s="251"/>
      <c r="I112" s="117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63"/>
      <c r="B114" s="63"/>
      <c r="C114" s="63"/>
      <c r="D114" s="63"/>
      <c r="E114" s="94"/>
      <c r="F114" s="94"/>
      <c r="G114" s="94"/>
      <c r="H114" s="94"/>
      <c r="I114" s="56" t="str">
        <f>IFERROR(B114/A114,"")</f>
        <v/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63"/>
      <c r="B115" s="63"/>
      <c r="C115" s="63"/>
      <c r="D115" s="63"/>
      <c r="E115" s="94"/>
      <c r="F115" s="94"/>
      <c r="G115" s="94"/>
      <c r="H115" s="94"/>
      <c r="I115" s="56" t="str">
        <f t="shared" ref="I115:I133" si="4">IF(A115&lt;&gt;0,(B115-(B114-D114))/(A115-A114),"")</f>
        <v/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63"/>
      <c r="B116" s="63"/>
      <c r="C116" s="63"/>
      <c r="D116" s="63"/>
      <c r="E116" s="94"/>
      <c r="F116" s="94"/>
      <c r="G116" s="94"/>
      <c r="H116" s="94"/>
      <c r="I116" s="56" t="str">
        <f t="shared" si="4"/>
        <v/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63"/>
      <c r="B117" s="63"/>
      <c r="C117" s="63"/>
      <c r="D117" s="63"/>
      <c r="E117" s="94"/>
      <c r="F117" s="94"/>
      <c r="G117" s="94"/>
      <c r="H117" s="94"/>
      <c r="I117" s="56" t="str">
        <f t="shared" si="4"/>
        <v/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63"/>
      <c r="B118" s="63"/>
      <c r="C118" s="63"/>
      <c r="D118" s="63"/>
      <c r="E118" s="94"/>
      <c r="F118" s="94"/>
      <c r="G118" s="94"/>
      <c r="H118" s="94"/>
      <c r="I118" s="56" t="str">
        <f t="shared" si="4"/>
        <v/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63"/>
      <c r="B119" s="63"/>
      <c r="C119" s="63"/>
      <c r="D119" s="63"/>
      <c r="E119" s="94"/>
      <c r="F119" s="94"/>
      <c r="G119" s="94"/>
      <c r="H119" s="94"/>
      <c r="I119" s="56" t="str">
        <f t="shared" si="4"/>
        <v/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4"/>
      <c r="F120" s="94"/>
      <c r="G120" s="94"/>
      <c r="H120" s="94"/>
      <c r="I120" s="56" t="str">
        <f t="shared" si="4"/>
        <v/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4"/>
      <c r="F121" s="94"/>
      <c r="G121" s="94"/>
      <c r="H121" s="94"/>
      <c r="I121" s="56" t="str">
        <f t="shared" si="4"/>
        <v/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4"/>
      <c r="F122" s="94"/>
      <c r="G122" s="94"/>
      <c r="H122" s="94"/>
      <c r="I122" s="56" t="str">
        <f t="shared" si="4"/>
        <v/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4"/>
      <c r="F123" s="94"/>
      <c r="G123" s="94"/>
      <c r="H123" s="94"/>
      <c r="I123" s="56" t="str">
        <f t="shared" si="4"/>
        <v/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4"/>
      <c r="F124" s="94"/>
      <c r="G124" s="94"/>
      <c r="H124" s="94"/>
      <c r="I124" s="56" t="str">
        <f t="shared" si="4"/>
        <v/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4"/>
      <c r="F125" s="94"/>
      <c r="G125" s="94"/>
      <c r="H125" s="94"/>
      <c r="I125" s="56" t="str">
        <f t="shared" si="4"/>
        <v/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20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48" t="s">
        <v>186</v>
      </c>
      <c r="D138" s="248"/>
      <c r="E138" s="249" t="s">
        <v>187</v>
      </c>
      <c r="F138" s="250"/>
      <c r="G138" s="250"/>
      <c r="H138" s="251"/>
      <c r="I138" s="117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20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48" t="s">
        <v>186</v>
      </c>
      <c r="D164" s="248"/>
      <c r="E164" s="249" t="s">
        <v>187</v>
      </c>
      <c r="F164" s="250"/>
      <c r="G164" s="250"/>
      <c r="H164" s="251"/>
      <c r="I164" s="117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53"/>
      <c r="C166" s="53"/>
      <c r="D166" s="53"/>
      <c r="E166" s="54"/>
      <c r="F166" s="54"/>
      <c r="G166" s="54"/>
      <c r="H166" s="54"/>
      <c r="I166" s="52" t="str">
        <f>IFERROR(B166/A166,"")</f>
        <v/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53"/>
      <c r="C167" s="53"/>
      <c r="D167" s="5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53"/>
      <c r="C168" s="53"/>
      <c r="D168" s="53"/>
      <c r="E168" s="54"/>
      <c r="F168" s="54"/>
      <c r="G168" s="54"/>
      <c r="H168" s="54"/>
      <c r="I168" s="52" t="str">
        <f t="shared" si="6"/>
        <v/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53"/>
      <c r="C169" s="53"/>
      <c r="D169" s="53"/>
      <c r="E169" s="54"/>
      <c r="F169" s="54"/>
      <c r="G169" s="54"/>
      <c r="H169" s="54"/>
      <c r="I169" s="52" t="str">
        <f t="shared" si="6"/>
        <v/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53"/>
      <c r="C170" s="53"/>
      <c r="D170" s="53"/>
      <c r="E170" s="54"/>
      <c r="F170" s="54"/>
      <c r="G170" s="54"/>
      <c r="H170" s="54"/>
      <c r="I170" s="52" t="str">
        <f t="shared" si="6"/>
        <v/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53"/>
      <c r="C171" s="53"/>
      <c r="D171" s="53"/>
      <c r="E171" s="54"/>
      <c r="F171" s="54"/>
      <c r="G171" s="54"/>
      <c r="H171" s="54"/>
      <c r="I171" s="52" t="str">
        <f t="shared" si="6"/>
        <v/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53"/>
      <c r="C172" s="53"/>
      <c r="D172" s="53"/>
      <c r="E172" s="54"/>
      <c r="F172" s="54"/>
      <c r="G172" s="54"/>
      <c r="H172" s="54"/>
      <c r="I172" s="52" t="str">
        <f t="shared" si="6"/>
        <v/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20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48" t="s">
        <v>186</v>
      </c>
      <c r="D190" s="248"/>
      <c r="E190" s="249" t="s">
        <v>187</v>
      </c>
      <c r="F190" s="250"/>
      <c r="G190" s="250"/>
      <c r="H190" s="251"/>
      <c r="I190" s="117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20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48" t="s">
        <v>186</v>
      </c>
      <c r="D216" s="248"/>
      <c r="E216" s="249" t="s">
        <v>187</v>
      </c>
      <c r="F216" s="250"/>
      <c r="G216" s="250"/>
      <c r="H216" s="251"/>
      <c r="I216" s="117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20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48" t="s">
        <v>186</v>
      </c>
      <c r="D242" s="248"/>
      <c r="E242" s="249" t="s">
        <v>187</v>
      </c>
      <c r="F242" s="250"/>
      <c r="G242" s="250"/>
      <c r="H242" s="251"/>
      <c r="I242" s="117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8"/>
      <c r="B244" s="58"/>
      <c r="C244" s="58"/>
      <c r="D244" s="58"/>
      <c r="E244" s="66"/>
      <c r="F244" s="66"/>
      <c r="G244" s="66"/>
      <c r="H244" s="66"/>
      <c r="I244" s="56" t="str">
        <f>IFERROR(B244/A244,"")</f>
        <v/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8"/>
      <c r="B245" s="58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20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48" t="s">
        <v>186</v>
      </c>
      <c r="D268" s="248"/>
      <c r="E268" s="249" t="s">
        <v>187</v>
      </c>
      <c r="F268" s="250"/>
      <c r="G268" s="250"/>
      <c r="H268" s="251"/>
      <c r="I268" s="117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8"/>
      <c r="B270" s="58"/>
      <c r="C270" s="58"/>
      <c r="D270" s="58"/>
      <c r="E270" s="66"/>
      <c r="F270" s="66"/>
      <c r="G270" s="66"/>
      <c r="H270" s="66"/>
      <c r="I270" s="56" t="str">
        <f>IFERROR(B270/A270,"")</f>
        <v/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8"/>
      <c r="B271" s="58"/>
      <c r="C271" s="58"/>
      <c r="D271" s="58"/>
      <c r="E271" s="66"/>
      <c r="F271" s="66"/>
      <c r="G271" s="66"/>
      <c r="H271" s="66"/>
      <c r="I271" s="56" t="str">
        <f>IF(A271&lt;&gt;0,(B271-(B270-D270))/(A271-A270),"")</f>
        <v/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8"/>
      <c r="B272" s="58"/>
      <c r="C272" s="58"/>
      <c r="D272" s="58"/>
      <c r="E272" s="66"/>
      <c r="F272" s="66"/>
      <c r="G272" s="66"/>
      <c r="H272" s="66"/>
      <c r="I272" s="56" t="str">
        <f t="shared" ref="I272:I289" si="10">IF(A272&lt;&gt;0,(B272-(B271-D271))/(A272-A271),"")</f>
        <v/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8"/>
      <c r="B273" s="58"/>
      <c r="C273" s="58"/>
      <c r="D273" s="58"/>
      <c r="E273" s="66"/>
      <c r="F273" s="66"/>
      <c r="G273" s="66"/>
      <c r="H273" s="66"/>
      <c r="I273" s="56" t="str">
        <f t="shared" si="10"/>
        <v/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8"/>
      <c r="B274" s="58"/>
      <c r="C274" s="58"/>
      <c r="D274" s="58"/>
      <c r="E274" s="66"/>
      <c r="F274" s="66"/>
      <c r="G274" s="66"/>
      <c r="H274" s="66"/>
      <c r="I274" s="56" t="str">
        <f t="shared" si="10"/>
        <v/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r4F7FCdMM2frWDFKCmSPsvLp2AAURvhXCiL8q28FUQDJKk0QK9AucwUQcE+Z0beYi7JoJBEi3J31RFmyrelVKA==" saltValue="lWhX6+vLEpaqYNoMpLrp2w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21"/>
      <c r="K1" s="121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263" t="s">
        <v>191</v>
      </c>
      <c r="C2" s="264"/>
      <c r="D2" s="264"/>
      <c r="E2" s="264"/>
      <c r="F2" s="264"/>
      <c r="G2" s="26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262"/>
      <c r="C4" s="262"/>
      <c r="D4" s="262"/>
      <c r="E4" s="262"/>
      <c r="F4" s="262"/>
      <c r="G4" s="262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22" t="s">
        <v>301</v>
      </c>
      <c r="C5" s="12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5"/>
      <c r="B6" s="122"/>
      <c r="C6" s="122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23"/>
      <c r="B7" s="29" t="s">
        <v>300</v>
      </c>
      <c r="C7" s="124" t="s">
        <v>214</v>
      </c>
      <c r="D7" s="125"/>
      <c r="E7" s="125"/>
      <c r="F7" s="29" t="s">
        <v>300</v>
      </c>
      <c r="G7" s="124" t="s">
        <v>215</v>
      </c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</row>
    <row r="8" spans="1:38" ht="17.25" customHeight="1" x14ac:dyDescent="0.3">
      <c r="A8" s="129">
        <v>1</v>
      </c>
      <c r="B8" s="64">
        <v>0</v>
      </c>
      <c r="C8" s="52" t="s">
        <v>177</v>
      </c>
      <c r="D8" s="5"/>
      <c r="E8" s="129">
        <v>4</v>
      </c>
      <c r="F8" s="64">
        <v>1</v>
      </c>
      <c r="G8" s="126" t="s">
        <v>211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29">
        <v>2</v>
      </c>
      <c r="B9" s="64">
        <v>0</v>
      </c>
      <c r="C9" s="132" t="s">
        <v>216</v>
      </c>
      <c r="D9" s="5"/>
      <c r="E9" s="129">
        <v>5</v>
      </c>
      <c r="F9" s="64">
        <v>0</v>
      </c>
      <c r="G9" s="127" t="s">
        <v>212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29">
        <v>3</v>
      </c>
      <c r="B10" s="64">
        <v>0</v>
      </c>
      <c r="C10" s="133" t="s">
        <v>217</v>
      </c>
      <c r="D10" s="5"/>
      <c r="E10" s="5"/>
      <c r="F10" s="130">
        <f>SUM(F7:F9)</f>
        <v>1</v>
      </c>
      <c r="G10" s="128" t="str">
        <f>IF(OR(SUM(F8:F9)=0%,SUM(F8:F9)=100%),"OK","ERREUR : corrigez")</f>
        <v>OK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5"/>
      <c r="B11" s="130">
        <v>0</v>
      </c>
      <c r="C11" s="128" t="str">
        <f>IF(OR(SUM(B8:B10)=100%,SUM(B8:B10)=0%),"OK","ERREUR : corrigez")</f>
        <v>OK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123"/>
      <c r="B13" s="131"/>
      <c r="C13" s="122" t="s">
        <v>274</v>
      </c>
      <c r="D13" s="123"/>
      <c r="E13" s="123"/>
      <c r="F13" s="131"/>
      <c r="G13" s="122" t="s">
        <v>307</v>
      </c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</row>
    <row r="14" spans="1:38" s="4" customFormat="1" ht="21" customHeight="1" x14ac:dyDescent="0.3">
      <c r="A14" s="123"/>
      <c r="B14" s="131"/>
      <c r="C14" s="122" t="s">
        <v>306</v>
      </c>
      <c r="D14" s="123"/>
      <c r="E14" s="123"/>
      <c r="F14" s="131"/>
      <c r="G14" s="122" t="s">
        <v>299</v>
      </c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</row>
    <row r="15" spans="1:38" x14ac:dyDescent="0.3">
      <c r="A15" s="5"/>
      <c r="B15" s="29" t="s">
        <v>300</v>
      </c>
      <c r="C15" s="5"/>
      <c r="D15" s="5"/>
      <c r="E15" s="5"/>
      <c r="F15" s="5"/>
      <c r="G15" s="2" t="s">
        <v>36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5"/>
      <c r="B16" s="64">
        <v>0</v>
      </c>
      <c r="C16" s="134" t="s">
        <v>208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5"/>
      <c r="B17" s="64">
        <v>0</v>
      </c>
      <c r="C17" s="134" t="s">
        <v>209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5"/>
      <c r="B18" s="64">
        <v>0</v>
      </c>
      <c r="C18" s="134" t="s">
        <v>210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5"/>
      <c r="B19" s="130">
        <f>SUM(B16:B18)</f>
        <v>0</v>
      </c>
      <c r="C19" s="128" t="str">
        <f>IF(SUM(B16:B18)=B8,"OK","ERREUR : corrigez ; le total n'est pas égal à celui de la cellule A8")</f>
        <v>OK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101"/>
      <c r="C24" s="101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5"/>
      <c r="C25" s="5"/>
      <c r="D25" s="101"/>
      <c r="E25" s="101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101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yuxwuAHkHx9Gc/AZs8YLBpWx3xI5WR4gXtFUaKJ4S9FGifp3dOG/ch60EErTwYfn+MfaioTLOC49PKHnQIkLCQ==" saltValue="mzH99SJXyt7tAJoMP5TpC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zoomScaleNormal="100" workbookViewId="0">
      <selection sqref="A1:XFD1048576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269" t="s">
        <v>176</v>
      </c>
      <c r="C1" s="270"/>
      <c r="D1" s="270"/>
      <c r="E1" s="270"/>
      <c r="F1" s="270"/>
      <c r="G1" s="270"/>
      <c r="H1" s="271"/>
      <c r="I1" s="266" t="str">
        <f>IF('Données projet'!$B$9="","",'Données projet'!$B$9)</f>
        <v>Pin maritime</v>
      </c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8"/>
      <c r="AD1" s="267" t="str">
        <f>IF('Données projet'!$B$10="","",'Données projet'!$B$10)</f>
        <v/>
      </c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8"/>
      <c r="AY1" s="266" t="str">
        <f>IF('Données projet'!$B$11="","",'Données projet'!$B$11)</f>
        <v/>
      </c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  <c r="BR1" s="267"/>
      <c r="BS1" s="268"/>
      <c r="BT1" s="266" t="str">
        <f>IF('Données projet'!$B$12="","",'Données projet'!$B$12)</f>
        <v/>
      </c>
      <c r="BU1" s="267"/>
      <c r="BV1" s="267"/>
      <c r="BW1" s="267"/>
      <c r="BX1" s="267"/>
      <c r="BY1" s="267"/>
      <c r="BZ1" s="267"/>
      <c r="CA1" s="267"/>
      <c r="CB1" s="267"/>
      <c r="CC1" s="267"/>
      <c r="CD1" s="267"/>
      <c r="CE1" s="267"/>
      <c r="CF1" s="267"/>
      <c r="CG1" s="267"/>
      <c r="CH1" s="267"/>
      <c r="CI1" s="267"/>
      <c r="CJ1" s="267"/>
      <c r="CK1" s="267"/>
      <c r="CL1" s="267"/>
      <c r="CM1" s="267"/>
      <c r="CN1" s="268"/>
      <c r="CO1" s="266" t="str">
        <f>IF('Données projet'!$B$13="","",'Données projet'!$B$13)</f>
        <v/>
      </c>
      <c r="CP1" s="267"/>
      <c r="CQ1" s="267"/>
      <c r="CR1" s="267"/>
      <c r="CS1" s="267"/>
      <c r="CT1" s="267"/>
      <c r="CU1" s="267"/>
      <c r="CV1" s="267"/>
      <c r="CW1" s="267"/>
      <c r="CX1" s="267"/>
      <c r="CY1" s="267"/>
      <c r="CZ1" s="267"/>
      <c r="DA1" s="267"/>
      <c r="DB1" s="267"/>
      <c r="DC1" s="267"/>
      <c r="DD1" s="267"/>
      <c r="DE1" s="267"/>
      <c r="DF1" s="267"/>
      <c r="DG1" s="267"/>
      <c r="DH1" s="267"/>
      <c r="DI1" s="268"/>
      <c r="DJ1" s="266" t="str">
        <f>IF('Données projet'!$B$14="","",'Données projet'!$B$14)</f>
        <v/>
      </c>
      <c r="DK1" s="267"/>
      <c r="DL1" s="267"/>
      <c r="DM1" s="267"/>
      <c r="DN1" s="267"/>
      <c r="DO1" s="267"/>
      <c r="DP1" s="267"/>
      <c r="DQ1" s="267"/>
      <c r="DR1" s="267"/>
      <c r="DS1" s="267"/>
      <c r="DT1" s="267"/>
      <c r="DU1" s="267"/>
      <c r="DV1" s="267"/>
      <c r="DW1" s="267"/>
      <c r="DX1" s="267"/>
      <c r="DY1" s="267"/>
      <c r="DZ1" s="267"/>
      <c r="EA1" s="267"/>
      <c r="EB1" s="267"/>
      <c r="EC1" s="267"/>
      <c r="ED1" s="268"/>
      <c r="EE1" s="266" t="str">
        <f>IF('Données projet'!$B$15="","",'Données projet'!$B$15)</f>
        <v/>
      </c>
      <c r="EF1" s="267"/>
      <c r="EG1" s="267"/>
      <c r="EH1" s="267"/>
      <c r="EI1" s="267"/>
      <c r="EJ1" s="267"/>
      <c r="EK1" s="267"/>
      <c r="EL1" s="267"/>
      <c r="EM1" s="267"/>
      <c r="EN1" s="267"/>
      <c r="EO1" s="267"/>
      <c r="EP1" s="267"/>
      <c r="EQ1" s="267"/>
      <c r="ER1" s="267"/>
      <c r="ES1" s="267"/>
      <c r="ET1" s="267"/>
      <c r="EU1" s="267"/>
      <c r="EV1" s="267"/>
      <c r="EW1" s="267"/>
      <c r="EX1" s="267"/>
      <c r="EY1" s="268"/>
      <c r="EZ1" s="266" t="str">
        <f>IF('Données projet'!$B$16="","",'Données projet'!$B$16)</f>
        <v/>
      </c>
      <c r="FA1" s="267"/>
      <c r="FB1" s="267"/>
      <c r="FC1" s="267"/>
      <c r="FD1" s="267"/>
      <c r="FE1" s="267"/>
      <c r="FF1" s="267"/>
      <c r="FG1" s="267"/>
      <c r="FH1" s="267"/>
      <c r="FI1" s="267"/>
      <c r="FJ1" s="267"/>
      <c r="FK1" s="267"/>
      <c r="FL1" s="267"/>
      <c r="FM1" s="267"/>
      <c r="FN1" s="267"/>
      <c r="FO1" s="267"/>
      <c r="FP1" s="267"/>
      <c r="FQ1" s="267"/>
      <c r="FR1" s="267"/>
      <c r="FS1" s="267"/>
      <c r="FT1" s="268"/>
      <c r="FU1" s="266" t="str">
        <f>IF('Données projet'!$B$17="","",'Données projet'!$B$17)</f>
        <v/>
      </c>
      <c r="FV1" s="267"/>
      <c r="FW1" s="267"/>
      <c r="FX1" s="267"/>
      <c r="FY1" s="267"/>
      <c r="FZ1" s="267"/>
      <c r="GA1" s="267"/>
      <c r="GB1" s="267"/>
      <c r="GC1" s="267"/>
      <c r="GD1" s="267"/>
      <c r="GE1" s="267"/>
      <c r="GF1" s="267"/>
      <c r="GG1" s="267"/>
      <c r="GH1" s="267"/>
      <c r="GI1" s="267"/>
      <c r="GJ1" s="267"/>
      <c r="GK1" s="267"/>
      <c r="GL1" s="267"/>
      <c r="GM1" s="267"/>
      <c r="GN1" s="267"/>
      <c r="GO1" s="268"/>
      <c r="GP1" s="266" t="str">
        <f>IF('Données projet'!$B$18="","",'Données projet'!$B$18)</f>
        <v/>
      </c>
      <c r="GQ1" s="267"/>
      <c r="GR1" s="267"/>
      <c r="GS1" s="267"/>
      <c r="GT1" s="267"/>
      <c r="GU1" s="267"/>
      <c r="GV1" s="267"/>
      <c r="GW1" s="267"/>
      <c r="GX1" s="267"/>
      <c r="GY1" s="267"/>
      <c r="GZ1" s="267"/>
      <c r="HA1" s="267"/>
      <c r="HB1" s="267"/>
      <c r="HC1" s="267"/>
      <c r="HD1" s="267"/>
      <c r="HE1" s="267"/>
      <c r="HF1" s="267"/>
      <c r="HG1" s="267"/>
      <c r="HH1" s="267"/>
      <c r="HI1" s="267"/>
      <c r="HJ1" s="268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148.54336005338024</v>
      </c>
      <c r="T3" s="62">
        <f>$R$33-$H$33</f>
        <v>361.07991692964788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projet'!$B$10,Paramètres!$A$1:$I$88,3,0)*VLOOKUP('Données projet'!$B$10,Paramètres!$A$1:$I$88,5,0)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$AM$33-$H$33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projet'!$B$11,Paramètres!$A$1:$I$88,3,0)*VLOOKUP('Données projet'!$B$11,Paramètres!$A$1:$I$88,5,0)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$BH$33-$H$33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$CC$33-$H$33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$CX$33-$H$33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$DS$33-$H$33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$EN$33-$H$33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$FI$33-$H$33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$GD$33-$H$33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$GY$33-$H$33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7.5454545454545459</v>
      </c>
      <c r="N4" s="14">
        <f>IF(A4&lt;'Données projet'!$A$36,$K$205^A4,IF(A4='Données projet'!$A$36,'Données projet'!$B$36,N3+M4-V3))</f>
        <v>1.4943820583928935</v>
      </c>
      <c r="O4" s="14">
        <f>N4*VLOOKUP('Données projet'!$B$9,Paramètres!$A$1:$I$88,3,0)*VLOOKUP('Données projet'!$B$9,Paramètres!$A$1:$I$88,5,0)</f>
        <v>0.89364047091895038</v>
      </c>
      <c r="P4" s="14">
        <f>EXP(-1.0587+0.8836*LN(O4)+0.284)</f>
        <v>0.41725306962072783</v>
      </c>
      <c r="Q4" s="22">
        <f t="shared" ref="Q4:Q34" si="2">(O4+P4)*0.475*44/12</f>
        <v>2.2831395831066059</v>
      </c>
      <c r="R4" s="62">
        <f t="shared" si="0"/>
        <v>295.61647291643993</v>
      </c>
      <c r="S4" s="62">
        <f ca="1">AVERAGE(OFFSET($R$3,0,0,'Données projet'!$E$9+1,1))-AVERAGE(OFFSET($H$3,0,0,'Données projet'!$E$9+1,1))</f>
        <v>148.54336005338024</v>
      </c>
      <c r="T4" s="62">
        <f t="shared" ref="T4:T66" si="3">$R$33-$H$33</f>
        <v>361.07991692964788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4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IF(A4&lt;'Données projet'!$A$62,$AF$205^A4,IF(A4='Données projet'!$A$62,'Données projet'!$B$62,AI3+AH4-AQ3))</f>
        <v>0</v>
      </c>
      <c r="AJ4" s="14" t="e">
        <f>AI4*VLOOKUP('Données projet'!$B$10,Paramètres!$A$1:$I$88,3,0)*VLOOKUP('Données projet'!$B$10,Paramètres!$A$1:$I$88,5,0)</f>
        <v>#N/A</v>
      </c>
      <c r="AK4" s="14" t="e">
        <f>EXP(-1.0587+0.8836*LN(AJ4)+0.284)</f>
        <v>#N/A</v>
      </c>
      <c r="AL4" s="22" t="e">
        <f t="shared" ref="AL4:AL67" si="5">(AJ4+AK4)*0.475*44/12</f>
        <v>#N/A</v>
      </c>
      <c r="AM4" s="62" t="e">
        <f t="shared" ref="AM4:AM67" si="6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 t="shared" ref="AO4:AO67" si="7">$AM$33-$H$33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projet'!$B$9,Paramètres!$A$1:$I$88,3,0)*0.475*44/12</f>
        <v>0</v>
      </c>
      <c r="AV4" s="23">
        <f>EXP(-LN(2)/25)*AV3+(1-EXP(-LN(2)/25))/(LN(2)/25)*Calculateur!AQ4*Calculateur!AS4*VLOOKUP('Données projet'!$B$9,Paramètres!$A$1:$I$88,3,0)*0.475*44/12</f>
        <v>0</v>
      </c>
      <c r="AW4" s="23">
        <f>EXP(-LN(2)/2)*AW3+(1-EXP(-LN(2)/2))/(LN(2)/2)*AQ4*AT4*VLOOKUP('Données projet'!$B$9,Paramètres!$A$1:$I$88,3,0)*0.475*44/12</f>
        <v>0</v>
      </c>
      <c r="AX4" s="23">
        <f t="shared" ref="AX4:AX67" si="8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IF(A4&lt;'Données projet'!$A$88,$BA$205^A4,IF(A4='Données projet'!$A$88,'Données projet'!$B$88,BD3+BC4-BL3))</f>
        <v>0</v>
      </c>
      <c r="BE4" s="14" t="e">
        <f>BD4*VLOOKUP('Données projet'!$B$11,Paramètres!$A$1:$I$88,3,0)*VLOOKUP('Données projet'!$B$11,Paramètres!$A$1:$I$88,5,0)</f>
        <v>#N/A</v>
      </c>
      <c r="BF4" s="14" t="e">
        <f>EXP(-1.0587+0.8836*LN(BE4)+0.284)</f>
        <v>#N/A</v>
      </c>
      <c r="BG4" s="22" t="e">
        <f t="shared" ref="BG4:BG67" si="9">(BE4+BF4)*0.475*44/12</f>
        <v>#N/A</v>
      </c>
      <c r="BH4" s="62" t="e">
        <f t="shared" ref="BH4:BH67" si="10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 t="shared" ref="BJ4:BJ67" si="11">$BH$33-$H$33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projet'!$B$9,Paramètres!$A$1:$I$88,3,0)*0.475*44/12</f>
        <v>0</v>
      </c>
      <c r="BQ4" s="23">
        <f>EXP(-LN(2)/25)*BQ3+(1-EXP(-LN(2)/25))/(LN(2)/25)*Calculateur!BL4*Calculateur!BN4*VLOOKUP('Données projet'!$B$9,Paramètres!$A$1:$I$88,3,0)*0.475*44/12</f>
        <v>0</v>
      </c>
      <c r="BR4" s="23">
        <f>EXP(-LN(2)/2)*BR3+(1-EXP(-LN(2)/2))/(LN(2)/2)*BL4*BO4*VLOOKUP('Données projet'!$B$9,Paramètres!$A$1:$I$88,3,0)*0.475*44/12</f>
        <v>0</v>
      </c>
      <c r="BS4" s="24">
        <f t="shared" ref="BS4:BS67" si="12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IF(A4&lt;'Données projet'!$A$114,$BV$205^A4,IF(A4='Données projet'!$A$114,'Données projet'!$B$114,BY3+BX4-CG3))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3">(BZ4+CA4)*0.475*44/12</f>
        <v>#N/A</v>
      </c>
      <c r="CC4" s="62" t="e">
        <f t="shared" ref="CC4:CC67" si="14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 t="shared" ref="CE4:CE67" si="15">$CC$33-$H$33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projet'!$B$9,Paramètres!$A$1:$I$88,3,0)*0.475*44/12</f>
        <v>0</v>
      </c>
      <c r="CL4" s="23">
        <f>EXP(-LN(2)/25)*CL3+(1-EXP(-LN(2)/25))/(LN(2)/25)*Calculateur!CG4*Calculateur!CI4*VLOOKUP('Données projet'!$B$9,Paramètres!$A$1:$I$88,3,0)*0.475*44/12</f>
        <v>0</v>
      </c>
      <c r="CM4" s="23">
        <f>EXP(-LN(2)/2)*CM3+(1-EXP(-LN(2)/2))/(LN(2)/2)*CG4*CJ4*VLOOKUP('Données projet'!$B$9,Paramètres!$A$1:$I$88,3,0)*0.475*44/12</f>
        <v>0</v>
      </c>
      <c r="CN4" s="24">
        <f t="shared" ref="CN4:CN67" si="16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IF(A4&lt;'Données projet'!$A$140,$CQ$205^A4,IF(A4='Données projet'!$A$140,'Données projet'!$B$140,CT3+CS4-DB3))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7">(CU4+CV4)*0.475*44/12</f>
        <v>#N/A</v>
      </c>
      <c r="CX4" s="62" t="e">
        <f t="shared" ref="CX4:CX67" si="18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 t="shared" ref="CZ4:CZ67" si="19">$CX$33-$H$33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projet'!$B$9,Paramètres!$A$1:$I$88,3,0)*0.475*44/12</f>
        <v>0</v>
      </c>
      <c r="DG4" s="23">
        <f>EXP(-LN(2)/25)*DG3+(1-EXP(-LN(2)/25))/(LN(2)/25)*Calculateur!DB4*Calculateur!DD4*VLOOKUP('Données projet'!$B$9,Paramètres!$A$1:$I$88,3,0)*0.475*44/12</f>
        <v>0</v>
      </c>
      <c r="DH4" s="23">
        <f>EXP(-LN(2)/2)*DH3+(1-EXP(-LN(2)/2))/(LN(2)/2)*DB4*DE4*VLOOKUP('Données projet'!$B$9,Paramètres!$A$1:$I$88,3,0)*0.475*44/12</f>
        <v>0</v>
      </c>
      <c r="DI4" s="24">
        <f t="shared" ref="DI4:DI67" si="20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IF(A4&lt;'Données projet'!$A$166,$DL$205^A4,IF(A4='Données projet'!$A$166,'Données projet'!$B$166,DO3+DN4-DW3))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21">(DP4+DQ4)*0.475*44/12</f>
        <v>#N/A</v>
      </c>
      <c r="DS4" s="62" t="e">
        <f t="shared" ref="DS4:DS67" si="22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 t="shared" ref="DU4:DU67" si="23">$DS$33-$H$33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projet'!$B$9,Paramètres!$A$1:$I$88,3,0)*0.475*44/12</f>
        <v>0</v>
      </c>
      <c r="EB4" s="23">
        <f>EXP(-LN(2)/25)*EB3+(1-EXP(-LN(2)/25))/(LN(2)/25)*Calculateur!DW4*Calculateur!DY4*VLOOKUP('Données projet'!$B$9,Paramètres!$A$1:$I$88,3,0)*0.475*44/12</f>
        <v>0</v>
      </c>
      <c r="EC4" s="23">
        <f>EXP(-LN(2)/2)*EC3+(1-EXP(-LN(2)/2))/(LN(2)/2)*DW4*DZ4*VLOOKUP('Données projet'!$B$9,Paramètres!$A$1:$I$88,3,0)*0.475*44/12</f>
        <v>0</v>
      </c>
      <c r="ED4" s="24">
        <f t="shared" ref="ED4:ED67" si="24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IF(A4&lt;'Données projet'!$A$192,$EG$205^A4,IF(A4='Données projet'!$A$192,'Données projet'!$B$192,EJ3+EI4-ER3))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25">(EK4+EL4)*0.475*44/12</f>
        <v>#N/A</v>
      </c>
      <c r="EN4" s="62" t="e">
        <f t="shared" ref="EN4:EN67" si="26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 t="shared" ref="EP4:EP67" si="27">$EN$33-$H$33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projet'!$B$9,Paramètres!$A$1:$I$88,3,0)*0.475*44/12</f>
        <v>0</v>
      </c>
      <c r="EW4" s="23">
        <f>EXP(-LN(2)/25)*EW3+(1-EXP(-LN(2)/25))/(LN(2)/25)*Calculateur!ER4*Calculateur!ET4*VLOOKUP('Données projet'!$B$9,Paramètres!$A$1:$I$88,3,0)*0.475*44/12</f>
        <v>0</v>
      </c>
      <c r="EX4" s="23">
        <f>EXP(-LN(2)/2)*EX3+(1-EXP(-LN(2)/2))/(LN(2)/2)*ER4*EU4*VLOOKUP('Données projet'!$B$9,Paramètres!$A$1:$I$88,3,0)*0.475*44/12</f>
        <v>0</v>
      </c>
      <c r="EY4" s="24">
        <f t="shared" ref="EY4:EY67" si="28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IF(A4&lt;'Données projet'!$A$218,$FB$205^A4,IF(A4='Données projet'!$A$218,'Données projet'!$B$218,FE3+FD4-FM3))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9">(FF4+FG4)*0.475*44/12</f>
        <v>#N/A</v>
      </c>
      <c r="FI4" s="62" t="e">
        <f t="shared" ref="FI4:FI67" si="30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 t="shared" ref="FK4:FK67" si="31">$FI$33-$H$33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projet'!$B$9,Paramètres!$A$1:$I$88,3,0)*0.475*44/12</f>
        <v>0</v>
      </c>
      <c r="FR4" s="23">
        <f>EXP(-LN(2)/25)*FR3+(1-EXP(-LN(2)/25))/(LN(2)/25)*Calculateur!FM4*Calculateur!FO4*VLOOKUP('Données projet'!$B$9,Paramètres!$A$1:$I$88,3,0)*0.475*44/12</f>
        <v>0</v>
      </c>
      <c r="FS4" s="23">
        <f>EXP(-LN(2)/2)*FS3+(1-EXP(-LN(2)/2))/(LN(2)/2)*FM4*FP4*VLOOKUP('Données projet'!$B$9,Paramètres!$A$1:$I$88,3,0)*0.475*44/12</f>
        <v>0</v>
      </c>
      <c r="FT4" s="24">
        <f t="shared" ref="FT4:FT67" si="32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IF(A4&lt;'Données projet'!$A$244,$FW$205^A4,IF(A4='Données projet'!$A$244,'Données projet'!$B$244,FZ3+FY4-GH3))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33">(GA4+GB4)*0.475*44/12</f>
        <v>#N/A</v>
      </c>
      <c r="GD4" s="62" t="e">
        <f t="shared" ref="GD4:GD67" si="34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 t="shared" ref="GF4:GF67" si="35">$GD$33-$H$33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projet'!$B$9,Paramètres!$A$1:$I$88,3,0)*0.475*44/12</f>
        <v>0</v>
      </c>
      <c r="GM4" s="23">
        <f>EXP(-LN(2)/25)*GM3+(1-EXP(-LN(2)/25))/(LN(2)/25)*Calculateur!GH4*Calculateur!GJ4*VLOOKUP('Données projet'!$B$9,Paramètres!$A$1:$I$88,3,0)*0.475*44/12</f>
        <v>0</v>
      </c>
      <c r="GN4" s="23">
        <f>EXP(-LN(2)/2)*GN3+(1-EXP(-LN(2)/2))/(LN(2)/2)*GH4*GK4*VLOOKUP('Données projet'!$B$9,Paramètres!$A$1:$I$88,3,0)*0.475*44/12</f>
        <v>0</v>
      </c>
      <c r="GO4" s="23">
        <f t="shared" ref="GO4:GO67" si="36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IF(A4&lt;'Données projet'!$A$270,$GR$205^A4,IF(A4='Données projet'!$A$270,'Données projet'!$B$270,GU3+GT4-HC3))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37">(GV4+GW4)*0.475*44/12</f>
        <v>#N/A</v>
      </c>
      <c r="GY4" s="62" t="e">
        <f t="shared" ref="GY4:GY67" si="38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 t="shared" ref="HA4:HA67" si="39">$GY$33-$H$33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projet'!$B$9,Paramètres!$A$1:$I$88,3,0)*0.475*44/12</f>
        <v>0</v>
      </c>
      <c r="HH4" s="23">
        <f>EXP(-LN(2)/25)*HH3+(1-EXP(-LN(2)/25))/(LN(2)/25)*Calculateur!HC4*Calculateur!HE4*VLOOKUP('Données projet'!$B$9,Paramètres!$A$1:$I$88,3,0)*0.475*44/12</f>
        <v>0</v>
      </c>
      <c r="HI4" s="23">
        <f>EXP(-LN(2)/2)*HI3+(1-EXP(-LN(2)/2))/(LN(2)/2)*HC4*HF4*VLOOKUP('Données projet'!$B$9,Paramètres!$A$1:$I$88,3,0)*0.475*44/12</f>
        <v>0</v>
      </c>
      <c r="HJ4" s="24">
        <f t="shared" ref="HJ4:HJ67" si="40">SUM(HG4:HI4)</f>
        <v>0</v>
      </c>
    </row>
    <row r="5" spans="1:218" s="5" customFormat="1" x14ac:dyDescent="0.3">
      <c r="A5" s="11">
        <f t="shared" ref="A5:A68" si="4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1.1960000000000002</v>
      </c>
      <c r="D5" s="12">
        <f t="shared" ref="D5:D68" si="4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7.5454545454545459</v>
      </c>
      <c r="N5" s="14">
        <f>IF(A5&lt;'Données projet'!$A$36,$K$205^A5,IF(A5='Données projet'!$A$36,'Données projet'!$B$36,N4+M5-V4))</f>
        <v>2.2331777364465815</v>
      </c>
      <c r="O5" s="14">
        <f>N5*VLOOKUP('Données projet'!$B$9,Paramètres!$A$1:$I$88,3,0)*VLOOKUP('Données projet'!$B$9,Paramètres!$A$1:$I$88,5,0)</f>
        <v>1.3354402863950559</v>
      </c>
      <c r="P5" s="14">
        <f t="shared" ref="P5:P68" si="43">EXP(-1.0587+0.8836*LN(O5)+0.284)</f>
        <v>0.59505053454406853</v>
      </c>
      <c r="Q5" s="22">
        <f t="shared" si="2"/>
        <v>3.3622715131356418</v>
      </c>
      <c r="R5" s="62">
        <f t="shared" si="0"/>
        <v>296.69560484646894</v>
      </c>
      <c r="S5" s="62">
        <f ca="1">AVERAGE(OFFSET($R$3,0,0,'Données projet'!$E$9+1,1))-AVERAGE(OFFSET($H$3,0,0,'Données projet'!$E$9+1,1))</f>
        <v>148.54336005338024</v>
      </c>
      <c r="T5" s="62">
        <f t="shared" si="3"/>
        <v>361.07991692964788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4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IF(A5&lt;'Données projet'!$A$62,$AF$205^A5,IF(A5='Données projet'!$A$62,'Données projet'!$B$62,AI4+AH5-AQ4))</f>
        <v>0</v>
      </c>
      <c r="AJ5" s="14" t="e">
        <f>AI5*VLOOKUP('Données projet'!$B$10,Paramètres!$A$1:$I$88,3,0)*VLOOKUP('Données projet'!$B$10,Paramètres!$A$1:$I$88,5,0)</f>
        <v>#N/A</v>
      </c>
      <c r="AK5" s="14" t="e">
        <f t="shared" ref="AK5:AK68" si="44">EXP(-1.0587+0.8836*LN(AJ5)+0.284)</f>
        <v>#N/A</v>
      </c>
      <c r="AL5" s="22" t="e">
        <f t="shared" si="5"/>
        <v>#N/A</v>
      </c>
      <c r="AM5" s="62" t="e">
        <f t="shared" si="6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si="7"/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projet'!$B$9,Paramètres!$A$1:$I$88,3,0)*0.475*44/12</f>
        <v>0</v>
      </c>
      <c r="AV5" s="23">
        <f>EXP(-LN(2)/25)*AV4+(1-EXP(-LN(2)/25))/(LN(2)/25)*Calculateur!AQ5*Calculateur!AS5*VLOOKUP('Données projet'!$B$9,Paramètres!$A$1:$I$88,3,0)*0.475*44/12</f>
        <v>0</v>
      </c>
      <c r="AW5" s="23">
        <f>EXP(-LN(2)/2)*AW4+(1-EXP(-LN(2)/2))/(LN(2)/2)*AQ5*AT5*VLOOKUP('Données projet'!$B$9,Paramètres!$A$1:$I$88,3,0)*0.475*44/12</f>
        <v>0</v>
      </c>
      <c r="AX5" s="23">
        <f t="shared" si="8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IF(A5&lt;'Données projet'!$A$88,$BA$205^A5,IF(A5='Données projet'!$A$88,'Données projet'!$B$88,BD4+BC5-BL4))</f>
        <v>0</v>
      </c>
      <c r="BE5" s="14" t="e">
        <f>BD5*VLOOKUP('Données projet'!$B$11,Paramètres!$A$1:$I$88,3,0)*VLOOKUP('Données projet'!$B$11,Paramètres!$A$1:$I$88,5,0)</f>
        <v>#N/A</v>
      </c>
      <c r="BF5" s="14" t="e">
        <f t="shared" ref="BF5:BF68" si="45">EXP(-1.0587+0.8836*LN(BE5)+0.284)</f>
        <v>#N/A</v>
      </c>
      <c r="BG5" s="22" t="e">
        <f t="shared" si="9"/>
        <v>#N/A</v>
      </c>
      <c r="BH5" s="62" t="e">
        <f t="shared" si="10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si="11"/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projet'!$B$9,Paramètres!$A$1:$I$88,3,0)*0.475*44/12</f>
        <v>0</v>
      </c>
      <c r="BQ5" s="23">
        <f>EXP(-LN(2)/25)*BQ4+(1-EXP(-LN(2)/25))/(LN(2)/25)*Calculateur!BL5*Calculateur!BN5*VLOOKUP('Données projet'!$B$9,Paramètres!$A$1:$I$88,3,0)*0.475*44/12</f>
        <v>0</v>
      </c>
      <c r="BR5" s="23">
        <f>EXP(-LN(2)/2)*BR4+(1-EXP(-LN(2)/2))/(LN(2)/2)*BL5*BO5*VLOOKUP('Données projet'!$B$9,Paramètres!$A$1:$I$88,3,0)*0.475*44/12</f>
        <v>0</v>
      </c>
      <c r="BS5" s="24">
        <f t="shared" si="12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IF(A5&lt;'Données projet'!$A$114,$BV$205^A5,IF(A5='Données projet'!$A$114,'Données projet'!$B$114,BY4+BX5-CG4))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46">EXP(-1.0587+0.8836*LN(BZ5)+0.284)</f>
        <v>#N/A</v>
      </c>
      <c r="CB5" s="22" t="e">
        <f t="shared" si="13"/>
        <v>#N/A</v>
      </c>
      <c r="CC5" s="62" t="e">
        <f t="shared" si="14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si="15"/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projet'!$B$9,Paramètres!$A$1:$I$88,3,0)*0.475*44/12</f>
        <v>0</v>
      </c>
      <c r="CL5" s="23">
        <f>EXP(-LN(2)/25)*CL4+(1-EXP(-LN(2)/25))/(LN(2)/25)*Calculateur!CG5*Calculateur!CI5*VLOOKUP('Données projet'!$B$9,Paramètres!$A$1:$I$88,3,0)*0.475*44/12</f>
        <v>0</v>
      </c>
      <c r="CM5" s="23">
        <f>EXP(-LN(2)/2)*CM4+(1-EXP(-LN(2)/2))/(LN(2)/2)*CG5*CJ5*VLOOKUP('Données projet'!$B$9,Paramètres!$A$1:$I$88,3,0)*0.475*44/12</f>
        <v>0</v>
      </c>
      <c r="CN5" s="24">
        <f t="shared" si="16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IF(A5&lt;'Données projet'!$A$140,$CQ$205^A5,IF(A5='Données projet'!$A$140,'Données projet'!$B$140,CT4+CS5-DB4))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7">EXP(-1.0587+0.8836*LN(CU5)+0.284)</f>
        <v>#N/A</v>
      </c>
      <c r="CW5" s="22" t="e">
        <f t="shared" si="17"/>
        <v>#N/A</v>
      </c>
      <c r="CX5" s="62" t="e">
        <f t="shared" si="18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si="19"/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projet'!$B$9,Paramètres!$A$1:$I$88,3,0)*0.475*44/12</f>
        <v>0</v>
      </c>
      <c r="DG5" s="23">
        <f>EXP(-LN(2)/25)*DG4+(1-EXP(-LN(2)/25))/(LN(2)/25)*Calculateur!DB5*Calculateur!DD5*VLOOKUP('Données projet'!$B$9,Paramètres!$A$1:$I$88,3,0)*0.475*44/12</f>
        <v>0</v>
      </c>
      <c r="DH5" s="23">
        <f>EXP(-LN(2)/2)*DH4+(1-EXP(-LN(2)/2))/(LN(2)/2)*DB5*DE5*VLOOKUP('Données projet'!$B$9,Paramètres!$A$1:$I$88,3,0)*0.475*44/12</f>
        <v>0</v>
      </c>
      <c r="DI5" s="24">
        <f t="shared" si="20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IF(A5&lt;'Données projet'!$A$166,$DL$205^A5,IF(A5='Données projet'!$A$166,'Données projet'!$B$166,DO4+DN5-DW4))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8">EXP(-1.0587+0.8836*LN(DP5)+0.284)</f>
        <v>#N/A</v>
      </c>
      <c r="DR5" s="22" t="e">
        <f t="shared" si="21"/>
        <v>#N/A</v>
      </c>
      <c r="DS5" s="62" t="e">
        <f t="shared" si="22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si="23"/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projet'!$B$9,Paramètres!$A$1:$I$88,3,0)*0.475*44/12</f>
        <v>0</v>
      </c>
      <c r="EB5" s="23">
        <f>EXP(-LN(2)/25)*EB4+(1-EXP(-LN(2)/25))/(LN(2)/25)*Calculateur!DW5*Calculateur!DY5*VLOOKUP('Données projet'!$B$9,Paramètres!$A$1:$I$88,3,0)*0.475*44/12</f>
        <v>0</v>
      </c>
      <c r="EC5" s="23">
        <f>EXP(-LN(2)/2)*EC4+(1-EXP(-LN(2)/2))/(LN(2)/2)*DW5*DZ5*VLOOKUP('Données projet'!$B$9,Paramètres!$A$1:$I$88,3,0)*0.475*44/12</f>
        <v>0</v>
      </c>
      <c r="ED5" s="24">
        <f t="shared" si="24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IF(A5&lt;'Données projet'!$A$192,$EG$205^A5,IF(A5='Données projet'!$A$192,'Données projet'!$B$192,EJ4+EI5-ER4))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9">EXP(-1.0587+0.8836*LN(EK5)+0.284)</f>
        <v>#N/A</v>
      </c>
      <c r="EM5" s="22" t="e">
        <f t="shared" si="25"/>
        <v>#N/A</v>
      </c>
      <c r="EN5" s="62" t="e">
        <f t="shared" si="26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si="27"/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projet'!$B$9,Paramètres!$A$1:$I$88,3,0)*0.475*44/12</f>
        <v>0</v>
      </c>
      <c r="EW5" s="23">
        <f>EXP(-LN(2)/25)*EW4+(1-EXP(-LN(2)/25))/(LN(2)/25)*Calculateur!ER5*Calculateur!ET5*VLOOKUP('Données projet'!$B$9,Paramètres!$A$1:$I$88,3,0)*0.475*44/12</f>
        <v>0</v>
      </c>
      <c r="EX5" s="23">
        <f>EXP(-LN(2)/2)*EX4+(1-EXP(-LN(2)/2))/(LN(2)/2)*ER5*EU5*VLOOKUP('Données projet'!$B$9,Paramètres!$A$1:$I$88,3,0)*0.475*44/12</f>
        <v>0</v>
      </c>
      <c r="EY5" s="24">
        <f t="shared" si="28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IF(A5&lt;'Données projet'!$A$218,$FB$205^A5,IF(A5='Données projet'!$A$218,'Données projet'!$B$218,FE4+FD5-FM4))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50">EXP(-1.0587+0.8836*LN(FF5)+0.284)</f>
        <v>#N/A</v>
      </c>
      <c r="FH5" s="22" t="e">
        <f t="shared" si="29"/>
        <v>#N/A</v>
      </c>
      <c r="FI5" s="62" t="e">
        <f t="shared" si="30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si="31"/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projet'!$B$9,Paramètres!$A$1:$I$88,3,0)*0.475*44/12</f>
        <v>0</v>
      </c>
      <c r="FR5" s="23">
        <f>EXP(-LN(2)/25)*FR4+(1-EXP(-LN(2)/25))/(LN(2)/25)*Calculateur!FM5*Calculateur!FO5*VLOOKUP('Données projet'!$B$9,Paramètres!$A$1:$I$88,3,0)*0.475*44/12</f>
        <v>0</v>
      </c>
      <c r="FS5" s="23">
        <f>EXP(-LN(2)/2)*FS4+(1-EXP(-LN(2)/2))/(LN(2)/2)*FM5*FP5*VLOOKUP('Données projet'!$B$9,Paramètres!$A$1:$I$88,3,0)*0.475*44/12</f>
        <v>0</v>
      </c>
      <c r="FT5" s="24">
        <f t="shared" si="32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IF(A5&lt;'Données projet'!$A$244,$FW$205^A5,IF(A5='Données projet'!$A$244,'Données projet'!$B$244,FZ4+FY5-GH4))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51">EXP(-1.0587+0.8836*LN(GA5)+0.284)</f>
        <v>#N/A</v>
      </c>
      <c r="GC5" s="22" t="e">
        <f t="shared" si="33"/>
        <v>#N/A</v>
      </c>
      <c r="GD5" s="62" t="e">
        <f t="shared" si="34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si="35"/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projet'!$B$9,Paramètres!$A$1:$I$88,3,0)*0.475*44/12</f>
        <v>0</v>
      </c>
      <c r="GM5" s="23">
        <f>EXP(-LN(2)/25)*GM4+(1-EXP(-LN(2)/25))/(LN(2)/25)*Calculateur!GH5*Calculateur!GJ5*VLOOKUP('Données projet'!$B$9,Paramètres!$A$1:$I$88,3,0)*0.475*44/12</f>
        <v>0</v>
      </c>
      <c r="GN5" s="23">
        <f>EXP(-LN(2)/2)*GN4+(1-EXP(-LN(2)/2))/(LN(2)/2)*GH5*GK5*VLOOKUP('Données projet'!$B$9,Paramètres!$A$1:$I$88,3,0)*0.475*44/12</f>
        <v>0</v>
      </c>
      <c r="GO5" s="23">
        <f t="shared" si="36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IF(A5&lt;'Données projet'!$A$270,$GR$205^A5,IF(A5='Données projet'!$A$270,'Données projet'!$B$270,GU4+GT5-HC4))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2">EXP(-1.0587+0.8836*LN(GV5)+0.284)</f>
        <v>#N/A</v>
      </c>
      <c r="GX5" s="22" t="e">
        <f t="shared" si="37"/>
        <v>#N/A</v>
      </c>
      <c r="GY5" s="62" t="e">
        <f t="shared" si="38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si="39"/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projet'!$B$9,Paramètres!$A$1:$I$88,3,0)*0.475*44/12</f>
        <v>0</v>
      </c>
      <c r="HH5" s="23">
        <f>EXP(-LN(2)/25)*HH4+(1-EXP(-LN(2)/25))/(LN(2)/25)*Calculateur!HC5*Calculateur!HE5*VLOOKUP('Données projet'!$B$9,Paramètres!$A$1:$I$88,3,0)*0.475*44/12</f>
        <v>0</v>
      </c>
      <c r="HI5" s="23">
        <f>EXP(-LN(2)/2)*HI4+(1-EXP(-LN(2)/2))/(LN(2)/2)*HC5*HF5*VLOOKUP('Données projet'!$B$9,Paramètres!$A$1:$I$88,3,0)*0.475*44/12</f>
        <v>0</v>
      </c>
      <c r="HJ5" s="24">
        <f t="shared" si="40"/>
        <v>0</v>
      </c>
    </row>
    <row r="6" spans="1:218" s="5" customFormat="1" x14ac:dyDescent="0.3">
      <c r="A6" s="11">
        <f t="shared" si="4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1.7940000000000003</v>
      </c>
      <c r="D6" s="12">
        <f t="shared" si="4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7.5454545454545459</v>
      </c>
      <c r="N6" s="14">
        <f>IF(A6&lt;'Données projet'!$A$36,$K$205^A6,IF(A6='Données projet'!$A$36,'Données projet'!$B$36,N5+M6-V5))</f>
        <v>3.337220742548225</v>
      </c>
      <c r="O6" s="14">
        <f>N6*VLOOKUP('Données projet'!$B$9,Paramètres!$A$1:$I$88,3,0)*VLOOKUP('Données projet'!$B$9,Paramètres!$A$1:$I$88,5,0)</f>
        <v>1.9956580040438385</v>
      </c>
      <c r="P6" s="14">
        <f t="shared" si="43"/>
        <v>0.84861002696285914</v>
      </c>
      <c r="Q6" s="22">
        <f t="shared" si="2"/>
        <v>4.9537668206699985</v>
      </c>
      <c r="R6" s="62">
        <f t="shared" si="0"/>
        <v>298.28710015400333</v>
      </c>
      <c r="S6" s="62">
        <f ca="1">AVERAGE(OFFSET($R$3,0,0,'Données projet'!$E$9+1,1))-AVERAGE(OFFSET($H$3,0,0,'Données projet'!$E$9+1,1))</f>
        <v>148.54336005338024</v>
      </c>
      <c r="T6" s="62">
        <f t="shared" si="3"/>
        <v>361.07991692964788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4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IF(A6&lt;'Données projet'!$A$62,$AF$205^A6,IF(A6='Données projet'!$A$62,'Données projet'!$B$62,AI5+AH6-AQ5))</f>
        <v>0</v>
      </c>
      <c r="AJ6" s="14" t="e">
        <f>AI6*VLOOKUP('Données projet'!$B$10,Paramètres!$A$1:$I$88,3,0)*VLOOKUP('Données projet'!$B$10,Paramètres!$A$1:$I$88,5,0)</f>
        <v>#N/A</v>
      </c>
      <c r="AK6" s="14" t="e">
        <f t="shared" si="44"/>
        <v>#N/A</v>
      </c>
      <c r="AL6" s="22" t="e">
        <f t="shared" si="5"/>
        <v>#N/A</v>
      </c>
      <c r="AM6" s="62" t="e">
        <f t="shared" si="6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7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projet'!$B$9,Paramètres!$A$1:$I$88,3,0)*0.475*44/12</f>
        <v>0</v>
      </c>
      <c r="AV6" s="23">
        <f>EXP(-LN(2)/25)*AV5+(1-EXP(-LN(2)/25))/(LN(2)/25)*Calculateur!AQ6*Calculateur!AS6*VLOOKUP('Données projet'!$B$9,Paramètres!$A$1:$I$88,3,0)*0.475*44/12</f>
        <v>0</v>
      </c>
      <c r="AW6" s="23">
        <f>EXP(-LN(2)/2)*AW5+(1-EXP(-LN(2)/2))/(LN(2)/2)*AQ6*AT6*VLOOKUP('Données projet'!$B$9,Paramètres!$A$1:$I$88,3,0)*0.475*44/12</f>
        <v>0</v>
      </c>
      <c r="AX6" s="23">
        <f t="shared" si="8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IF(A6&lt;'Données projet'!$A$88,$BA$205^A6,IF(A6='Données projet'!$A$88,'Données projet'!$B$88,BD5+BC6-BL5))</f>
        <v>0</v>
      </c>
      <c r="BE6" s="14" t="e">
        <f>BD6*VLOOKUP('Données projet'!$B$11,Paramètres!$A$1:$I$88,3,0)*VLOOKUP('Données projet'!$B$11,Paramètres!$A$1:$I$88,5,0)</f>
        <v>#N/A</v>
      </c>
      <c r="BF6" s="14" t="e">
        <f t="shared" si="45"/>
        <v>#N/A</v>
      </c>
      <c r="BG6" s="22" t="e">
        <f t="shared" si="9"/>
        <v>#N/A</v>
      </c>
      <c r="BH6" s="62" t="e">
        <f t="shared" si="10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11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projet'!$B$9,Paramètres!$A$1:$I$88,3,0)*0.475*44/12</f>
        <v>0</v>
      </c>
      <c r="BQ6" s="23">
        <f>EXP(-LN(2)/25)*BQ5+(1-EXP(-LN(2)/25))/(LN(2)/25)*Calculateur!BL6*Calculateur!BN6*VLOOKUP('Données projet'!$B$9,Paramètres!$A$1:$I$88,3,0)*0.475*44/12</f>
        <v>0</v>
      </c>
      <c r="BR6" s="23">
        <f>EXP(-LN(2)/2)*BR5+(1-EXP(-LN(2)/2))/(LN(2)/2)*BL6*BO6*VLOOKUP('Données projet'!$B$9,Paramètres!$A$1:$I$88,3,0)*0.475*44/12</f>
        <v>0</v>
      </c>
      <c r="BS6" s="24">
        <f t="shared" si="12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IF(A6&lt;'Données projet'!$A$114,$BV$205^A6,IF(A6='Données projet'!$A$114,'Données projet'!$B$114,BY5+BX6-CG5))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46"/>
        <v>#N/A</v>
      </c>
      <c r="CB6" s="22" t="e">
        <f t="shared" si="13"/>
        <v>#N/A</v>
      </c>
      <c r="CC6" s="62" t="e">
        <f t="shared" si="14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15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projet'!$B$9,Paramètres!$A$1:$I$88,3,0)*0.475*44/12</f>
        <v>0</v>
      </c>
      <c r="CL6" s="23">
        <f>EXP(-LN(2)/25)*CL5+(1-EXP(-LN(2)/25))/(LN(2)/25)*Calculateur!CG6*Calculateur!CI6*VLOOKUP('Données projet'!$B$9,Paramètres!$A$1:$I$88,3,0)*0.475*44/12</f>
        <v>0</v>
      </c>
      <c r="CM6" s="23">
        <f>EXP(-LN(2)/2)*CM5+(1-EXP(-LN(2)/2))/(LN(2)/2)*CG6*CJ6*VLOOKUP('Données projet'!$B$9,Paramètres!$A$1:$I$88,3,0)*0.475*44/12</f>
        <v>0</v>
      </c>
      <c r="CN6" s="24">
        <f t="shared" si="16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IF(A6&lt;'Données projet'!$A$140,$CQ$205^A6,IF(A6='Données projet'!$A$140,'Données projet'!$B$140,CT5+CS6-DB5))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7"/>
        <v>#N/A</v>
      </c>
      <c r="CW6" s="22" t="e">
        <f t="shared" si="17"/>
        <v>#N/A</v>
      </c>
      <c r="CX6" s="62" t="e">
        <f t="shared" si="18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19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projet'!$B$9,Paramètres!$A$1:$I$88,3,0)*0.475*44/12</f>
        <v>0</v>
      </c>
      <c r="DG6" s="23">
        <f>EXP(-LN(2)/25)*DG5+(1-EXP(-LN(2)/25))/(LN(2)/25)*Calculateur!DB6*Calculateur!DD6*VLOOKUP('Données projet'!$B$9,Paramètres!$A$1:$I$88,3,0)*0.475*44/12</f>
        <v>0</v>
      </c>
      <c r="DH6" s="23">
        <f>EXP(-LN(2)/2)*DH5+(1-EXP(-LN(2)/2))/(LN(2)/2)*DB6*DE6*VLOOKUP('Données projet'!$B$9,Paramètres!$A$1:$I$88,3,0)*0.475*44/12</f>
        <v>0</v>
      </c>
      <c r="DI6" s="24">
        <f t="shared" si="20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IF(A6&lt;'Données projet'!$A$166,$DL$205^A6,IF(A6='Données projet'!$A$166,'Données projet'!$B$166,DO5+DN6-DW5))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8"/>
        <v>#N/A</v>
      </c>
      <c r="DR6" s="22" t="e">
        <f t="shared" si="21"/>
        <v>#N/A</v>
      </c>
      <c r="DS6" s="62" t="e">
        <f t="shared" si="22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23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projet'!$B$9,Paramètres!$A$1:$I$88,3,0)*0.475*44/12</f>
        <v>0</v>
      </c>
      <c r="EB6" s="23">
        <f>EXP(-LN(2)/25)*EB5+(1-EXP(-LN(2)/25))/(LN(2)/25)*Calculateur!DW6*Calculateur!DY6*VLOOKUP('Données projet'!$B$9,Paramètres!$A$1:$I$88,3,0)*0.475*44/12</f>
        <v>0</v>
      </c>
      <c r="EC6" s="23">
        <f>EXP(-LN(2)/2)*EC5+(1-EXP(-LN(2)/2))/(LN(2)/2)*DW6*DZ6*VLOOKUP('Données projet'!$B$9,Paramètres!$A$1:$I$88,3,0)*0.475*44/12</f>
        <v>0</v>
      </c>
      <c r="ED6" s="24">
        <f t="shared" si="24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IF(A6&lt;'Données projet'!$A$192,$EG$205^A6,IF(A6='Données projet'!$A$192,'Données projet'!$B$192,EJ5+EI6-ER5))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9"/>
        <v>#N/A</v>
      </c>
      <c r="EM6" s="22" t="e">
        <f t="shared" si="25"/>
        <v>#N/A</v>
      </c>
      <c r="EN6" s="62" t="e">
        <f t="shared" si="26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27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projet'!$B$9,Paramètres!$A$1:$I$88,3,0)*0.475*44/12</f>
        <v>0</v>
      </c>
      <c r="EW6" s="23">
        <f>EXP(-LN(2)/25)*EW5+(1-EXP(-LN(2)/25))/(LN(2)/25)*Calculateur!ER6*Calculateur!ET6*VLOOKUP('Données projet'!$B$9,Paramètres!$A$1:$I$88,3,0)*0.475*44/12</f>
        <v>0</v>
      </c>
      <c r="EX6" s="23">
        <f>EXP(-LN(2)/2)*EX5+(1-EXP(-LN(2)/2))/(LN(2)/2)*ER6*EU6*VLOOKUP('Données projet'!$B$9,Paramètres!$A$1:$I$88,3,0)*0.475*44/12</f>
        <v>0</v>
      </c>
      <c r="EY6" s="24">
        <f t="shared" si="28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IF(A6&lt;'Données projet'!$A$218,$FB$205^A6,IF(A6='Données projet'!$A$218,'Données projet'!$B$218,FE5+FD6-FM5))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50"/>
        <v>#N/A</v>
      </c>
      <c r="FH6" s="22" t="e">
        <f t="shared" si="29"/>
        <v>#N/A</v>
      </c>
      <c r="FI6" s="62" t="e">
        <f t="shared" si="30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31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projet'!$B$9,Paramètres!$A$1:$I$88,3,0)*0.475*44/12</f>
        <v>0</v>
      </c>
      <c r="FR6" s="23">
        <f>EXP(-LN(2)/25)*FR5+(1-EXP(-LN(2)/25))/(LN(2)/25)*Calculateur!FM6*Calculateur!FO6*VLOOKUP('Données projet'!$B$9,Paramètres!$A$1:$I$88,3,0)*0.475*44/12</f>
        <v>0</v>
      </c>
      <c r="FS6" s="23">
        <f>EXP(-LN(2)/2)*FS5+(1-EXP(-LN(2)/2))/(LN(2)/2)*FM6*FP6*VLOOKUP('Données projet'!$B$9,Paramètres!$A$1:$I$88,3,0)*0.475*44/12</f>
        <v>0</v>
      </c>
      <c r="FT6" s="24">
        <f t="shared" si="32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IF(A6&lt;'Données projet'!$A$244,$FW$205^A6,IF(A6='Données projet'!$A$244,'Données projet'!$B$244,FZ5+FY6-GH5))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51"/>
        <v>#N/A</v>
      </c>
      <c r="GC6" s="22" t="e">
        <f t="shared" si="33"/>
        <v>#N/A</v>
      </c>
      <c r="GD6" s="62" t="e">
        <f t="shared" si="34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35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projet'!$B$9,Paramètres!$A$1:$I$88,3,0)*0.475*44/12</f>
        <v>0</v>
      </c>
      <c r="GM6" s="23">
        <f>EXP(-LN(2)/25)*GM5+(1-EXP(-LN(2)/25))/(LN(2)/25)*Calculateur!GH6*Calculateur!GJ6*VLOOKUP('Données projet'!$B$9,Paramètres!$A$1:$I$88,3,0)*0.475*44/12</f>
        <v>0</v>
      </c>
      <c r="GN6" s="23">
        <f>EXP(-LN(2)/2)*GN5+(1-EXP(-LN(2)/2))/(LN(2)/2)*GH6*GK6*VLOOKUP('Données projet'!$B$9,Paramètres!$A$1:$I$88,3,0)*0.475*44/12</f>
        <v>0</v>
      </c>
      <c r="GO6" s="23">
        <f t="shared" si="36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IF(A6&lt;'Données projet'!$A$270,$GR$205^A6,IF(A6='Données projet'!$A$270,'Données projet'!$B$270,GU5+GT6-HC5))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2"/>
        <v>#N/A</v>
      </c>
      <c r="GX6" s="22" t="e">
        <f t="shared" si="37"/>
        <v>#N/A</v>
      </c>
      <c r="GY6" s="62" t="e">
        <f t="shared" si="38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39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projet'!$B$9,Paramètres!$A$1:$I$88,3,0)*0.475*44/12</f>
        <v>0</v>
      </c>
      <c r="HH6" s="23">
        <f>EXP(-LN(2)/25)*HH5+(1-EXP(-LN(2)/25))/(LN(2)/25)*Calculateur!HC6*Calculateur!HE6*VLOOKUP('Données projet'!$B$9,Paramètres!$A$1:$I$88,3,0)*0.475*44/12</f>
        <v>0</v>
      </c>
      <c r="HI6" s="23">
        <f>EXP(-LN(2)/2)*HI5+(1-EXP(-LN(2)/2))/(LN(2)/2)*HC6*HF6*VLOOKUP('Données projet'!$B$9,Paramètres!$A$1:$I$88,3,0)*0.475*44/12</f>
        <v>0</v>
      </c>
      <c r="HJ6" s="24">
        <f t="shared" si="40"/>
        <v>0</v>
      </c>
    </row>
    <row r="7" spans="1:218" s="5" customFormat="1" x14ac:dyDescent="0.3">
      <c r="A7" s="11">
        <f t="shared" si="4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2.3920000000000003</v>
      </c>
      <c r="D7" s="12">
        <f t="shared" si="4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7.5454545454545459</v>
      </c>
      <c r="N7" s="14">
        <f>IF(A7&lt;'Données projet'!$A$36,$K$205^A7,IF(A7='Données projet'!$A$36,'Données projet'!$B$36,N6+M7-V6))</f>
        <v>4.9870828025606775</v>
      </c>
      <c r="O7" s="14">
        <f>N7*VLOOKUP('Données projet'!$B$9,Paramètres!$A$1:$I$88,3,0)*VLOOKUP('Données projet'!$B$9,Paramètres!$A$1:$I$88,5,0)</f>
        <v>2.9822755159312857</v>
      </c>
      <c r="P7" s="14">
        <f t="shared" si="43"/>
        <v>1.2102148238782438</v>
      </c>
      <c r="Q7" s="22">
        <f t="shared" si="2"/>
        <v>7.3019206751682626</v>
      </c>
      <c r="R7" s="62">
        <f t="shared" si="0"/>
        <v>300.63525400850159</v>
      </c>
      <c r="S7" s="62">
        <f ca="1">AVERAGE(OFFSET($R$3,0,0,'Données projet'!$E$9+1,1))-AVERAGE(OFFSET($H$3,0,0,'Données projet'!$E$9+1,1))</f>
        <v>148.54336005338024</v>
      </c>
      <c r="T7" s="62">
        <f t="shared" si="3"/>
        <v>361.07991692964788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4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IF(A7&lt;'Données projet'!$A$62,$AF$205^A7,IF(A7='Données projet'!$A$62,'Données projet'!$B$62,AI6+AH7-AQ6))</f>
        <v>0</v>
      </c>
      <c r="AJ7" s="14" t="e">
        <f>AI7*VLOOKUP('Données projet'!$B$10,Paramètres!$A$1:$I$88,3,0)*VLOOKUP('Données projet'!$B$10,Paramètres!$A$1:$I$88,5,0)</f>
        <v>#N/A</v>
      </c>
      <c r="AK7" s="14" t="e">
        <f t="shared" si="44"/>
        <v>#N/A</v>
      </c>
      <c r="AL7" s="22" t="e">
        <f t="shared" si="5"/>
        <v>#N/A</v>
      </c>
      <c r="AM7" s="62" t="e">
        <f t="shared" si="6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7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projet'!$B$9,Paramètres!$A$1:$I$88,3,0)*0.475*44/12</f>
        <v>0</v>
      </c>
      <c r="AV7" s="23">
        <f>EXP(-LN(2)/25)*AV6+(1-EXP(-LN(2)/25))/(LN(2)/25)*Calculateur!AQ7*Calculateur!AS7*VLOOKUP('Données projet'!$B$9,Paramètres!$A$1:$I$88,3,0)*0.475*44/12</f>
        <v>0</v>
      </c>
      <c r="AW7" s="23">
        <f>EXP(-LN(2)/2)*AW6+(1-EXP(-LN(2)/2))/(LN(2)/2)*AQ7*AT7*VLOOKUP('Données projet'!$B$9,Paramètres!$A$1:$I$88,3,0)*0.475*44/12</f>
        <v>0</v>
      </c>
      <c r="AX7" s="23">
        <f t="shared" si="8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IF(A7&lt;'Données projet'!$A$88,$BA$205^A7,IF(A7='Données projet'!$A$88,'Données projet'!$B$88,BD6+BC7-BL6))</f>
        <v>0</v>
      </c>
      <c r="BE7" s="14" t="e">
        <f>BD7*VLOOKUP('Données projet'!$B$11,Paramètres!$A$1:$I$88,3,0)*VLOOKUP('Données projet'!$B$11,Paramètres!$A$1:$I$88,5,0)</f>
        <v>#N/A</v>
      </c>
      <c r="BF7" s="14" t="e">
        <f t="shared" si="45"/>
        <v>#N/A</v>
      </c>
      <c r="BG7" s="22" t="e">
        <f t="shared" si="9"/>
        <v>#N/A</v>
      </c>
      <c r="BH7" s="62" t="e">
        <f t="shared" si="10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11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projet'!$B$9,Paramètres!$A$1:$I$88,3,0)*0.475*44/12</f>
        <v>0</v>
      </c>
      <c r="BQ7" s="23">
        <f>EXP(-LN(2)/25)*BQ6+(1-EXP(-LN(2)/25))/(LN(2)/25)*Calculateur!BL7*Calculateur!BN7*VLOOKUP('Données projet'!$B$9,Paramètres!$A$1:$I$88,3,0)*0.475*44/12</f>
        <v>0</v>
      </c>
      <c r="BR7" s="23">
        <f>EXP(-LN(2)/2)*BR6+(1-EXP(-LN(2)/2))/(LN(2)/2)*BL7*BO7*VLOOKUP('Données projet'!$B$9,Paramètres!$A$1:$I$88,3,0)*0.475*44/12</f>
        <v>0</v>
      </c>
      <c r="BS7" s="24">
        <f t="shared" si="12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IF(A7&lt;'Données projet'!$A$114,$BV$205^A7,IF(A7='Données projet'!$A$114,'Données projet'!$B$114,BY6+BX7-CG6))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46"/>
        <v>#N/A</v>
      </c>
      <c r="CB7" s="22" t="e">
        <f t="shared" si="13"/>
        <v>#N/A</v>
      </c>
      <c r="CC7" s="62" t="e">
        <f t="shared" si="14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15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projet'!$B$9,Paramètres!$A$1:$I$88,3,0)*0.475*44/12</f>
        <v>0</v>
      </c>
      <c r="CL7" s="23">
        <f>EXP(-LN(2)/25)*CL6+(1-EXP(-LN(2)/25))/(LN(2)/25)*Calculateur!CG7*Calculateur!CI7*VLOOKUP('Données projet'!$B$9,Paramètres!$A$1:$I$88,3,0)*0.475*44/12</f>
        <v>0</v>
      </c>
      <c r="CM7" s="23">
        <f>EXP(-LN(2)/2)*CM6+(1-EXP(-LN(2)/2))/(LN(2)/2)*CG7*CJ7*VLOOKUP('Données projet'!$B$9,Paramètres!$A$1:$I$88,3,0)*0.475*44/12</f>
        <v>0</v>
      </c>
      <c r="CN7" s="24">
        <f t="shared" si="16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IF(A7&lt;'Données projet'!$A$140,$CQ$205^A7,IF(A7='Données projet'!$A$140,'Données projet'!$B$140,CT6+CS7-DB6))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7"/>
        <v>#N/A</v>
      </c>
      <c r="CW7" s="22" t="e">
        <f t="shared" si="17"/>
        <v>#N/A</v>
      </c>
      <c r="CX7" s="62" t="e">
        <f t="shared" si="18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19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projet'!$B$9,Paramètres!$A$1:$I$88,3,0)*0.475*44/12</f>
        <v>0</v>
      </c>
      <c r="DG7" s="23">
        <f>EXP(-LN(2)/25)*DG6+(1-EXP(-LN(2)/25))/(LN(2)/25)*Calculateur!DB7*Calculateur!DD7*VLOOKUP('Données projet'!$B$9,Paramètres!$A$1:$I$88,3,0)*0.475*44/12</f>
        <v>0</v>
      </c>
      <c r="DH7" s="23">
        <f>EXP(-LN(2)/2)*DH6+(1-EXP(-LN(2)/2))/(LN(2)/2)*DB7*DE7*VLOOKUP('Données projet'!$B$9,Paramètres!$A$1:$I$88,3,0)*0.475*44/12</f>
        <v>0</v>
      </c>
      <c r="DI7" s="24">
        <f t="shared" si="20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IF(A7&lt;'Données projet'!$A$166,$DL$205^A7,IF(A7='Données projet'!$A$166,'Données projet'!$B$166,DO6+DN7-DW6))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8"/>
        <v>#N/A</v>
      </c>
      <c r="DR7" s="22" t="e">
        <f t="shared" si="21"/>
        <v>#N/A</v>
      </c>
      <c r="DS7" s="62" t="e">
        <f t="shared" si="22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23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projet'!$B$9,Paramètres!$A$1:$I$88,3,0)*0.475*44/12</f>
        <v>0</v>
      </c>
      <c r="EB7" s="23">
        <f>EXP(-LN(2)/25)*EB6+(1-EXP(-LN(2)/25))/(LN(2)/25)*Calculateur!DW7*Calculateur!DY7*VLOOKUP('Données projet'!$B$9,Paramètres!$A$1:$I$88,3,0)*0.475*44/12</f>
        <v>0</v>
      </c>
      <c r="EC7" s="23">
        <f>EXP(-LN(2)/2)*EC6+(1-EXP(-LN(2)/2))/(LN(2)/2)*DW7*DZ7*VLOOKUP('Données projet'!$B$9,Paramètres!$A$1:$I$88,3,0)*0.475*44/12</f>
        <v>0</v>
      </c>
      <c r="ED7" s="24">
        <f t="shared" si="24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IF(A7&lt;'Données projet'!$A$192,$EG$205^A7,IF(A7='Données projet'!$A$192,'Données projet'!$B$192,EJ6+EI7-ER6))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9"/>
        <v>#N/A</v>
      </c>
      <c r="EM7" s="22" t="e">
        <f t="shared" si="25"/>
        <v>#N/A</v>
      </c>
      <c r="EN7" s="62" t="e">
        <f t="shared" si="26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27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projet'!$B$9,Paramètres!$A$1:$I$88,3,0)*0.475*44/12</f>
        <v>0</v>
      </c>
      <c r="EW7" s="23">
        <f>EXP(-LN(2)/25)*EW6+(1-EXP(-LN(2)/25))/(LN(2)/25)*Calculateur!ER7*Calculateur!ET7*VLOOKUP('Données projet'!$B$9,Paramètres!$A$1:$I$88,3,0)*0.475*44/12</f>
        <v>0</v>
      </c>
      <c r="EX7" s="23">
        <f>EXP(-LN(2)/2)*EX6+(1-EXP(-LN(2)/2))/(LN(2)/2)*ER7*EU7*VLOOKUP('Données projet'!$B$9,Paramètres!$A$1:$I$88,3,0)*0.475*44/12</f>
        <v>0</v>
      </c>
      <c r="EY7" s="24">
        <f t="shared" si="28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IF(A7&lt;'Données projet'!$A$218,$FB$205^A7,IF(A7='Données projet'!$A$218,'Données projet'!$B$218,FE6+FD7-FM6))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50"/>
        <v>#N/A</v>
      </c>
      <c r="FH7" s="22" t="e">
        <f t="shared" si="29"/>
        <v>#N/A</v>
      </c>
      <c r="FI7" s="62" t="e">
        <f t="shared" si="30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31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projet'!$B$9,Paramètres!$A$1:$I$88,3,0)*0.475*44/12</f>
        <v>0</v>
      </c>
      <c r="FR7" s="23">
        <f>EXP(-LN(2)/25)*FR6+(1-EXP(-LN(2)/25))/(LN(2)/25)*Calculateur!FM7*Calculateur!FO7*VLOOKUP('Données projet'!$B$9,Paramètres!$A$1:$I$88,3,0)*0.475*44/12</f>
        <v>0</v>
      </c>
      <c r="FS7" s="23">
        <f>EXP(-LN(2)/2)*FS6+(1-EXP(-LN(2)/2))/(LN(2)/2)*FM7*FP7*VLOOKUP('Données projet'!$B$9,Paramètres!$A$1:$I$88,3,0)*0.475*44/12</f>
        <v>0</v>
      </c>
      <c r="FT7" s="24">
        <f t="shared" si="32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IF(A7&lt;'Données projet'!$A$244,$FW$205^A7,IF(A7='Données projet'!$A$244,'Données projet'!$B$244,FZ6+FY7-GH6))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51"/>
        <v>#N/A</v>
      </c>
      <c r="GC7" s="22" t="e">
        <f t="shared" si="33"/>
        <v>#N/A</v>
      </c>
      <c r="GD7" s="62" t="e">
        <f t="shared" si="34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35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projet'!$B$9,Paramètres!$A$1:$I$88,3,0)*0.475*44/12</f>
        <v>0</v>
      </c>
      <c r="GM7" s="23">
        <f>EXP(-LN(2)/25)*GM6+(1-EXP(-LN(2)/25))/(LN(2)/25)*Calculateur!GH7*Calculateur!GJ7*VLOOKUP('Données projet'!$B$9,Paramètres!$A$1:$I$88,3,0)*0.475*44/12</f>
        <v>0</v>
      </c>
      <c r="GN7" s="23">
        <f>EXP(-LN(2)/2)*GN6+(1-EXP(-LN(2)/2))/(LN(2)/2)*GH7*GK7*VLOOKUP('Données projet'!$B$9,Paramètres!$A$1:$I$88,3,0)*0.475*44/12</f>
        <v>0</v>
      </c>
      <c r="GO7" s="23">
        <f t="shared" si="36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IF(A7&lt;'Données projet'!$A$270,$GR$205^A7,IF(A7='Données projet'!$A$270,'Données projet'!$B$270,GU6+GT7-HC6))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2"/>
        <v>#N/A</v>
      </c>
      <c r="GX7" s="22" t="e">
        <f t="shared" si="37"/>
        <v>#N/A</v>
      </c>
      <c r="GY7" s="62" t="e">
        <f t="shared" si="38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39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projet'!$B$9,Paramètres!$A$1:$I$88,3,0)*0.475*44/12</f>
        <v>0</v>
      </c>
      <c r="HH7" s="23">
        <f>EXP(-LN(2)/25)*HH6+(1-EXP(-LN(2)/25))/(LN(2)/25)*Calculateur!HC7*Calculateur!HE7*VLOOKUP('Données projet'!$B$9,Paramètres!$A$1:$I$88,3,0)*0.475*44/12</f>
        <v>0</v>
      </c>
      <c r="HI7" s="23">
        <f>EXP(-LN(2)/2)*HI6+(1-EXP(-LN(2)/2))/(LN(2)/2)*HC7*HF7*VLOOKUP('Données projet'!$B$9,Paramètres!$A$1:$I$88,3,0)*0.475*44/12</f>
        <v>0</v>
      </c>
      <c r="HJ7" s="24">
        <f t="shared" si="40"/>
        <v>0</v>
      </c>
    </row>
    <row r="8" spans="1:218" s="5" customFormat="1" x14ac:dyDescent="0.3">
      <c r="A8" s="11">
        <f t="shared" si="4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2.99</v>
      </c>
      <c r="D8" s="12">
        <f t="shared" si="4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7.5454545454545459</v>
      </c>
      <c r="N8" s="14">
        <f>IF(A8&lt;'Données projet'!$A$36,$K$205^A8,IF(A8='Données projet'!$A$36,'Données projet'!$B$36,N7+M8-V7))</f>
        <v>7.4526070638664255</v>
      </c>
      <c r="O8" s="14">
        <f>N8*VLOOKUP('Données projet'!$B$9,Paramètres!$A$1:$I$88,3,0)*VLOOKUP('Données projet'!$B$9,Paramètres!$A$1:$I$88,5,0)</f>
        <v>4.4566590241921231</v>
      </c>
      <c r="P8" s="14">
        <f t="shared" si="43"/>
        <v>1.7259045655829262</v>
      </c>
      <c r="Q8" s="22">
        <f t="shared" si="2"/>
        <v>10.76796491885821</v>
      </c>
      <c r="R8" s="62">
        <f t="shared" si="0"/>
        <v>304.1012982521915</v>
      </c>
      <c r="S8" s="62">
        <f ca="1">AVERAGE(OFFSET($R$3,0,0,'Données projet'!$E$9+1,1))-AVERAGE(OFFSET($H$3,0,0,'Données projet'!$E$9+1,1))</f>
        <v>148.54336005338024</v>
      </c>
      <c r="T8" s="62">
        <f t="shared" si="3"/>
        <v>361.07991692964788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4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IF(A8&lt;'Données projet'!$A$62,$AF$205^A8,IF(A8='Données projet'!$A$62,'Données projet'!$B$62,AI7+AH8-AQ7))</f>
        <v>0</v>
      </c>
      <c r="AJ8" s="14" t="e">
        <f>AI8*VLOOKUP('Données projet'!$B$10,Paramètres!$A$1:$I$88,3,0)*VLOOKUP('Données projet'!$B$10,Paramètres!$A$1:$I$88,5,0)</f>
        <v>#N/A</v>
      </c>
      <c r="AK8" s="14" t="e">
        <f t="shared" si="44"/>
        <v>#N/A</v>
      </c>
      <c r="AL8" s="22" t="e">
        <f t="shared" si="5"/>
        <v>#N/A</v>
      </c>
      <c r="AM8" s="62" t="e">
        <f t="shared" si="6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7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projet'!$B$9,Paramètres!$A$1:$I$88,3,0)*0.475*44/12</f>
        <v>0</v>
      </c>
      <c r="AV8" s="23">
        <f>EXP(-LN(2)/25)*AV7+(1-EXP(-LN(2)/25))/(LN(2)/25)*Calculateur!AQ8*Calculateur!AS8*VLOOKUP('Données projet'!$B$9,Paramètres!$A$1:$I$88,3,0)*0.475*44/12</f>
        <v>0</v>
      </c>
      <c r="AW8" s="23">
        <f>EXP(-LN(2)/2)*AW7+(1-EXP(-LN(2)/2))/(LN(2)/2)*AQ8*AT8*VLOOKUP('Données projet'!$B$9,Paramètres!$A$1:$I$88,3,0)*0.475*44/12</f>
        <v>0</v>
      </c>
      <c r="AX8" s="23">
        <f t="shared" si="8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IF(A8&lt;'Données projet'!$A$88,$BA$205^A8,IF(A8='Données projet'!$A$88,'Données projet'!$B$88,BD7+BC8-BL7))</f>
        <v>0</v>
      </c>
      <c r="BE8" s="14" t="e">
        <f>BD8*VLOOKUP('Données projet'!$B$11,Paramètres!$A$1:$I$88,3,0)*VLOOKUP('Données projet'!$B$11,Paramètres!$A$1:$I$88,5,0)</f>
        <v>#N/A</v>
      </c>
      <c r="BF8" s="14" t="e">
        <f t="shared" si="45"/>
        <v>#N/A</v>
      </c>
      <c r="BG8" s="22" t="e">
        <f t="shared" si="9"/>
        <v>#N/A</v>
      </c>
      <c r="BH8" s="62" t="e">
        <f t="shared" si="10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11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projet'!$B$9,Paramètres!$A$1:$I$88,3,0)*0.475*44/12</f>
        <v>0</v>
      </c>
      <c r="BQ8" s="23">
        <f>EXP(-LN(2)/25)*BQ7+(1-EXP(-LN(2)/25))/(LN(2)/25)*Calculateur!BL8*Calculateur!BN8*VLOOKUP('Données projet'!$B$9,Paramètres!$A$1:$I$88,3,0)*0.475*44/12</f>
        <v>0</v>
      </c>
      <c r="BR8" s="23">
        <f>EXP(-LN(2)/2)*BR7+(1-EXP(-LN(2)/2))/(LN(2)/2)*BL8*BO8*VLOOKUP('Données projet'!$B$9,Paramètres!$A$1:$I$88,3,0)*0.475*44/12</f>
        <v>0</v>
      </c>
      <c r="BS8" s="24">
        <f t="shared" si="12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IF(A8&lt;'Données projet'!$A$114,$BV$205^A8,IF(A8='Données projet'!$A$114,'Données projet'!$B$114,BY7+BX8-CG7))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46"/>
        <v>#N/A</v>
      </c>
      <c r="CB8" s="22" t="e">
        <f t="shared" si="13"/>
        <v>#N/A</v>
      </c>
      <c r="CC8" s="62" t="e">
        <f t="shared" si="14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15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projet'!$B$9,Paramètres!$A$1:$I$88,3,0)*0.475*44/12</f>
        <v>0</v>
      </c>
      <c r="CL8" s="23">
        <f>EXP(-LN(2)/25)*CL7+(1-EXP(-LN(2)/25))/(LN(2)/25)*Calculateur!CG8*Calculateur!CI8*VLOOKUP('Données projet'!$B$9,Paramètres!$A$1:$I$88,3,0)*0.475*44/12</f>
        <v>0</v>
      </c>
      <c r="CM8" s="23">
        <f>EXP(-LN(2)/2)*CM7+(1-EXP(-LN(2)/2))/(LN(2)/2)*CG8*CJ8*VLOOKUP('Données projet'!$B$9,Paramètres!$A$1:$I$88,3,0)*0.475*44/12</f>
        <v>0</v>
      </c>
      <c r="CN8" s="24">
        <f t="shared" si="16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IF(A8&lt;'Données projet'!$A$140,$CQ$205^A8,IF(A8='Données projet'!$A$140,'Données projet'!$B$140,CT7+CS8-DB7))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7"/>
        <v>#N/A</v>
      </c>
      <c r="CW8" s="22" t="e">
        <f t="shared" si="17"/>
        <v>#N/A</v>
      </c>
      <c r="CX8" s="62" t="e">
        <f t="shared" si="18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19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projet'!$B$9,Paramètres!$A$1:$I$88,3,0)*0.475*44/12</f>
        <v>0</v>
      </c>
      <c r="DG8" s="23">
        <f>EXP(-LN(2)/25)*DG7+(1-EXP(-LN(2)/25))/(LN(2)/25)*Calculateur!DB8*Calculateur!DD8*VLOOKUP('Données projet'!$B$9,Paramètres!$A$1:$I$88,3,0)*0.475*44/12</f>
        <v>0</v>
      </c>
      <c r="DH8" s="23">
        <f>EXP(-LN(2)/2)*DH7+(1-EXP(-LN(2)/2))/(LN(2)/2)*DB8*DE8*VLOOKUP('Données projet'!$B$9,Paramètres!$A$1:$I$88,3,0)*0.475*44/12</f>
        <v>0</v>
      </c>
      <c r="DI8" s="24">
        <f t="shared" si="20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IF(A8&lt;'Données projet'!$A$166,$DL$205^A8,IF(A8='Données projet'!$A$166,'Données projet'!$B$166,DO7+DN8-DW7))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8"/>
        <v>#N/A</v>
      </c>
      <c r="DR8" s="22" t="e">
        <f t="shared" si="21"/>
        <v>#N/A</v>
      </c>
      <c r="DS8" s="62" t="e">
        <f t="shared" si="22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23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projet'!$B$9,Paramètres!$A$1:$I$88,3,0)*0.475*44/12</f>
        <v>0</v>
      </c>
      <c r="EB8" s="23">
        <f>EXP(-LN(2)/25)*EB7+(1-EXP(-LN(2)/25))/(LN(2)/25)*Calculateur!DW8*Calculateur!DY8*VLOOKUP('Données projet'!$B$9,Paramètres!$A$1:$I$88,3,0)*0.475*44/12</f>
        <v>0</v>
      </c>
      <c r="EC8" s="23">
        <f>EXP(-LN(2)/2)*EC7+(1-EXP(-LN(2)/2))/(LN(2)/2)*DW8*DZ8*VLOOKUP('Données projet'!$B$9,Paramètres!$A$1:$I$88,3,0)*0.475*44/12</f>
        <v>0</v>
      </c>
      <c r="ED8" s="24">
        <f t="shared" si="24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IF(A8&lt;'Données projet'!$A$192,$EG$205^A8,IF(A8='Données projet'!$A$192,'Données projet'!$B$192,EJ7+EI8-ER7))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9"/>
        <v>#N/A</v>
      </c>
      <c r="EM8" s="22" t="e">
        <f t="shared" si="25"/>
        <v>#N/A</v>
      </c>
      <c r="EN8" s="62" t="e">
        <f t="shared" si="26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27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projet'!$B$9,Paramètres!$A$1:$I$88,3,0)*0.475*44/12</f>
        <v>0</v>
      </c>
      <c r="EW8" s="23">
        <f>EXP(-LN(2)/25)*EW7+(1-EXP(-LN(2)/25))/(LN(2)/25)*Calculateur!ER8*Calculateur!ET8*VLOOKUP('Données projet'!$B$9,Paramètres!$A$1:$I$88,3,0)*0.475*44/12</f>
        <v>0</v>
      </c>
      <c r="EX8" s="23">
        <f>EXP(-LN(2)/2)*EX7+(1-EXP(-LN(2)/2))/(LN(2)/2)*ER8*EU8*VLOOKUP('Données projet'!$B$9,Paramètres!$A$1:$I$88,3,0)*0.475*44/12</f>
        <v>0</v>
      </c>
      <c r="EY8" s="24">
        <f t="shared" si="28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IF(A8&lt;'Données projet'!$A$218,$FB$205^A8,IF(A8='Données projet'!$A$218,'Données projet'!$B$218,FE7+FD8-FM7))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50"/>
        <v>#N/A</v>
      </c>
      <c r="FH8" s="22" t="e">
        <f t="shared" si="29"/>
        <v>#N/A</v>
      </c>
      <c r="FI8" s="62" t="e">
        <f t="shared" si="30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31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projet'!$B$9,Paramètres!$A$1:$I$88,3,0)*0.475*44/12</f>
        <v>0</v>
      </c>
      <c r="FR8" s="23">
        <f>EXP(-LN(2)/25)*FR7+(1-EXP(-LN(2)/25))/(LN(2)/25)*Calculateur!FM8*Calculateur!FO8*VLOOKUP('Données projet'!$B$9,Paramètres!$A$1:$I$88,3,0)*0.475*44/12</f>
        <v>0</v>
      </c>
      <c r="FS8" s="23">
        <f>EXP(-LN(2)/2)*FS7+(1-EXP(-LN(2)/2))/(LN(2)/2)*FM8*FP8*VLOOKUP('Données projet'!$B$9,Paramètres!$A$1:$I$88,3,0)*0.475*44/12</f>
        <v>0</v>
      </c>
      <c r="FT8" s="24">
        <f t="shared" si="32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IF(A8&lt;'Données projet'!$A$244,$FW$205^A8,IF(A8='Données projet'!$A$244,'Données projet'!$B$244,FZ7+FY8-GH7))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51"/>
        <v>#N/A</v>
      </c>
      <c r="GC8" s="22" t="e">
        <f t="shared" si="33"/>
        <v>#N/A</v>
      </c>
      <c r="GD8" s="62" t="e">
        <f t="shared" si="34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35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projet'!$B$9,Paramètres!$A$1:$I$88,3,0)*0.475*44/12</f>
        <v>0</v>
      </c>
      <c r="GM8" s="23">
        <f>EXP(-LN(2)/25)*GM7+(1-EXP(-LN(2)/25))/(LN(2)/25)*Calculateur!GH8*Calculateur!GJ8*VLOOKUP('Données projet'!$B$9,Paramètres!$A$1:$I$88,3,0)*0.475*44/12</f>
        <v>0</v>
      </c>
      <c r="GN8" s="23">
        <f>EXP(-LN(2)/2)*GN7+(1-EXP(-LN(2)/2))/(LN(2)/2)*GH8*GK8*VLOOKUP('Données projet'!$B$9,Paramètres!$A$1:$I$88,3,0)*0.475*44/12</f>
        <v>0</v>
      </c>
      <c r="GO8" s="23">
        <f t="shared" si="36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IF(A8&lt;'Données projet'!$A$270,$GR$205^A8,IF(A8='Données projet'!$A$270,'Données projet'!$B$270,GU7+GT8-HC7))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2"/>
        <v>#N/A</v>
      </c>
      <c r="GX8" s="22" t="e">
        <f t="shared" si="37"/>
        <v>#N/A</v>
      </c>
      <c r="GY8" s="62" t="e">
        <f t="shared" si="38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39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projet'!$B$9,Paramètres!$A$1:$I$88,3,0)*0.475*44/12</f>
        <v>0</v>
      </c>
      <c r="HH8" s="23">
        <f>EXP(-LN(2)/25)*HH7+(1-EXP(-LN(2)/25))/(LN(2)/25)*Calculateur!HC8*Calculateur!HE8*VLOOKUP('Données projet'!$B$9,Paramètres!$A$1:$I$88,3,0)*0.475*44/12</f>
        <v>0</v>
      </c>
      <c r="HI8" s="23">
        <f>EXP(-LN(2)/2)*HI7+(1-EXP(-LN(2)/2))/(LN(2)/2)*HC8*HF8*VLOOKUP('Données projet'!$B$9,Paramètres!$A$1:$I$88,3,0)*0.475*44/12</f>
        <v>0</v>
      </c>
      <c r="HJ8" s="24">
        <f t="shared" si="40"/>
        <v>0</v>
      </c>
    </row>
    <row r="9" spans="1:218" s="5" customFormat="1" x14ac:dyDescent="0.3">
      <c r="A9" s="11">
        <f t="shared" si="4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3.5880000000000001</v>
      </c>
      <c r="D9" s="12">
        <f t="shared" si="4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7.5454545454545459</v>
      </c>
      <c r="N9" s="14">
        <f>IF(A9&lt;'Données projet'!$A$36,$K$205^A9,IF(A9='Données projet'!$A$36,'Données projet'!$B$36,N8+M9-V8))</f>
        <v>11.137042284494127</v>
      </c>
      <c r="O9" s="14">
        <f>N9*VLOOKUP('Données projet'!$B$9,Paramètres!$A$1:$I$88,3,0)*VLOOKUP('Données projet'!$B$9,Paramètres!$A$1:$I$88,5,0)</f>
        <v>6.6599512861274883</v>
      </c>
      <c r="P9" s="14">
        <f t="shared" si="43"/>
        <v>2.461337037629669</v>
      </c>
      <c r="Q9" s="22">
        <f t="shared" si="2"/>
        <v>15.886243830543714</v>
      </c>
      <c r="R9" s="62">
        <f t="shared" si="0"/>
        <v>309.21957716387703</v>
      </c>
      <c r="S9" s="62">
        <f ca="1">AVERAGE(OFFSET($R$3,0,0,'Données projet'!$E$9+1,1))-AVERAGE(OFFSET($H$3,0,0,'Données projet'!$E$9+1,1))</f>
        <v>148.54336005338024</v>
      </c>
      <c r="T9" s="62">
        <f t="shared" si="3"/>
        <v>361.07991692964788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4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IF(A9&lt;'Données projet'!$A$62,$AF$205^A9,IF(A9='Données projet'!$A$62,'Données projet'!$B$62,AI8+AH9-AQ8))</f>
        <v>0</v>
      </c>
      <c r="AJ9" s="14" t="e">
        <f>AI9*VLOOKUP('Données projet'!$B$10,Paramètres!$A$1:$I$88,3,0)*VLOOKUP('Données projet'!$B$10,Paramètres!$A$1:$I$88,5,0)</f>
        <v>#N/A</v>
      </c>
      <c r="AK9" s="14" t="e">
        <f t="shared" si="44"/>
        <v>#N/A</v>
      </c>
      <c r="AL9" s="22" t="e">
        <f t="shared" si="5"/>
        <v>#N/A</v>
      </c>
      <c r="AM9" s="62" t="e">
        <f t="shared" si="6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7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projet'!$B$9,Paramètres!$A$1:$I$88,3,0)*0.475*44/12</f>
        <v>0</v>
      </c>
      <c r="AV9" s="23">
        <f>EXP(-LN(2)/25)*AV8+(1-EXP(-LN(2)/25))/(LN(2)/25)*Calculateur!AQ9*Calculateur!AS9*VLOOKUP('Données projet'!$B$9,Paramètres!$A$1:$I$88,3,0)*0.475*44/12</f>
        <v>0</v>
      </c>
      <c r="AW9" s="23">
        <f>EXP(-LN(2)/2)*AW8+(1-EXP(-LN(2)/2))/(LN(2)/2)*AQ9*AT9*VLOOKUP('Données projet'!$B$9,Paramètres!$A$1:$I$88,3,0)*0.475*44/12</f>
        <v>0</v>
      </c>
      <c r="AX9" s="23">
        <f t="shared" si="8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IF(A9&lt;'Données projet'!$A$88,$BA$205^A9,IF(A9='Données projet'!$A$88,'Données projet'!$B$88,BD8+BC9-BL8))</f>
        <v>0</v>
      </c>
      <c r="BE9" s="14" t="e">
        <f>BD9*VLOOKUP('Données projet'!$B$11,Paramètres!$A$1:$I$88,3,0)*VLOOKUP('Données projet'!$B$11,Paramètres!$A$1:$I$88,5,0)</f>
        <v>#N/A</v>
      </c>
      <c r="BF9" s="14" t="e">
        <f t="shared" si="45"/>
        <v>#N/A</v>
      </c>
      <c r="BG9" s="22" t="e">
        <f t="shared" si="9"/>
        <v>#N/A</v>
      </c>
      <c r="BH9" s="62" t="e">
        <f t="shared" si="10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11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projet'!$B$9,Paramètres!$A$1:$I$88,3,0)*0.475*44/12</f>
        <v>0</v>
      </c>
      <c r="BQ9" s="23">
        <f>EXP(-LN(2)/25)*BQ8+(1-EXP(-LN(2)/25))/(LN(2)/25)*Calculateur!BL9*Calculateur!BN9*VLOOKUP('Données projet'!$B$9,Paramètres!$A$1:$I$88,3,0)*0.475*44/12</f>
        <v>0</v>
      </c>
      <c r="BR9" s="23">
        <f>EXP(-LN(2)/2)*BR8+(1-EXP(-LN(2)/2))/(LN(2)/2)*BL9*BO9*VLOOKUP('Données projet'!$B$9,Paramètres!$A$1:$I$88,3,0)*0.475*44/12</f>
        <v>0</v>
      </c>
      <c r="BS9" s="24">
        <f t="shared" si="12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IF(A9&lt;'Données projet'!$A$114,$BV$205^A9,IF(A9='Données projet'!$A$114,'Données projet'!$B$114,BY8+BX9-CG8))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46"/>
        <v>#N/A</v>
      </c>
      <c r="CB9" s="22" t="e">
        <f t="shared" si="13"/>
        <v>#N/A</v>
      </c>
      <c r="CC9" s="62" t="e">
        <f t="shared" si="14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15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projet'!$B$9,Paramètres!$A$1:$I$88,3,0)*0.475*44/12</f>
        <v>0</v>
      </c>
      <c r="CL9" s="23">
        <f>EXP(-LN(2)/25)*CL8+(1-EXP(-LN(2)/25))/(LN(2)/25)*Calculateur!CG9*Calculateur!CI9*VLOOKUP('Données projet'!$B$9,Paramètres!$A$1:$I$88,3,0)*0.475*44/12</f>
        <v>0</v>
      </c>
      <c r="CM9" s="23">
        <f>EXP(-LN(2)/2)*CM8+(1-EXP(-LN(2)/2))/(LN(2)/2)*CG9*CJ9*VLOOKUP('Données projet'!$B$9,Paramètres!$A$1:$I$88,3,0)*0.475*44/12</f>
        <v>0</v>
      </c>
      <c r="CN9" s="24">
        <f t="shared" si="16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IF(A9&lt;'Données projet'!$A$140,$CQ$205^A9,IF(A9='Données projet'!$A$140,'Données projet'!$B$140,CT8+CS9-DB8))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7"/>
        <v>#N/A</v>
      </c>
      <c r="CW9" s="22" t="e">
        <f t="shared" si="17"/>
        <v>#N/A</v>
      </c>
      <c r="CX9" s="62" t="e">
        <f t="shared" si="18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19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projet'!$B$9,Paramètres!$A$1:$I$88,3,0)*0.475*44/12</f>
        <v>0</v>
      </c>
      <c r="DG9" s="23">
        <f>EXP(-LN(2)/25)*DG8+(1-EXP(-LN(2)/25))/(LN(2)/25)*Calculateur!DB9*Calculateur!DD9*VLOOKUP('Données projet'!$B$9,Paramètres!$A$1:$I$88,3,0)*0.475*44/12</f>
        <v>0</v>
      </c>
      <c r="DH9" s="23">
        <f>EXP(-LN(2)/2)*DH8+(1-EXP(-LN(2)/2))/(LN(2)/2)*DB9*DE9*VLOOKUP('Données projet'!$B$9,Paramètres!$A$1:$I$88,3,0)*0.475*44/12</f>
        <v>0</v>
      </c>
      <c r="DI9" s="24">
        <f t="shared" si="20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IF(A9&lt;'Données projet'!$A$166,$DL$205^A9,IF(A9='Données projet'!$A$166,'Données projet'!$B$166,DO8+DN9-DW8))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8"/>
        <v>#N/A</v>
      </c>
      <c r="DR9" s="22" t="e">
        <f t="shared" si="21"/>
        <v>#N/A</v>
      </c>
      <c r="DS9" s="62" t="e">
        <f t="shared" si="22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23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projet'!$B$9,Paramètres!$A$1:$I$88,3,0)*0.475*44/12</f>
        <v>0</v>
      </c>
      <c r="EB9" s="23">
        <f>EXP(-LN(2)/25)*EB8+(1-EXP(-LN(2)/25))/(LN(2)/25)*Calculateur!DW9*Calculateur!DY9*VLOOKUP('Données projet'!$B$9,Paramètres!$A$1:$I$88,3,0)*0.475*44/12</f>
        <v>0</v>
      </c>
      <c r="EC9" s="23">
        <f>EXP(-LN(2)/2)*EC8+(1-EXP(-LN(2)/2))/(LN(2)/2)*DW9*DZ9*VLOOKUP('Données projet'!$B$9,Paramètres!$A$1:$I$88,3,0)*0.475*44/12</f>
        <v>0</v>
      </c>
      <c r="ED9" s="24">
        <f t="shared" si="24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IF(A9&lt;'Données projet'!$A$192,$EG$205^A9,IF(A9='Données projet'!$A$192,'Données projet'!$B$192,EJ8+EI9-ER8))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9"/>
        <v>#N/A</v>
      </c>
      <c r="EM9" s="22" t="e">
        <f t="shared" si="25"/>
        <v>#N/A</v>
      </c>
      <c r="EN9" s="62" t="e">
        <f t="shared" si="26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27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projet'!$B$9,Paramètres!$A$1:$I$88,3,0)*0.475*44/12</f>
        <v>0</v>
      </c>
      <c r="EW9" s="23">
        <f>EXP(-LN(2)/25)*EW8+(1-EXP(-LN(2)/25))/(LN(2)/25)*Calculateur!ER9*Calculateur!ET9*VLOOKUP('Données projet'!$B$9,Paramètres!$A$1:$I$88,3,0)*0.475*44/12</f>
        <v>0</v>
      </c>
      <c r="EX9" s="23">
        <f>EXP(-LN(2)/2)*EX8+(1-EXP(-LN(2)/2))/(LN(2)/2)*ER9*EU9*VLOOKUP('Données projet'!$B$9,Paramètres!$A$1:$I$88,3,0)*0.475*44/12</f>
        <v>0</v>
      </c>
      <c r="EY9" s="24">
        <f t="shared" si="28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IF(A9&lt;'Données projet'!$A$218,$FB$205^A9,IF(A9='Données projet'!$A$218,'Données projet'!$B$218,FE8+FD9-FM8))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50"/>
        <v>#N/A</v>
      </c>
      <c r="FH9" s="22" t="e">
        <f t="shared" si="29"/>
        <v>#N/A</v>
      </c>
      <c r="FI9" s="62" t="e">
        <f t="shared" si="30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31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projet'!$B$9,Paramètres!$A$1:$I$88,3,0)*0.475*44/12</f>
        <v>0</v>
      </c>
      <c r="FR9" s="23">
        <f>EXP(-LN(2)/25)*FR8+(1-EXP(-LN(2)/25))/(LN(2)/25)*Calculateur!FM9*Calculateur!FO9*VLOOKUP('Données projet'!$B$9,Paramètres!$A$1:$I$88,3,0)*0.475*44/12</f>
        <v>0</v>
      </c>
      <c r="FS9" s="23">
        <f>EXP(-LN(2)/2)*FS8+(1-EXP(-LN(2)/2))/(LN(2)/2)*FM9*FP9*VLOOKUP('Données projet'!$B$9,Paramètres!$A$1:$I$88,3,0)*0.475*44/12</f>
        <v>0</v>
      </c>
      <c r="FT9" s="24">
        <f t="shared" si="32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IF(A9&lt;'Données projet'!$A$244,$FW$205^A9,IF(A9='Données projet'!$A$244,'Données projet'!$B$244,FZ8+FY9-GH8))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51"/>
        <v>#N/A</v>
      </c>
      <c r="GC9" s="22" t="e">
        <f t="shared" si="33"/>
        <v>#N/A</v>
      </c>
      <c r="GD9" s="62" t="e">
        <f t="shared" si="34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35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projet'!$B$9,Paramètres!$A$1:$I$88,3,0)*0.475*44/12</f>
        <v>0</v>
      </c>
      <c r="GM9" s="23">
        <f>EXP(-LN(2)/25)*GM8+(1-EXP(-LN(2)/25))/(LN(2)/25)*Calculateur!GH9*Calculateur!GJ9*VLOOKUP('Données projet'!$B$9,Paramètres!$A$1:$I$88,3,0)*0.475*44/12</f>
        <v>0</v>
      </c>
      <c r="GN9" s="23">
        <f>EXP(-LN(2)/2)*GN8+(1-EXP(-LN(2)/2))/(LN(2)/2)*GH9*GK9*VLOOKUP('Données projet'!$B$9,Paramètres!$A$1:$I$88,3,0)*0.475*44/12</f>
        <v>0</v>
      </c>
      <c r="GO9" s="23">
        <f t="shared" si="36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IF(A9&lt;'Données projet'!$A$270,$GR$205^A9,IF(A9='Données projet'!$A$270,'Données projet'!$B$270,GU8+GT9-HC8))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2"/>
        <v>#N/A</v>
      </c>
      <c r="GX9" s="22" t="e">
        <f t="shared" si="37"/>
        <v>#N/A</v>
      </c>
      <c r="GY9" s="62" t="e">
        <f t="shared" si="38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39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projet'!$B$9,Paramètres!$A$1:$I$88,3,0)*0.475*44/12</f>
        <v>0</v>
      </c>
      <c r="HH9" s="23">
        <f>EXP(-LN(2)/25)*HH8+(1-EXP(-LN(2)/25))/(LN(2)/25)*Calculateur!HC9*Calculateur!HE9*VLOOKUP('Données projet'!$B$9,Paramètres!$A$1:$I$88,3,0)*0.475*44/12</f>
        <v>0</v>
      </c>
      <c r="HI9" s="23">
        <f>EXP(-LN(2)/2)*HI8+(1-EXP(-LN(2)/2))/(LN(2)/2)*HC9*HF9*VLOOKUP('Données projet'!$B$9,Paramètres!$A$1:$I$88,3,0)*0.475*44/12</f>
        <v>0</v>
      </c>
      <c r="HJ9" s="24">
        <f t="shared" si="40"/>
        <v>0</v>
      </c>
    </row>
    <row r="10" spans="1:218" s="5" customFormat="1" x14ac:dyDescent="0.3">
      <c r="A10" s="11">
        <f t="shared" si="4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4.1859999999999999</v>
      </c>
      <c r="D10" s="12">
        <f t="shared" si="4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7.5454545454545459</v>
      </c>
      <c r="N10" s="14">
        <f>IF(A10&lt;'Données projet'!$A$36,$K$205^A10,IF(A10='Données projet'!$A$36,'Données projet'!$B$36,N9+M10-V9))</f>
        <v>16.642996173511026</v>
      </c>
      <c r="O10" s="14">
        <f>N10*VLOOKUP('Données projet'!$B$9,Paramètres!$A$1:$I$88,3,0)*VLOOKUP('Données projet'!$B$9,Paramètres!$A$1:$I$88,5,0)</f>
        <v>9.9525117117595947</v>
      </c>
      <c r="P10" s="14">
        <f t="shared" si="43"/>
        <v>3.5101477414317164</v>
      </c>
      <c r="Q10" s="22">
        <f t="shared" si="2"/>
        <v>23.447465214308199</v>
      </c>
      <c r="R10" s="62">
        <f t="shared" si="0"/>
        <v>316.7807985476415</v>
      </c>
      <c r="S10" s="62">
        <f ca="1">AVERAGE(OFFSET($R$3,0,0,'Données projet'!$E$9+1,1))-AVERAGE(OFFSET($H$3,0,0,'Données projet'!$E$9+1,1))</f>
        <v>148.54336005338024</v>
      </c>
      <c r="T10" s="62">
        <f t="shared" si="3"/>
        <v>361.07991692964788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4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IF(A10&lt;'Données projet'!$A$62,$AF$205^A10,IF(A10='Données projet'!$A$62,'Données projet'!$B$62,AI9+AH10-AQ9))</f>
        <v>0</v>
      </c>
      <c r="AJ10" s="14" t="e">
        <f>AI10*VLOOKUP('Données projet'!$B$10,Paramètres!$A$1:$I$88,3,0)*VLOOKUP('Données projet'!$B$10,Paramètres!$A$1:$I$88,5,0)</f>
        <v>#N/A</v>
      </c>
      <c r="AK10" s="14" t="e">
        <f t="shared" si="44"/>
        <v>#N/A</v>
      </c>
      <c r="AL10" s="22" t="e">
        <f t="shared" si="5"/>
        <v>#N/A</v>
      </c>
      <c r="AM10" s="62" t="e">
        <f t="shared" si="6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7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projet'!$B$9,Paramètres!$A$1:$I$88,3,0)*0.475*44/12</f>
        <v>0</v>
      </c>
      <c r="AV10" s="23">
        <f>EXP(-LN(2)/25)*AV9+(1-EXP(-LN(2)/25))/(LN(2)/25)*Calculateur!AQ10*Calculateur!AS10*VLOOKUP('Données projet'!$B$9,Paramètres!$A$1:$I$88,3,0)*0.475*44/12</f>
        <v>0</v>
      </c>
      <c r="AW10" s="23">
        <f>EXP(-LN(2)/2)*AW9+(1-EXP(-LN(2)/2))/(LN(2)/2)*AQ10*AT10*VLOOKUP('Données projet'!$B$9,Paramètres!$A$1:$I$88,3,0)*0.475*44/12</f>
        <v>0</v>
      </c>
      <c r="AX10" s="23">
        <f t="shared" si="8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IF(A10&lt;'Données projet'!$A$88,$BA$205^A10,IF(A10='Données projet'!$A$88,'Données projet'!$B$88,BD9+BC10-BL9))</f>
        <v>0</v>
      </c>
      <c r="BE10" s="14" t="e">
        <f>BD10*VLOOKUP('Données projet'!$B$11,Paramètres!$A$1:$I$88,3,0)*VLOOKUP('Données projet'!$B$11,Paramètres!$A$1:$I$88,5,0)</f>
        <v>#N/A</v>
      </c>
      <c r="BF10" s="14" t="e">
        <f t="shared" si="45"/>
        <v>#N/A</v>
      </c>
      <c r="BG10" s="22" t="e">
        <f t="shared" si="9"/>
        <v>#N/A</v>
      </c>
      <c r="BH10" s="62" t="e">
        <f t="shared" si="10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11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projet'!$B$9,Paramètres!$A$1:$I$88,3,0)*0.475*44/12</f>
        <v>0</v>
      </c>
      <c r="BQ10" s="23">
        <f>EXP(-LN(2)/25)*BQ9+(1-EXP(-LN(2)/25))/(LN(2)/25)*Calculateur!BL10*Calculateur!BN10*VLOOKUP('Données projet'!$B$9,Paramètres!$A$1:$I$88,3,0)*0.475*44/12</f>
        <v>0</v>
      </c>
      <c r="BR10" s="23">
        <f>EXP(-LN(2)/2)*BR9+(1-EXP(-LN(2)/2))/(LN(2)/2)*BL10*BO10*VLOOKUP('Données projet'!$B$9,Paramètres!$A$1:$I$88,3,0)*0.475*44/12</f>
        <v>0</v>
      </c>
      <c r="BS10" s="24">
        <f t="shared" si="12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IF(A10&lt;'Données projet'!$A$114,$BV$205^A10,IF(A10='Données projet'!$A$114,'Données projet'!$B$114,BY9+BX10-CG9))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46"/>
        <v>#N/A</v>
      </c>
      <c r="CB10" s="22" t="e">
        <f t="shared" si="13"/>
        <v>#N/A</v>
      </c>
      <c r="CC10" s="62" t="e">
        <f t="shared" si="14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15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projet'!$B$9,Paramètres!$A$1:$I$88,3,0)*0.475*44/12</f>
        <v>0</v>
      </c>
      <c r="CL10" s="23">
        <f>EXP(-LN(2)/25)*CL9+(1-EXP(-LN(2)/25))/(LN(2)/25)*Calculateur!CG10*Calculateur!CI10*VLOOKUP('Données projet'!$B$9,Paramètres!$A$1:$I$88,3,0)*0.475*44/12</f>
        <v>0</v>
      </c>
      <c r="CM10" s="23">
        <f>EXP(-LN(2)/2)*CM9+(1-EXP(-LN(2)/2))/(LN(2)/2)*CG10*CJ10*VLOOKUP('Données projet'!$B$9,Paramètres!$A$1:$I$88,3,0)*0.475*44/12</f>
        <v>0</v>
      </c>
      <c r="CN10" s="24">
        <f t="shared" si="16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IF(A10&lt;'Données projet'!$A$140,$CQ$205^A10,IF(A10='Données projet'!$A$140,'Données projet'!$B$140,CT9+CS10-DB9))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7"/>
        <v>#N/A</v>
      </c>
      <c r="CW10" s="22" t="e">
        <f t="shared" si="17"/>
        <v>#N/A</v>
      </c>
      <c r="CX10" s="62" t="e">
        <f t="shared" si="18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19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projet'!$B$9,Paramètres!$A$1:$I$88,3,0)*0.475*44/12</f>
        <v>0</v>
      </c>
      <c r="DG10" s="23">
        <f>EXP(-LN(2)/25)*DG9+(1-EXP(-LN(2)/25))/(LN(2)/25)*Calculateur!DB10*Calculateur!DD10*VLOOKUP('Données projet'!$B$9,Paramètres!$A$1:$I$88,3,0)*0.475*44/12</f>
        <v>0</v>
      </c>
      <c r="DH10" s="23">
        <f>EXP(-LN(2)/2)*DH9+(1-EXP(-LN(2)/2))/(LN(2)/2)*DB10*DE10*VLOOKUP('Données projet'!$B$9,Paramètres!$A$1:$I$88,3,0)*0.475*44/12</f>
        <v>0</v>
      </c>
      <c r="DI10" s="24">
        <f t="shared" si="20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IF(A10&lt;'Données projet'!$A$166,$DL$205^A10,IF(A10='Données projet'!$A$166,'Données projet'!$B$166,DO9+DN10-DW9))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8"/>
        <v>#N/A</v>
      </c>
      <c r="DR10" s="22" t="e">
        <f t="shared" si="21"/>
        <v>#N/A</v>
      </c>
      <c r="DS10" s="62" t="e">
        <f t="shared" si="22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23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projet'!$B$9,Paramètres!$A$1:$I$88,3,0)*0.475*44/12</f>
        <v>0</v>
      </c>
      <c r="EB10" s="23">
        <f>EXP(-LN(2)/25)*EB9+(1-EXP(-LN(2)/25))/(LN(2)/25)*Calculateur!DW10*Calculateur!DY10*VLOOKUP('Données projet'!$B$9,Paramètres!$A$1:$I$88,3,0)*0.475*44/12</f>
        <v>0</v>
      </c>
      <c r="EC10" s="23">
        <f>EXP(-LN(2)/2)*EC9+(1-EXP(-LN(2)/2))/(LN(2)/2)*DW10*DZ10*VLOOKUP('Données projet'!$B$9,Paramètres!$A$1:$I$88,3,0)*0.475*44/12</f>
        <v>0</v>
      </c>
      <c r="ED10" s="24">
        <f t="shared" si="24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IF(A10&lt;'Données projet'!$A$192,$EG$205^A10,IF(A10='Données projet'!$A$192,'Données projet'!$B$192,EJ9+EI10-ER9))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9"/>
        <v>#N/A</v>
      </c>
      <c r="EM10" s="22" t="e">
        <f t="shared" si="25"/>
        <v>#N/A</v>
      </c>
      <c r="EN10" s="62" t="e">
        <f t="shared" si="26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27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projet'!$B$9,Paramètres!$A$1:$I$88,3,0)*0.475*44/12</f>
        <v>0</v>
      </c>
      <c r="EW10" s="23">
        <f>EXP(-LN(2)/25)*EW9+(1-EXP(-LN(2)/25))/(LN(2)/25)*Calculateur!ER10*Calculateur!ET10*VLOOKUP('Données projet'!$B$9,Paramètres!$A$1:$I$88,3,0)*0.475*44/12</f>
        <v>0</v>
      </c>
      <c r="EX10" s="23">
        <f>EXP(-LN(2)/2)*EX9+(1-EXP(-LN(2)/2))/(LN(2)/2)*ER10*EU10*VLOOKUP('Données projet'!$B$9,Paramètres!$A$1:$I$88,3,0)*0.475*44/12</f>
        <v>0</v>
      </c>
      <c r="EY10" s="24">
        <f t="shared" si="28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IF(A10&lt;'Données projet'!$A$218,$FB$205^A10,IF(A10='Données projet'!$A$218,'Données projet'!$B$218,FE9+FD10-FM9))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50"/>
        <v>#N/A</v>
      </c>
      <c r="FH10" s="22" t="e">
        <f t="shared" si="29"/>
        <v>#N/A</v>
      </c>
      <c r="FI10" s="62" t="e">
        <f t="shared" si="30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31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projet'!$B$9,Paramètres!$A$1:$I$88,3,0)*0.475*44/12</f>
        <v>0</v>
      </c>
      <c r="FR10" s="23">
        <f>EXP(-LN(2)/25)*FR9+(1-EXP(-LN(2)/25))/(LN(2)/25)*Calculateur!FM10*Calculateur!FO10*VLOOKUP('Données projet'!$B$9,Paramètres!$A$1:$I$88,3,0)*0.475*44/12</f>
        <v>0</v>
      </c>
      <c r="FS10" s="23">
        <f>EXP(-LN(2)/2)*FS9+(1-EXP(-LN(2)/2))/(LN(2)/2)*FM10*FP10*VLOOKUP('Données projet'!$B$9,Paramètres!$A$1:$I$88,3,0)*0.475*44/12</f>
        <v>0</v>
      </c>
      <c r="FT10" s="24">
        <f t="shared" si="32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IF(A10&lt;'Données projet'!$A$244,$FW$205^A10,IF(A10='Données projet'!$A$244,'Données projet'!$B$244,FZ9+FY10-GH9))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51"/>
        <v>#N/A</v>
      </c>
      <c r="GC10" s="22" t="e">
        <f t="shared" si="33"/>
        <v>#N/A</v>
      </c>
      <c r="GD10" s="62" t="e">
        <f t="shared" si="34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35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projet'!$B$9,Paramètres!$A$1:$I$88,3,0)*0.475*44/12</f>
        <v>0</v>
      </c>
      <c r="GM10" s="23">
        <f>EXP(-LN(2)/25)*GM9+(1-EXP(-LN(2)/25))/(LN(2)/25)*Calculateur!GH10*Calculateur!GJ10*VLOOKUP('Données projet'!$B$9,Paramètres!$A$1:$I$88,3,0)*0.475*44/12</f>
        <v>0</v>
      </c>
      <c r="GN10" s="23">
        <f>EXP(-LN(2)/2)*GN9+(1-EXP(-LN(2)/2))/(LN(2)/2)*GH10*GK10*VLOOKUP('Données projet'!$B$9,Paramètres!$A$1:$I$88,3,0)*0.475*44/12</f>
        <v>0</v>
      </c>
      <c r="GO10" s="23">
        <f t="shared" si="36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IF(A10&lt;'Données projet'!$A$270,$GR$205^A10,IF(A10='Données projet'!$A$270,'Données projet'!$B$270,GU9+GT10-HC9))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2"/>
        <v>#N/A</v>
      </c>
      <c r="GX10" s="22" t="e">
        <f t="shared" si="37"/>
        <v>#N/A</v>
      </c>
      <c r="GY10" s="62" t="e">
        <f t="shared" si="38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39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projet'!$B$9,Paramètres!$A$1:$I$88,3,0)*0.475*44/12</f>
        <v>0</v>
      </c>
      <c r="HH10" s="23">
        <f>EXP(-LN(2)/25)*HH9+(1-EXP(-LN(2)/25))/(LN(2)/25)*Calculateur!HC10*Calculateur!HE10*VLOOKUP('Données projet'!$B$9,Paramètres!$A$1:$I$88,3,0)*0.475*44/12</f>
        <v>0</v>
      </c>
      <c r="HI10" s="23">
        <f>EXP(-LN(2)/2)*HI9+(1-EXP(-LN(2)/2))/(LN(2)/2)*HC10*HF10*VLOOKUP('Données projet'!$B$9,Paramètres!$A$1:$I$88,3,0)*0.475*44/12</f>
        <v>0</v>
      </c>
      <c r="HJ10" s="24">
        <f t="shared" si="40"/>
        <v>0</v>
      </c>
    </row>
    <row r="11" spans="1:218" s="5" customFormat="1" x14ac:dyDescent="0.3">
      <c r="A11" s="11">
        <f t="shared" si="4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4.7839999999999998</v>
      </c>
      <c r="D11" s="12">
        <f t="shared" si="4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7.5454545454545459</v>
      </c>
      <c r="N11" s="14">
        <f>IF(A11&lt;'Données projet'!$A$36,$K$205^A11,IF(A11='Données projet'!$A$36,'Données projet'!$B$36,N10+M11-V10))</f>
        <v>24.870994879596463</v>
      </c>
      <c r="O11" s="14">
        <f>N11*VLOOKUP('Données projet'!$B$9,Paramètres!$A$1:$I$88,3,0)*VLOOKUP('Données projet'!$B$9,Paramètres!$A$1:$I$88,5,0)</f>
        <v>14.872854937998687</v>
      </c>
      <c r="P11" s="14">
        <f t="shared" si="43"/>
        <v>5.0058715967414829</v>
      </c>
      <c r="Q11" s="22">
        <f t="shared" si="2"/>
        <v>34.622115381339128</v>
      </c>
      <c r="R11" s="62">
        <f t="shared" si="0"/>
        <v>327.95544871467246</v>
      </c>
      <c r="S11" s="62">
        <f ca="1">AVERAGE(OFFSET($R$3,0,0,'Données projet'!$E$9+1,1))-AVERAGE(OFFSET($H$3,0,0,'Données projet'!$E$9+1,1))</f>
        <v>148.54336005338024</v>
      </c>
      <c r="T11" s="62">
        <f t="shared" si="3"/>
        <v>361.07991692964788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4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IF(A11&lt;'Données projet'!$A$62,$AF$205^A11,IF(A11='Données projet'!$A$62,'Données projet'!$B$62,AI10+AH11-AQ10))</f>
        <v>0</v>
      </c>
      <c r="AJ11" s="14" t="e">
        <f>AI11*VLOOKUP('Données projet'!$B$10,Paramètres!$A$1:$I$88,3,0)*VLOOKUP('Données projet'!$B$10,Paramètres!$A$1:$I$88,5,0)</f>
        <v>#N/A</v>
      </c>
      <c r="AK11" s="14" t="e">
        <f t="shared" si="44"/>
        <v>#N/A</v>
      </c>
      <c r="AL11" s="22" t="e">
        <f t="shared" si="5"/>
        <v>#N/A</v>
      </c>
      <c r="AM11" s="62" t="e">
        <f t="shared" si="6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7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projet'!$B$9,Paramètres!$A$1:$I$88,3,0)*0.475*44/12</f>
        <v>0</v>
      </c>
      <c r="AV11" s="23">
        <f>EXP(-LN(2)/25)*AV10+(1-EXP(-LN(2)/25))/(LN(2)/25)*Calculateur!AQ11*Calculateur!AS11*VLOOKUP('Données projet'!$B$9,Paramètres!$A$1:$I$88,3,0)*0.475*44/12</f>
        <v>0</v>
      </c>
      <c r="AW11" s="23">
        <f>EXP(-LN(2)/2)*AW10+(1-EXP(-LN(2)/2))/(LN(2)/2)*AQ11*AT11*VLOOKUP('Données projet'!$B$9,Paramètres!$A$1:$I$88,3,0)*0.475*44/12</f>
        <v>0</v>
      </c>
      <c r="AX11" s="23">
        <f t="shared" si="8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IF(A11&lt;'Données projet'!$A$88,$BA$205^A11,IF(A11='Données projet'!$A$88,'Données projet'!$B$88,BD10+BC11-BL10))</f>
        <v>0</v>
      </c>
      <c r="BE11" s="14" t="e">
        <f>BD11*VLOOKUP('Données projet'!$B$11,Paramètres!$A$1:$I$88,3,0)*VLOOKUP('Données projet'!$B$11,Paramètres!$A$1:$I$88,5,0)</f>
        <v>#N/A</v>
      </c>
      <c r="BF11" s="14" t="e">
        <f t="shared" si="45"/>
        <v>#N/A</v>
      </c>
      <c r="BG11" s="22" t="e">
        <f t="shared" si="9"/>
        <v>#N/A</v>
      </c>
      <c r="BH11" s="62" t="e">
        <f t="shared" si="10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11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projet'!$B$9,Paramètres!$A$1:$I$88,3,0)*0.475*44/12</f>
        <v>0</v>
      </c>
      <c r="BQ11" s="23">
        <f>EXP(-LN(2)/25)*BQ10+(1-EXP(-LN(2)/25))/(LN(2)/25)*Calculateur!BL11*Calculateur!BN11*VLOOKUP('Données projet'!$B$9,Paramètres!$A$1:$I$88,3,0)*0.475*44/12</f>
        <v>0</v>
      </c>
      <c r="BR11" s="23">
        <f>EXP(-LN(2)/2)*BR10+(1-EXP(-LN(2)/2))/(LN(2)/2)*BL11*BO11*VLOOKUP('Données projet'!$B$9,Paramètres!$A$1:$I$88,3,0)*0.475*44/12</f>
        <v>0</v>
      </c>
      <c r="BS11" s="24">
        <f t="shared" si="12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IF(A11&lt;'Données projet'!$A$114,$BV$205^A11,IF(A11='Données projet'!$A$114,'Données projet'!$B$114,BY10+BX11-CG10))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46"/>
        <v>#N/A</v>
      </c>
      <c r="CB11" s="22" t="e">
        <f t="shared" si="13"/>
        <v>#N/A</v>
      </c>
      <c r="CC11" s="62" t="e">
        <f t="shared" si="14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15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projet'!$B$9,Paramètres!$A$1:$I$88,3,0)*0.475*44/12</f>
        <v>0</v>
      </c>
      <c r="CL11" s="23">
        <f>EXP(-LN(2)/25)*CL10+(1-EXP(-LN(2)/25))/(LN(2)/25)*Calculateur!CG11*Calculateur!CI11*VLOOKUP('Données projet'!$B$9,Paramètres!$A$1:$I$88,3,0)*0.475*44/12</f>
        <v>0</v>
      </c>
      <c r="CM11" s="23">
        <f>EXP(-LN(2)/2)*CM10+(1-EXP(-LN(2)/2))/(LN(2)/2)*CG11*CJ11*VLOOKUP('Données projet'!$B$9,Paramètres!$A$1:$I$88,3,0)*0.475*44/12</f>
        <v>0</v>
      </c>
      <c r="CN11" s="24">
        <f t="shared" si="16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IF(A11&lt;'Données projet'!$A$140,$CQ$205^A11,IF(A11='Données projet'!$A$140,'Données projet'!$B$140,CT10+CS11-DB10))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7"/>
        <v>#N/A</v>
      </c>
      <c r="CW11" s="22" t="e">
        <f t="shared" si="17"/>
        <v>#N/A</v>
      </c>
      <c r="CX11" s="62" t="e">
        <f t="shared" si="18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19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projet'!$B$9,Paramètres!$A$1:$I$88,3,0)*0.475*44/12</f>
        <v>0</v>
      </c>
      <c r="DG11" s="23">
        <f>EXP(-LN(2)/25)*DG10+(1-EXP(-LN(2)/25))/(LN(2)/25)*Calculateur!DB11*Calculateur!DD11*VLOOKUP('Données projet'!$B$9,Paramètres!$A$1:$I$88,3,0)*0.475*44/12</f>
        <v>0</v>
      </c>
      <c r="DH11" s="23">
        <f>EXP(-LN(2)/2)*DH10+(1-EXP(-LN(2)/2))/(LN(2)/2)*DB11*DE11*VLOOKUP('Données projet'!$B$9,Paramètres!$A$1:$I$88,3,0)*0.475*44/12</f>
        <v>0</v>
      </c>
      <c r="DI11" s="24">
        <f t="shared" si="20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IF(A11&lt;'Données projet'!$A$166,$DL$205^A11,IF(A11='Données projet'!$A$166,'Données projet'!$B$166,DO10+DN11-DW10))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8"/>
        <v>#N/A</v>
      </c>
      <c r="DR11" s="22" t="e">
        <f t="shared" si="21"/>
        <v>#N/A</v>
      </c>
      <c r="DS11" s="62" t="e">
        <f t="shared" si="22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23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projet'!$B$9,Paramètres!$A$1:$I$88,3,0)*0.475*44/12</f>
        <v>0</v>
      </c>
      <c r="EB11" s="23">
        <f>EXP(-LN(2)/25)*EB10+(1-EXP(-LN(2)/25))/(LN(2)/25)*Calculateur!DW11*Calculateur!DY11*VLOOKUP('Données projet'!$B$9,Paramètres!$A$1:$I$88,3,0)*0.475*44/12</f>
        <v>0</v>
      </c>
      <c r="EC11" s="23">
        <f>EXP(-LN(2)/2)*EC10+(1-EXP(-LN(2)/2))/(LN(2)/2)*DW11*DZ11*VLOOKUP('Données projet'!$B$9,Paramètres!$A$1:$I$88,3,0)*0.475*44/12</f>
        <v>0</v>
      </c>
      <c r="ED11" s="24">
        <f t="shared" si="24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IF(A11&lt;'Données projet'!$A$192,$EG$205^A11,IF(A11='Données projet'!$A$192,'Données projet'!$B$192,EJ10+EI11-ER10))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9"/>
        <v>#N/A</v>
      </c>
      <c r="EM11" s="22" t="e">
        <f t="shared" si="25"/>
        <v>#N/A</v>
      </c>
      <c r="EN11" s="62" t="e">
        <f t="shared" si="26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27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projet'!$B$9,Paramètres!$A$1:$I$88,3,0)*0.475*44/12</f>
        <v>0</v>
      </c>
      <c r="EW11" s="23">
        <f>EXP(-LN(2)/25)*EW10+(1-EXP(-LN(2)/25))/(LN(2)/25)*Calculateur!ER11*Calculateur!ET11*VLOOKUP('Données projet'!$B$9,Paramètres!$A$1:$I$88,3,0)*0.475*44/12</f>
        <v>0</v>
      </c>
      <c r="EX11" s="23">
        <f>EXP(-LN(2)/2)*EX10+(1-EXP(-LN(2)/2))/(LN(2)/2)*ER11*EU11*VLOOKUP('Données projet'!$B$9,Paramètres!$A$1:$I$88,3,0)*0.475*44/12</f>
        <v>0</v>
      </c>
      <c r="EY11" s="24">
        <f t="shared" si="28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IF(A11&lt;'Données projet'!$A$218,$FB$205^A11,IF(A11='Données projet'!$A$218,'Données projet'!$B$218,FE10+FD11-FM10))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50"/>
        <v>#N/A</v>
      </c>
      <c r="FH11" s="22" t="e">
        <f t="shared" si="29"/>
        <v>#N/A</v>
      </c>
      <c r="FI11" s="62" t="e">
        <f t="shared" si="30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31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projet'!$B$9,Paramètres!$A$1:$I$88,3,0)*0.475*44/12</f>
        <v>0</v>
      </c>
      <c r="FR11" s="23">
        <f>EXP(-LN(2)/25)*FR10+(1-EXP(-LN(2)/25))/(LN(2)/25)*Calculateur!FM11*Calculateur!FO11*VLOOKUP('Données projet'!$B$9,Paramètres!$A$1:$I$88,3,0)*0.475*44/12</f>
        <v>0</v>
      </c>
      <c r="FS11" s="23">
        <f>EXP(-LN(2)/2)*FS10+(1-EXP(-LN(2)/2))/(LN(2)/2)*FM11*FP11*VLOOKUP('Données projet'!$B$9,Paramètres!$A$1:$I$88,3,0)*0.475*44/12</f>
        <v>0</v>
      </c>
      <c r="FT11" s="24">
        <f t="shared" si="32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IF(A11&lt;'Données projet'!$A$244,$FW$205^A11,IF(A11='Données projet'!$A$244,'Données projet'!$B$244,FZ10+FY11-GH10))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51"/>
        <v>#N/A</v>
      </c>
      <c r="GC11" s="22" t="e">
        <f t="shared" si="33"/>
        <v>#N/A</v>
      </c>
      <c r="GD11" s="62" t="e">
        <f t="shared" si="34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35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projet'!$B$9,Paramètres!$A$1:$I$88,3,0)*0.475*44/12</f>
        <v>0</v>
      </c>
      <c r="GM11" s="23">
        <f>EXP(-LN(2)/25)*GM10+(1-EXP(-LN(2)/25))/(LN(2)/25)*Calculateur!GH11*Calculateur!GJ11*VLOOKUP('Données projet'!$B$9,Paramètres!$A$1:$I$88,3,0)*0.475*44/12</f>
        <v>0</v>
      </c>
      <c r="GN11" s="23">
        <f>EXP(-LN(2)/2)*GN10+(1-EXP(-LN(2)/2))/(LN(2)/2)*GH11*GK11*VLOOKUP('Données projet'!$B$9,Paramètres!$A$1:$I$88,3,0)*0.475*44/12</f>
        <v>0</v>
      </c>
      <c r="GO11" s="23">
        <f t="shared" si="36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IF(A11&lt;'Données projet'!$A$270,$GR$205^A11,IF(A11='Données projet'!$A$270,'Données projet'!$B$270,GU10+GT11-HC10))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2"/>
        <v>#N/A</v>
      </c>
      <c r="GX11" s="22" t="e">
        <f t="shared" si="37"/>
        <v>#N/A</v>
      </c>
      <c r="GY11" s="62" t="e">
        <f t="shared" si="38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39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projet'!$B$9,Paramètres!$A$1:$I$88,3,0)*0.475*44/12</f>
        <v>0</v>
      </c>
      <c r="HH11" s="23">
        <f>EXP(-LN(2)/25)*HH10+(1-EXP(-LN(2)/25))/(LN(2)/25)*Calculateur!HC11*Calculateur!HE11*VLOOKUP('Données projet'!$B$9,Paramètres!$A$1:$I$88,3,0)*0.475*44/12</f>
        <v>0</v>
      </c>
      <c r="HI11" s="23">
        <f>EXP(-LN(2)/2)*HI10+(1-EXP(-LN(2)/2))/(LN(2)/2)*HC11*HF11*VLOOKUP('Données projet'!$B$9,Paramètres!$A$1:$I$88,3,0)*0.475*44/12</f>
        <v>0</v>
      </c>
      <c r="HJ11" s="24">
        <f t="shared" si="40"/>
        <v>0</v>
      </c>
    </row>
    <row r="12" spans="1:218" s="5" customFormat="1" x14ac:dyDescent="0.3">
      <c r="A12" s="11">
        <f t="shared" si="4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5.3819999999999997</v>
      </c>
      <c r="D12" s="12">
        <f t="shared" si="4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7.5454545454545459</v>
      </c>
      <c r="N12" s="14">
        <f>IF(A12&lt;'Données projet'!$A$36,$K$205^A12,IF(A12='Données projet'!$A$36,'Données projet'!$B$36,N11+M12-V11))</f>
        <v>37.166768522450475</v>
      </c>
      <c r="O12" s="14">
        <f>N12*VLOOKUP('Données projet'!$B$9,Paramètres!$A$1:$I$88,3,0)*VLOOKUP('Données projet'!$B$9,Paramètres!$A$1:$I$88,5,0)</f>
        <v>22.225727576425388</v>
      </c>
      <c r="P12" s="14">
        <f t="shared" si="43"/>
        <v>7.1389446510425687</v>
      </c>
      <c r="Q12" s="22">
        <f t="shared" si="2"/>
        <v>51.143470796173354</v>
      </c>
      <c r="R12" s="62">
        <f t="shared" si="0"/>
        <v>344.47680412950666</v>
      </c>
      <c r="S12" s="62">
        <f ca="1">AVERAGE(OFFSET($R$3,0,0,'Données projet'!$E$9+1,1))-AVERAGE(OFFSET($H$3,0,0,'Données projet'!$E$9+1,1))</f>
        <v>148.54336005338024</v>
      </c>
      <c r="T12" s="62">
        <f t="shared" si="3"/>
        <v>361.07991692964788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4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IF(A12&lt;'Données projet'!$A$62,$AF$205^A12,IF(A12='Données projet'!$A$62,'Données projet'!$B$62,AI11+AH12-AQ11))</f>
        <v>0</v>
      </c>
      <c r="AJ12" s="14" t="e">
        <f>AI12*VLOOKUP('Données projet'!$B$10,Paramètres!$A$1:$I$88,3,0)*VLOOKUP('Données projet'!$B$10,Paramètres!$A$1:$I$88,5,0)</f>
        <v>#N/A</v>
      </c>
      <c r="AK12" s="14" t="e">
        <f t="shared" si="44"/>
        <v>#N/A</v>
      </c>
      <c r="AL12" s="22" t="e">
        <f t="shared" si="5"/>
        <v>#N/A</v>
      </c>
      <c r="AM12" s="62" t="e">
        <f t="shared" si="6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7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projet'!$B$9,Paramètres!$A$1:$I$88,3,0)*0.475*44/12</f>
        <v>0</v>
      </c>
      <c r="AV12" s="23">
        <f>EXP(-LN(2)/25)*AV11+(1-EXP(-LN(2)/25))/(LN(2)/25)*Calculateur!AQ12*Calculateur!AS12*VLOOKUP('Données projet'!$B$9,Paramètres!$A$1:$I$88,3,0)*0.475*44/12</f>
        <v>0</v>
      </c>
      <c r="AW12" s="23">
        <f>EXP(-LN(2)/2)*AW11+(1-EXP(-LN(2)/2))/(LN(2)/2)*AQ12*AT12*VLOOKUP('Données projet'!$B$9,Paramètres!$A$1:$I$88,3,0)*0.475*44/12</f>
        <v>0</v>
      </c>
      <c r="AX12" s="23">
        <f t="shared" si="8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IF(A12&lt;'Données projet'!$A$88,$BA$205^A12,IF(A12='Données projet'!$A$88,'Données projet'!$B$88,BD11+BC12-BL11))</f>
        <v>0</v>
      </c>
      <c r="BE12" s="14" t="e">
        <f>BD12*VLOOKUP('Données projet'!$B$11,Paramètres!$A$1:$I$88,3,0)*VLOOKUP('Données projet'!$B$11,Paramètres!$A$1:$I$88,5,0)</f>
        <v>#N/A</v>
      </c>
      <c r="BF12" s="14" t="e">
        <f t="shared" si="45"/>
        <v>#N/A</v>
      </c>
      <c r="BG12" s="22" t="e">
        <f t="shared" si="9"/>
        <v>#N/A</v>
      </c>
      <c r="BH12" s="62" t="e">
        <f t="shared" si="10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11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projet'!$B$9,Paramètres!$A$1:$I$88,3,0)*0.475*44/12</f>
        <v>0</v>
      </c>
      <c r="BQ12" s="23">
        <f>EXP(-LN(2)/25)*BQ11+(1-EXP(-LN(2)/25))/(LN(2)/25)*Calculateur!BL12*Calculateur!BN12*VLOOKUP('Données projet'!$B$9,Paramètres!$A$1:$I$88,3,0)*0.475*44/12</f>
        <v>0</v>
      </c>
      <c r="BR12" s="23">
        <f>EXP(-LN(2)/2)*BR11+(1-EXP(-LN(2)/2))/(LN(2)/2)*BL12*BO12*VLOOKUP('Données projet'!$B$9,Paramètres!$A$1:$I$88,3,0)*0.475*44/12</f>
        <v>0</v>
      </c>
      <c r="BS12" s="24">
        <f t="shared" si="12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IF(A12&lt;'Données projet'!$A$114,$BV$205^A12,IF(A12='Données projet'!$A$114,'Données projet'!$B$114,BY11+BX12-CG11))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46"/>
        <v>#N/A</v>
      </c>
      <c r="CB12" s="22" t="e">
        <f t="shared" si="13"/>
        <v>#N/A</v>
      </c>
      <c r="CC12" s="62" t="e">
        <f t="shared" si="14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15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projet'!$B$9,Paramètres!$A$1:$I$88,3,0)*0.475*44/12</f>
        <v>0</v>
      </c>
      <c r="CL12" s="23">
        <f>EXP(-LN(2)/25)*CL11+(1-EXP(-LN(2)/25))/(LN(2)/25)*Calculateur!CG12*Calculateur!CI12*VLOOKUP('Données projet'!$B$9,Paramètres!$A$1:$I$88,3,0)*0.475*44/12</f>
        <v>0</v>
      </c>
      <c r="CM12" s="23">
        <f>EXP(-LN(2)/2)*CM11+(1-EXP(-LN(2)/2))/(LN(2)/2)*CG12*CJ12*VLOOKUP('Données projet'!$B$9,Paramètres!$A$1:$I$88,3,0)*0.475*44/12</f>
        <v>0</v>
      </c>
      <c r="CN12" s="24">
        <f t="shared" si="16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IF(A12&lt;'Données projet'!$A$140,$CQ$205^A12,IF(A12='Données projet'!$A$140,'Données projet'!$B$140,CT11+CS12-DB11))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7"/>
        <v>#N/A</v>
      </c>
      <c r="CW12" s="22" t="e">
        <f t="shared" si="17"/>
        <v>#N/A</v>
      </c>
      <c r="CX12" s="62" t="e">
        <f t="shared" si="18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19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projet'!$B$9,Paramètres!$A$1:$I$88,3,0)*0.475*44/12</f>
        <v>0</v>
      </c>
      <c r="DG12" s="23">
        <f>EXP(-LN(2)/25)*DG11+(1-EXP(-LN(2)/25))/(LN(2)/25)*Calculateur!DB12*Calculateur!DD12*VLOOKUP('Données projet'!$B$9,Paramètres!$A$1:$I$88,3,0)*0.475*44/12</f>
        <v>0</v>
      </c>
      <c r="DH12" s="23">
        <f>EXP(-LN(2)/2)*DH11+(1-EXP(-LN(2)/2))/(LN(2)/2)*DB12*DE12*VLOOKUP('Données projet'!$B$9,Paramètres!$A$1:$I$88,3,0)*0.475*44/12</f>
        <v>0</v>
      </c>
      <c r="DI12" s="24">
        <f t="shared" si="20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IF(A12&lt;'Données projet'!$A$166,$DL$205^A12,IF(A12='Données projet'!$A$166,'Données projet'!$B$166,DO11+DN12-DW11))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8"/>
        <v>#N/A</v>
      </c>
      <c r="DR12" s="22" t="e">
        <f t="shared" si="21"/>
        <v>#N/A</v>
      </c>
      <c r="DS12" s="62" t="e">
        <f t="shared" si="22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23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projet'!$B$9,Paramètres!$A$1:$I$88,3,0)*0.475*44/12</f>
        <v>0</v>
      </c>
      <c r="EB12" s="23">
        <f>EXP(-LN(2)/25)*EB11+(1-EXP(-LN(2)/25))/(LN(2)/25)*Calculateur!DW12*Calculateur!DY12*VLOOKUP('Données projet'!$B$9,Paramètres!$A$1:$I$88,3,0)*0.475*44/12</f>
        <v>0</v>
      </c>
      <c r="EC12" s="23">
        <f>EXP(-LN(2)/2)*EC11+(1-EXP(-LN(2)/2))/(LN(2)/2)*DW12*DZ12*VLOOKUP('Données projet'!$B$9,Paramètres!$A$1:$I$88,3,0)*0.475*44/12</f>
        <v>0</v>
      </c>
      <c r="ED12" s="24">
        <f t="shared" si="24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IF(A12&lt;'Données projet'!$A$192,$EG$205^A12,IF(A12='Données projet'!$A$192,'Données projet'!$B$192,EJ11+EI12-ER11))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9"/>
        <v>#N/A</v>
      </c>
      <c r="EM12" s="22" t="e">
        <f t="shared" si="25"/>
        <v>#N/A</v>
      </c>
      <c r="EN12" s="62" t="e">
        <f t="shared" si="26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27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projet'!$B$9,Paramètres!$A$1:$I$88,3,0)*0.475*44/12</f>
        <v>0</v>
      </c>
      <c r="EW12" s="23">
        <f>EXP(-LN(2)/25)*EW11+(1-EXP(-LN(2)/25))/(LN(2)/25)*Calculateur!ER12*Calculateur!ET12*VLOOKUP('Données projet'!$B$9,Paramètres!$A$1:$I$88,3,0)*0.475*44/12</f>
        <v>0</v>
      </c>
      <c r="EX12" s="23">
        <f>EXP(-LN(2)/2)*EX11+(1-EXP(-LN(2)/2))/(LN(2)/2)*ER12*EU12*VLOOKUP('Données projet'!$B$9,Paramètres!$A$1:$I$88,3,0)*0.475*44/12</f>
        <v>0</v>
      </c>
      <c r="EY12" s="24">
        <f t="shared" si="28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IF(A12&lt;'Données projet'!$A$218,$FB$205^A12,IF(A12='Données projet'!$A$218,'Données projet'!$B$218,FE11+FD12-FM11))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50"/>
        <v>#N/A</v>
      </c>
      <c r="FH12" s="22" t="e">
        <f t="shared" si="29"/>
        <v>#N/A</v>
      </c>
      <c r="FI12" s="62" t="e">
        <f t="shared" si="30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31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projet'!$B$9,Paramètres!$A$1:$I$88,3,0)*0.475*44/12</f>
        <v>0</v>
      </c>
      <c r="FR12" s="23">
        <f>EXP(-LN(2)/25)*FR11+(1-EXP(-LN(2)/25))/(LN(2)/25)*Calculateur!FM12*Calculateur!FO12*VLOOKUP('Données projet'!$B$9,Paramètres!$A$1:$I$88,3,0)*0.475*44/12</f>
        <v>0</v>
      </c>
      <c r="FS12" s="23">
        <f>EXP(-LN(2)/2)*FS11+(1-EXP(-LN(2)/2))/(LN(2)/2)*FM12*FP12*VLOOKUP('Données projet'!$B$9,Paramètres!$A$1:$I$88,3,0)*0.475*44/12</f>
        <v>0</v>
      </c>
      <c r="FT12" s="24">
        <f t="shared" si="32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IF(A12&lt;'Données projet'!$A$244,$FW$205^A12,IF(A12='Données projet'!$A$244,'Données projet'!$B$244,FZ11+FY12-GH11))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51"/>
        <v>#N/A</v>
      </c>
      <c r="GC12" s="22" t="e">
        <f t="shared" si="33"/>
        <v>#N/A</v>
      </c>
      <c r="GD12" s="62" t="e">
        <f t="shared" si="34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35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projet'!$B$9,Paramètres!$A$1:$I$88,3,0)*0.475*44/12</f>
        <v>0</v>
      </c>
      <c r="GM12" s="23">
        <f>EXP(-LN(2)/25)*GM11+(1-EXP(-LN(2)/25))/(LN(2)/25)*Calculateur!GH12*Calculateur!GJ12*VLOOKUP('Données projet'!$B$9,Paramètres!$A$1:$I$88,3,0)*0.475*44/12</f>
        <v>0</v>
      </c>
      <c r="GN12" s="23">
        <f>EXP(-LN(2)/2)*GN11+(1-EXP(-LN(2)/2))/(LN(2)/2)*GH12*GK12*VLOOKUP('Données projet'!$B$9,Paramètres!$A$1:$I$88,3,0)*0.475*44/12</f>
        <v>0</v>
      </c>
      <c r="GO12" s="23">
        <f t="shared" si="36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IF(A12&lt;'Données projet'!$A$270,$GR$205^A12,IF(A12='Données projet'!$A$270,'Données projet'!$B$270,GU11+GT12-HC11))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2"/>
        <v>#N/A</v>
      </c>
      <c r="GX12" s="22" t="e">
        <f t="shared" si="37"/>
        <v>#N/A</v>
      </c>
      <c r="GY12" s="62" t="e">
        <f t="shared" si="38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39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projet'!$B$9,Paramètres!$A$1:$I$88,3,0)*0.475*44/12</f>
        <v>0</v>
      </c>
      <c r="HH12" s="23">
        <f>EXP(-LN(2)/25)*HH11+(1-EXP(-LN(2)/25))/(LN(2)/25)*Calculateur!HC12*Calculateur!HE12*VLOOKUP('Données projet'!$B$9,Paramètres!$A$1:$I$88,3,0)*0.475*44/12</f>
        <v>0</v>
      </c>
      <c r="HI12" s="23">
        <f>EXP(-LN(2)/2)*HI11+(1-EXP(-LN(2)/2))/(LN(2)/2)*HC12*HF12*VLOOKUP('Données projet'!$B$9,Paramètres!$A$1:$I$88,3,0)*0.475*44/12</f>
        <v>0</v>
      </c>
      <c r="HJ12" s="24">
        <f t="shared" si="40"/>
        <v>0</v>
      </c>
    </row>
    <row r="13" spans="1:218" s="5" customFormat="1" x14ac:dyDescent="0.3">
      <c r="A13" s="11">
        <f t="shared" si="4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5.9799999999999995</v>
      </c>
      <c r="D13" s="12">
        <f t="shared" si="4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7.5454545454545459</v>
      </c>
      <c r="N13" s="14">
        <f>IF(A13&lt;'Données projet'!$A$36,$K$205^A13,IF(A13='Données projet'!$A$36,'Données projet'!$B$36,N12+M13-V12))</f>
        <v>55.541352048391744</v>
      </c>
      <c r="O13" s="14">
        <f>N13*VLOOKUP('Données projet'!$B$9,Paramètres!$A$1:$I$88,3,0)*VLOOKUP('Données projet'!$B$9,Paramètres!$A$1:$I$88,5,0)</f>
        <v>33.213728524938269</v>
      </c>
      <c r="P13" s="14">
        <f t="shared" si="43"/>
        <v>10.180950459021789</v>
      </c>
      <c r="Q13" s="22">
        <f t="shared" si="2"/>
        <v>75.579065897063757</v>
      </c>
      <c r="R13" s="62">
        <f t="shared" si="0"/>
        <v>368.91239923039706</v>
      </c>
      <c r="S13" s="62">
        <f ca="1">AVERAGE(OFFSET($R$3,0,0,'Données projet'!$E$9+1,1))-AVERAGE(OFFSET($H$3,0,0,'Données projet'!$E$9+1,1))</f>
        <v>148.54336005338024</v>
      </c>
      <c r="T13" s="62">
        <f t="shared" si="3"/>
        <v>361.07991692964788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4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IF(A13&lt;'Données projet'!$A$62,$AF$205^A13,IF(A13='Données projet'!$A$62,'Données projet'!$B$62,AI12+AH13-AQ12))</f>
        <v>0</v>
      </c>
      <c r="AJ13" s="14" t="e">
        <f>AI13*VLOOKUP('Données projet'!$B$10,Paramètres!$A$1:$I$88,3,0)*VLOOKUP('Données projet'!$B$10,Paramètres!$A$1:$I$88,5,0)</f>
        <v>#N/A</v>
      </c>
      <c r="AK13" s="14" t="e">
        <f t="shared" si="44"/>
        <v>#N/A</v>
      </c>
      <c r="AL13" s="22" t="e">
        <f t="shared" si="5"/>
        <v>#N/A</v>
      </c>
      <c r="AM13" s="62" t="e">
        <f t="shared" si="6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7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projet'!$B$9,Paramètres!$A$1:$I$88,3,0)*0.475*44/12</f>
        <v>0</v>
      </c>
      <c r="AV13" s="23">
        <f>EXP(-LN(2)/25)*AV12+(1-EXP(-LN(2)/25))/(LN(2)/25)*Calculateur!AQ13*Calculateur!AS13*VLOOKUP('Données projet'!$B$9,Paramètres!$A$1:$I$88,3,0)*0.475*44/12</f>
        <v>0</v>
      </c>
      <c r="AW13" s="23">
        <f>EXP(-LN(2)/2)*AW12+(1-EXP(-LN(2)/2))/(LN(2)/2)*AQ13*AT13*VLOOKUP('Données projet'!$B$9,Paramètres!$A$1:$I$88,3,0)*0.475*44/12</f>
        <v>0</v>
      </c>
      <c r="AX13" s="23">
        <f t="shared" si="8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IF(A13&lt;'Données projet'!$A$88,$BA$205^A13,IF(A13='Données projet'!$A$88,'Données projet'!$B$88,BD12+BC13-BL12))</f>
        <v>0</v>
      </c>
      <c r="BE13" s="14" t="e">
        <f>BD13*VLOOKUP('Données projet'!$B$11,Paramètres!$A$1:$I$88,3,0)*VLOOKUP('Données projet'!$B$11,Paramètres!$A$1:$I$88,5,0)</f>
        <v>#N/A</v>
      </c>
      <c r="BF13" s="14" t="e">
        <f t="shared" si="45"/>
        <v>#N/A</v>
      </c>
      <c r="BG13" s="22" t="e">
        <f t="shared" si="9"/>
        <v>#N/A</v>
      </c>
      <c r="BH13" s="62" t="e">
        <f t="shared" si="10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11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projet'!$B$9,Paramètres!$A$1:$I$88,3,0)*0.475*44/12</f>
        <v>0</v>
      </c>
      <c r="BQ13" s="23">
        <f>EXP(-LN(2)/25)*BQ12+(1-EXP(-LN(2)/25))/(LN(2)/25)*Calculateur!BL13*Calculateur!BN13*VLOOKUP('Données projet'!$B$9,Paramètres!$A$1:$I$88,3,0)*0.475*44/12</f>
        <v>0</v>
      </c>
      <c r="BR13" s="23">
        <f>EXP(-LN(2)/2)*BR12+(1-EXP(-LN(2)/2))/(LN(2)/2)*BL13*BO13*VLOOKUP('Données projet'!$B$9,Paramètres!$A$1:$I$88,3,0)*0.475*44/12</f>
        <v>0</v>
      </c>
      <c r="BS13" s="24">
        <f t="shared" si="12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IF(A13&lt;'Données projet'!$A$114,$BV$205^A13,IF(A13='Données projet'!$A$114,'Données projet'!$B$114,BY12+BX13-CG12))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46"/>
        <v>#N/A</v>
      </c>
      <c r="CB13" s="22" t="e">
        <f t="shared" si="13"/>
        <v>#N/A</v>
      </c>
      <c r="CC13" s="62" t="e">
        <f t="shared" si="14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15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projet'!$B$9,Paramètres!$A$1:$I$88,3,0)*0.475*44/12</f>
        <v>0</v>
      </c>
      <c r="CL13" s="23">
        <f>EXP(-LN(2)/25)*CL12+(1-EXP(-LN(2)/25))/(LN(2)/25)*Calculateur!CG13*Calculateur!CI13*VLOOKUP('Données projet'!$B$9,Paramètres!$A$1:$I$88,3,0)*0.475*44/12</f>
        <v>0</v>
      </c>
      <c r="CM13" s="23">
        <f>EXP(-LN(2)/2)*CM12+(1-EXP(-LN(2)/2))/(LN(2)/2)*CG13*CJ13*VLOOKUP('Données projet'!$B$9,Paramètres!$A$1:$I$88,3,0)*0.475*44/12</f>
        <v>0</v>
      </c>
      <c r="CN13" s="24">
        <f t="shared" si="16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IF(A13&lt;'Données projet'!$A$140,$CQ$205^A13,IF(A13='Données projet'!$A$140,'Données projet'!$B$140,CT12+CS13-DB12))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7"/>
        <v>#N/A</v>
      </c>
      <c r="CW13" s="22" t="e">
        <f t="shared" si="17"/>
        <v>#N/A</v>
      </c>
      <c r="CX13" s="62" t="e">
        <f t="shared" si="18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19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projet'!$B$9,Paramètres!$A$1:$I$88,3,0)*0.475*44/12</f>
        <v>0</v>
      </c>
      <c r="DG13" s="23">
        <f>EXP(-LN(2)/25)*DG12+(1-EXP(-LN(2)/25))/(LN(2)/25)*Calculateur!DB13*Calculateur!DD13*VLOOKUP('Données projet'!$B$9,Paramètres!$A$1:$I$88,3,0)*0.475*44/12</f>
        <v>0</v>
      </c>
      <c r="DH13" s="23">
        <f>EXP(-LN(2)/2)*DH12+(1-EXP(-LN(2)/2))/(LN(2)/2)*DB13*DE13*VLOOKUP('Données projet'!$B$9,Paramètres!$A$1:$I$88,3,0)*0.475*44/12</f>
        <v>0</v>
      </c>
      <c r="DI13" s="24">
        <f t="shared" si="20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IF(A13&lt;'Données projet'!$A$166,$DL$205^A13,IF(A13='Données projet'!$A$166,'Données projet'!$B$166,DO12+DN13-DW12))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8"/>
        <v>#N/A</v>
      </c>
      <c r="DR13" s="22" t="e">
        <f t="shared" si="21"/>
        <v>#N/A</v>
      </c>
      <c r="DS13" s="62" t="e">
        <f t="shared" si="22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23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projet'!$B$9,Paramètres!$A$1:$I$88,3,0)*0.475*44/12</f>
        <v>0</v>
      </c>
      <c r="EB13" s="23">
        <f>EXP(-LN(2)/25)*EB12+(1-EXP(-LN(2)/25))/(LN(2)/25)*Calculateur!DW13*Calculateur!DY13*VLOOKUP('Données projet'!$B$9,Paramètres!$A$1:$I$88,3,0)*0.475*44/12</f>
        <v>0</v>
      </c>
      <c r="EC13" s="23">
        <f>EXP(-LN(2)/2)*EC12+(1-EXP(-LN(2)/2))/(LN(2)/2)*DW13*DZ13*VLOOKUP('Données projet'!$B$9,Paramètres!$A$1:$I$88,3,0)*0.475*44/12</f>
        <v>0</v>
      </c>
      <c r="ED13" s="24">
        <f t="shared" si="24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IF(A13&lt;'Données projet'!$A$192,$EG$205^A13,IF(A13='Données projet'!$A$192,'Données projet'!$B$192,EJ12+EI13-ER12))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9"/>
        <v>#N/A</v>
      </c>
      <c r="EM13" s="22" t="e">
        <f t="shared" si="25"/>
        <v>#N/A</v>
      </c>
      <c r="EN13" s="62" t="e">
        <f t="shared" si="26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27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projet'!$B$9,Paramètres!$A$1:$I$88,3,0)*0.475*44/12</f>
        <v>0</v>
      </c>
      <c r="EW13" s="23">
        <f>EXP(-LN(2)/25)*EW12+(1-EXP(-LN(2)/25))/(LN(2)/25)*Calculateur!ER13*Calculateur!ET13*VLOOKUP('Données projet'!$B$9,Paramètres!$A$1:$I$88,3,0)*0.475*44/12</f>
        <v>0</v>
      </c>
      <c r="EX13" s="23">
        <f>EXP(-LN(2)/2)*EX12+(1-EXP(-LN(2)/2))/(LN(2)/2)*ER13*EU13*VLOOKUP('Données projet'!$B$9,Paramètres!$A$1:$I$88,3,0)*0.475*44/12</f>
        <v>0</v>
      </c>
      <c r="EY13" s="24">
        <f t="shared" si="28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IF(A13&lt;'Données projet'!$A$218,$FB$205^A13,IF(A13='Données projet'!$A$218,'Données projet'!$B$218,FE12+FD13-FM12))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50"/>
        <v>#N/A</v>
      </c>
      <c r="FH13" s="22" t="e">
        <f t="shared" si="29"/>
        <v>#N/A</v>
      </c>
      <c r="FI13" s="62" t="e">
        <f t="shared" si="30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31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projet'!$B$9,Paramètres!$A$1:$I$88,3,0)*0.475*44/12</f>
        <v>0</v>
      </c>
      <c r="FR13" s="23">
        <f>EXP(-LN(2)/25)*FR12+(1-EXP(-LN(2)/25))/(LN(2)/25)*Calculateur!FM13*Calculateur!FO13*VLOOKUP('Données projet'!$B$9,Paramètres!$A$1:$I$88,3,0)*0.475*44/12</f>
        <v>0</v>
      </c>
      <c r="FS13" s="23">
        <f>EXP(-LN(2)/2)*FS12+(1-EXP(-LN(2)/2))/(LN(2)/2)*FM13*FP13*VLOOKUP('Données projet'!$B$9,Paramètres!$A$1:$I$88,3,0)*0.475*44/12</f>
        <v>0</v>
      </c>
      <c r="FT13" s="24">
        <f t="shared" si="32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IF(A13&lt;'Données projet'!$A$244,$FW$205^A13,IF(A13='Données projet'!$A$244,'Données projet'!$B$244,FZ12+FY13-GH12))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51"/>
        <v>#N/A</v>
      </c>
      <c r="GC13" s="22" t="e">
        <f t="shared" si="33"/>
        <v>#N/A</v>
      </c>
      <c r="GD13" s="62" t="e">
        <f t="shared" si="34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35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projet'!$B$9,Paramètres!$A$1:$I$88,3,0)*0.475*44/12</f>
        <v>0</v>
      </c>
      <c r="GM13" s="23">
        <f>EXP(-LN(2)/25)*GM12+(1-EXP(-LN(2)/25))/(LN(2)/25)*Calculateur!GH13*Calculateur!GJ13*VLOOKUP('Données projet'!$B$9,Paramètres!$A$1:$I$88,3,0)*0.475*44/12</f>
        <v>0</v>
      </c>
      <c r="GN13" s="23">
        <f>EXP(-LN(2)/2)*GN12+(1-EXP(-LN(2)/2))/(LN(2)/2)*GH13*GK13*VLOOKUP('Données projet'!$B$9,Paramètres!$A$1:$I$88,3,0)*0.475*44/12</f>
        <v>0</v>
      </c>
      <c r="GO13" s="23">
        <f t="shared" si="36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IF(A13&lt;'Données projet'!$A$270,$GR$205^A13,IF(A13='Données projet'!$A$270,'Données projet'!$B$270,GU12+GT13-HC12))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2"/>
        <v>#N/A</v>
      </c>
      <c r="GX13" s="22" t="e">
        <f t="shared" si="37"/>
        <v>#N/A</v>
      </c>
      <c r="GY13" s="62" t="e">
        <f t="shared" si="38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39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projet'!$B$9,Paramètres!$A$1:$I$88,3,0)*0.475*44/12</f>
        <v>0</v>
      </c>
      <c r="HH13" s="23">
        <f>EXP(-LN(2)/25)*HH12+(1-EXP(-LN(2)/25))/(LN(2)/25)*Calculateur!HC13*Calculateur!HE13*VLOOKUP('Données projet'!$B$9,Paramètres!$A$1:$I$88,3,0)*0.475*44/12</f>
        <v>0</v>
      </c>
      <c r="HI13" s="23">
        <f>EXP(-LN(2)/2)*HI12+(1-EXP(-LN(2)/2))/(LN(2)/2)*HC13*HF13*VLOOKUP('Données projet'!$B$9,Paramètres!$A$1:$I$88,3,0)*0.475*44/12</f>
        <v>0</v>
      </c>
      <c r="HJ13" s="24">
        <f t="shared" si="40"/>
        <v>0</v>
      </c>
    </row>
    <row r="14" spans="1:218" s="5" customFormat="1" x14ac:dyDescent="0.3">
      <c r="A14" s="11">
        <f t="shared" si="4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6.5779999999999994</v>
      </c>
      <c r="D14" s="12">
        <f t="shared" si="4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>
        <f>VLOOKUP(A14,'Données projet'!$A$35:$I$55,2,0)</f>
        <v>83</v>
      </c>
      <c r="L14" s="13">
        <f>VLOOKUP(A14,'Données projet'!$A$35:$I$55,9,0)</f>
        <v>7.5454545454545459</v>
      </c>
      <c r="M14" s="13">
        <f t="array" ref="M14">INDEX(L:L,MIN(IF(ISNUMBER(L14:L210),ROW(L14:L210),"")))</f>
        <v>7.5454545454545459</v>
      </c>
      <c r="N14" s="14">
        <f>IF(A14&lt;'Données projet'!$A$36,$K$205^A14,IF(A14='Données projet'!$A$36,'Données projet'!$B$36,N13+M14-V13))</f>
        <v>83</v>
      </c>
      <c r="O14" s="14">
        <f>N14*VLOOKUP('Données projet'!$B$9,Paramètres!$A$1:$I$88,3,0)*VLOOKUP('Données projet'!$B$9,Paramètres!$A$1:$I$88,5,0)</f>
        <v>49.634</v>
      </c>
      <c r="P14" s="14">
        <f t="shared" si="43"/>
        <v>14.519198189037462</v>
      </c>
      <c r="Q14" s="22">
        <f t="shared" si="2"/>
        <v>111.73348684590691</v>
      </c>
      <c r="R14" s="62">
        <f t="shared" si="0"/>
        <v>405.06682017924021</v>
      </c>
      <c r="S14" s="62">
        <f ca="1">AVERAGE(OFFSET($R$3,0,0,'Données projet'!$E$9+1,1))-AVERAGE(OFFSET($H$3,0,0,'Données projet'!$E$9+1,1))</f>
        <v>148.54336005338024</v>
      </c>
      <c r="T14" s="62">
        <f t="shared" si="3"/>
        <v>361.07991692964788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4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IF(A14&lt;'Données projet'!$A$62,$AF$205^A14,IF(A14='Données projet'!$A$62,'Données projet'!$B$62,AI13+AH14-AQ13))</f>
        <v>0</v>
      </c>
      <c r="AJ14" s="14" t="e">
        <f>AI14*VLOOKUP('Données projet'!$B$10,Paramètres!$A$1:$I$88,3,0)*VLOOKUP('Données projet'!$B$10,Paramètres!$A$1:$I$88,5,0)</f>
        <v>#N/A</v>
      </c>
      <c r="AK14" s="14" t="e">
        <f t="shared" si="44"/>
        <v>#N/A</v>
      </c>
      <c r="AL14" s="22" t="e">
        <f t="shared" si="5"/>
        <v>#N/A</v>
      </c>
      <c r="AM14" s="62" t="e">
        <f t="shared" si="6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7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projet'!$B$9,Paramètres!$A$1:$I$88,3,0)*0.475*44/12</f>
        <v>0</v>
      </c>
      <c r="AV14" s="23">
        <f>EXP(-LN(2)/25)*AV13+(1-EXP(-LN(2)/25))/(LN(2)/25)*Calculateur!AQ14*Calculateur!AS14*VLOOKUP('Données projet'!$B$9,Paramètres!$A$1:$I$88,3,0)*0.475*44/12</f>
        <v>0</v>
      </c>
      <c r="AW14" s="23">
        <f>EXP(-LN(2)/2)*AW13+(1-EXP(-LN(2)/2))/(LN(2)/2)*AQ14*AT14*VLOOKUP('Données projet'!$B$9,Paramètres!$A$1:$I$88,3,0)*0.475*44/12</f>
        <v>0</v>
      </c>
      <c r="AX14" s="23">
        <f t="shared" si="8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IF(A14&lt;'Données projet'!$A$88,$BA$205^A14,IF(A14='Données projet'!$A$88,'Données projet'!$B$88,BD13+BC14-BL13))</f>
        <v>0</v>
      </c>
      <c r="BE14" s="14" t="e">
        <f>BD14*VLOOKUP('Données projet'!$B$11,Paramètres!$A$1:$I$88,3,0)*VLOOKUP('Données projet'!$B$11,Paramètres!$A$1:$I$88,5,0)</f>
        <v>#N/A</v>
      </c>
      <c r="BF14" s="14" t="e">
        <f t="shared" si="45"/>
        <v>#N/A</v>
      </c>
      <c r="BG14" s="22" t="e">
        <f t="shared" si="9"/>
        <v>#N/A</v>
      </c>
      <c r="BH14" s="62" t="e">
        <f t="shared" si="10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11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projet'!$B$9,Paramètres!$A$1:$I$88,3,0)*0.475*44/12</f>
        <v>0</v>
      </c>
      <c r="BQ14" s="23">
        <f>EXP(-LN(2)/25)*BQ13+(1-EXP(-LN(2)/25))/(LN(2)/25)*Calculateur!BL14*Calculateur!BN14*VLOOKUP('Données projet'!$B$9,Paramètres!$A$1:$I$88,3,0)*0.475*44/12</f>
        <v>0</v>
      </c>
      <c r="BR14" s="23">
        <f>EXP(-LN(2)/2)*BR13+(1-EXP(-LN(2)/2))/(LN(2)/2)*BL14*BO14*VLOOKUP('Données projet'!$B$9,Paramètres!$A$1:$I$88,3,0)*0.475*44/12</f>
        <v>0</v>
      </c>
      <c r="BS14" s="24">
        <f t="shared" si="12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IF(A14&lt;'Données projet'!$A$114,$BV$205^A14,IF(A14='Données projet'!$A$114,'Données projet'!$B$114,BY13+BX14-CG13))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46"/>
        <v>#N/A</v>
      </c>
      <c r="CB14" s="22" t="e">
        <f t="shared" si="13"/>
        <v>#N/A</v>
      </c>
      <c r="CC14" s="62" t="e">
        <f t="shared" si="14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15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projet'!$B$9,Paramètres!$A$1:$I$88,3,0)*0.475*44/12</f>
        <v>0</v>
      </c>
      <c r="CL14" s="23">
        <f>EXP(-LN(2)/25)*CL13+(1-EXP(-LN(2)/25))/(LN(2)/25)*Calculateur!CG14*Calculateur!CI14*VLOOKUP('Données projet'!$B$9,Paramètres!$A$1:$I$88,3,0)*0.475*44/12</f>
        <v>0</v>
      </c>
      <c r="CM14" s="23">
        <f>EXP(-LN(2)/2)*CM13+(1-EXP(-LN(2)/2))/(LN(2)/2)*CG14*CJ14*VLOOKUP('Données projet'!$B$9,Paramètres!$A$1:$I$88,3,0)*0.475*44/12</f>
        <v>0</v>
      </c>
      <c r="CN14" s="24">
        <f t="shared" si="16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IF(A14&lt;'Données projet'!$A$140,$CQ$205^A14,IF(A14='Données projet'!$A$140,'Données projet'!$B$140,CT13+CS14-DB13))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7"/>
        <v>#N/A</v>
      </c>
      <c r="CW14" s="22" t="e">
        <f t="shared" si="17"/>
        <v>#N/A</v>
      </c>
      <c r="CX14" s="62" t="e">
        <f t="shared" si="18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19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projet'!$B$9,Paramètres!$A$1:$I$88,3,0)*0.475*44/12</f>
        <v>0</v>
      </c>
      <c r="DG14" s="23">
        <f>EXP(-LN(2)/25)*DG13+(1-EXP(-LN(2)/25))/(LN(2)/25)*Calculateur!DB14*Calculateur!DD14*VLOOKUP('Données projet'!$B$9,Paramètres!$A$1:$I$88,3,0)*0.475*44/12</f>
        <v>0</v>
      </c>
      <c r="DH14" s="23">
        <f>EXP(-LN(2)/2)*DH13+(1-EXP(-LN(2)/2))/(LN(2)/2)*DB14*DE14*VLOOKUP('Données projet'!$B$9,Paramètres!$A$1:$I$88,3,0)*0.475*44/12</f>
        <v>0</v>
      </c>
      <c r="DI14" s="24">
        <f t="shared" si="20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IF(A14&lt;'Données projet'!$A$166,$DL$205^A14,IF(A14='Données projet'!$A$166,'Données projet'!$B$166,DO13+DN14-DW13))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8"/>
        <v>#N/A</v>
      </c>
      <c r="DR14" s="22" t="e">
        <f t="shared" si="21"/>
        <v>#N/A</v>
      </c>
      <c r="DS14" s="62" t="e">
        <f t="shared" si="22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23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projet'!$B$9,Paramètres!$A$1:$I$88,3,0)*0.475*44/12</f>
        <v>0</v>
      </c>
      <c r="EB14" s="23">
        <f>EXP(-LN(2)/25)*EB13+(1-EXP(-LN(2)/25))/(LN(2)/25)*Calculateur!DW14*Calculateur!DY14*VLOOKUP('Données projet'!$B$9,Paramètres!$A$1:$I$88,3,0)*0.475*44/12</f>
        <v>0</v>
      </c>
      <c r="EC14" s="23">
        <f>EXP(-LN(2)/2)*EC13+(1-EXP(-LN(2)/2))/(LN(2)/2)*DW14*DZ14*VLOOKUP('Données projet'!$B$9,Paramètres!$A$1:$I$88,3,0)*0.475*44/12</f>
        <v>0</v>
      </c>
      <c r="ED14" s="24">
        <f t="shared" si="24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IF(A14&lt;'Données projet'!$A$192,$EG$205^A14,IF(A14='Données projet'!$A$192,'Données projet'!$B$192,EJ13+EI14-ER13))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9"/>
        <v>#N/A</v>
      </c>
      <c r="EM14" s="22" t="e">
        <f t="shared" si="25"/>
        <v>#N/A</v>
      </c>
      <c r="EN14" s="62" t="e">
        <f t="shared" si="26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27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projet'!$B$9,Paramètres!$A$1:$I$88,3,0)*0.475*44/12</f>
        <v>0</v>
      </c>
      <c r="EW14" s="23">
        <f>EXP(-LN(2)/25)*EW13+(1-EXP(-LN(2)/25))/(LN(2)/25)*Calculateur!ER14*Calculateur!ET14*VLOOKUP('Données projet'!$B$9,Paramètres!$A$1:$I$88,3,0)*0.475*44/12</f>
        <v>0</v>
      </c>
      <c r="EX14" s="23">
        <f>EXP(-LN(2)/2)*EX13+(1-EXP(-LN(2)/2))/(LN(2)/2)*ER14*EU14*VLOOKUP('Données projet'!$B$9,Paramètres!$A$1:$I$88,3,0)*0.475*44/12</f>
        <v>0</v>
      </c>
      <c r="EY14" s="24">
        <f t="shared" si="28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IF(A14&lt;'Données projet'!$A$218,$FB$205^A14,IF(A14='Données projet'!$A$218,'Données projet'!$B$218,FE13+FD14-FM13))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50"/>
        <v>#N/A</v>
      </c>
      <c r="FH14" s="22" t="e">
        <f t="shared" si="29"/>
        <v>#N/A</v>
      </c>
      <c r="FI14" s="62" t="e">
        <f t="shared" si="30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31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projet'!$B$9,Paramètres!$A$1:$I$88,3,0)*0.475*44/12</f>
        <v>0</v>
      </c>
      <c r="FR14" s="23">
        <f>EXP(-LN(2)/25)*FR13+(1-EXP(-LN(2)/25))/(LN(2)/25)*Calculateur!FM14*Calculateur!FO14*VLOOKUP('Données projet'!$B$9,Paramètres!$A$1:$I$88,3,0)*0.475*44/12</f>
        <v>0</v>
      </c>
      <c r="FS14" s="23">
        <f>EXP(-LN(2)/2)*FS13+(1-EXP(-LN(2)/2))/(LN(2)/2)*FM14*FP14*VLOOKUP('Données projet'!$B$9,Paramètres!$A$1:$I$88,3,0)*0.475*44/12</f>
        <v>0</v>
      </c>
      <c r="FT14" s="24">
        <f t="shared" si="32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IF(A14&lt;'Données projet'!$A$244,$FW$205^A14,IF(A14='Données projet'!$A$244,'Données projet'!$B$244,FZ13+FY14-GH13))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51"/>
        <v>#N/A</v>
      </c>
      <c r="GC14" s="22" t="e">
        <f t="shared" si="33"/>
        <v>#N/A</v>
      </c>
      <c r="GD14" s="62" t="e">
        <f t="shared" si="34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35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projet'!$B$9,Paramètres!$A$1:$I$88,3,0)*0.475*44/12</f>
        <v>0</v>
      </c>
      <c r="GM14" s="23">
        <f>EXP(-LN(2)/25)*GM13+(1-EXP(-LN(2)/25))/(LN(2)/25)*Calculateur!GH14*Calculateur!GJ14*VLOOKUP('Données projet'!$B$9,Paramètres!$A$1:$I$88,3,0)*0.475*44/12</f>
        <v>0</v>
      </c>
      <c r="GN14" s="23">
        <f>EXP(-LN(2)/2)*GN13+(1-EXP(-LN(2)/2))/(LN(2)/2)*GH14*GK14*VLOOKUP('Données projet'!$B$9,Paramètres!$A$1:$I$88,3,0)*0.475*44/12</f>
        <v>0</v>
      </c>
      <c r="GO14" s="23">
        <f t="shared" si="36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IF(A14&lt;'Données projet'!$A$270,$GR$205^A14,IF(A14='Données projet'!$A$270,'Données projet'!$B$270,GU13+GT14-HC13))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2"/>
        <v>#N/A</v>
      </c>
      <c r="GX14" s="22" t="e">
        <f t="shared" si="37"/>
        <v>#N/A</v>
      </c>
      <c r="GY14" s="62" t="e">
        <f t="shared" si="38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39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projet'!$B$9,Paramètres!$A$1:$I$88,3,0)*0.475*44/12</f>
        <v>0</v>
      </c>
      <c r="HH14" s="23">
        <f>EXP(-LN(2)/25)*HH13+(1-EXP(-LN(2)/25))/(LN(2)/25)*Calculateur!HC14*Calculateur!HE14*VLOOKUP('Données projet'!$B$9,Paramètres!$A$1:$I$88,3,0)*0.475*44/12</f>
        <v>0</v>
      </c>
      <c r="HI14" s="23">
        <f>EXP(-LN(2)/2)*HI13+(1-EXP(-LN(2)/2))/(LN(2)/2)*HC14*HF14*VLOOKUP('Données projet'!$B$9,Paramètres!$A$1:$I$88,3,0)*0.475*44/12</f>
        <v>0</v>
      </c>
      <c r="HJ14" s="24">
        <f t="shared" si="40"/>
        <v>0</v>
      </c>
    </row>
    <row r="15" spans="1:218" s="5" customFormat="1" x14ac:dyDescent="0.3">
      <c r="A15" s="11">
        <f t="shared" si="4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7.1759999999999993</v>
      </c>
      <c r="D15" s="12">
        <f t="shared" si="4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23</v>
      </c>
      <c r="M15" s="13">
        <f t="array" ref="M15">INDEX(L:L,MIN(IF(ISNUMBER(L15:L211),ROW(L15:L211),"")))</f>
        <v>23</v>
      </c>
      <c r="N15" s="14">
        <f>IF(A15&lt;'Données projet'!$A$36,$K$205^A15,IF(A15='Données projet'!$A$36,'Données projet'!$B$36,N14+M15-V14))</f>
        <v>106</v>
      </c>
      <c r="O15" s="14">
        <f>N15*VLOOKUP('Données projet'!$B$9,Paramètres!$A$1:$I$88,3,0)*VLOOKUP('Données projet'!$B$9,Paramètres!$A$1:$I$88,5,0)</f>
        <v>63.388000000000012</v>
      </c>
      <c r="P15" s="14">
        <f t="shared" si="4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148.54336005338024</v>
      </c>
      <c r="T15" s="62">
        <f t="shared" si="3"/>
        <v>361.07991692964788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23.020547073308105</v>
      </c>
      <c r="AC15" s="24">
        <f t="shared" si="4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IF(A15&lt;'Données projet'!$A$62,$AF$205^A15,IF(A15='Données projet'!$A$62,'Données projet'!$B$62,AI14+AH15-AQ14))</f>
        <v>0</v>
      </c>
      <c r="AJ15" s="14" t="e">
        <f>AI15*VLOOKUP('Données projet'!$B$10,Paramètres!$A$1:$I$88,3,0)*VLOOKUP('Données projet'!$B$10,Paramètres!$A$1:$I$88,5,0)</f>
        <v>#N/A</v>
      </c>
      <c r="AK15" s="14" t="e">
        <f t="shared" si="44"/>
        <v>#N/A</v>
      </c>
      <c r="AL15" s="22" t="e">
        <f t="shared" si="5"/>
        <v>#N/A</v>
      </c>
      <c r="AM15" s="62" t="e">
        <f t="shared" si="6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7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projet'!$B$9,Paramètres!$A$1:$I$88,3,0)*0.475*44/12</f>
        <v>0</v>
      </c>
      <c r="AV15" s="23">
        <f>EXP(-LN(2)/25)*AV14+(1-EXP(-LN(2)/25))/(LN(2)/25)*Calculateur!AQ15*Calculateur!AS15*VLOOKUP('Données projet'!$B$9,Paramètres!$A$1:$I$88,3,0)*0.475*44/12</f>
        <v>0</v>
      </c>
      <c r="AW15" s="23">
        <f>EXP(-LN(2)/2)*AW14+(1-EXP(-LN(2)/2))/(LN(2)/2)*AQ15*AT15*VLOOKUP('Données projet'!$B$9,Paramètres!$A$1:$I$88,3,0)*0.475*44/12</f>
        <v>0</v>
      </c>
      <c r="AX15" s="23">
        <f t="shared" si="8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IF(A15&lt;'Données projet'!$A$88,$BA$205^A15,IF(A15='Données projet'!$A$88,'Données projet'!$B$88,BD14+BC15-BL14))</f>
        <v>0</v>
      </c>
      <c r="BE15" s="14" t="e">
        <f>BD15*VLOOKUP('Données projet'!$B$11,Paramètres!$A$1:$I$88,3,0)*VLOOKUP('Données projet'!$B$11,Paramètres!$A$1:$I$88,5,0)</f>
        <v>#N/A</v>
      </c>
      <c r="BF15" s="14" t="e">
        <f t="shared" si="45"/>
        <v>#N/A</v>
      </c>
      <c r="BG15" s="22" t="e">
        <f t="shared" si="9"/>
        <v>#N/A</v>
      </c>
      <c r="BH15" s="62" t="e">
        <f t="shared" si="10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11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projet'!$B$9,Paramètres!$A$1:$I$88,3,0)*0.475*44/12</f>
        <v>0</v>
      </c>
      <c r="BQ15" s="23">
        <f>EXP(-LN(2)/25)*BQ14+(1-EXP(-LN(2)/25))/(LN(2)/25)*Calculateur!BL15*Calculateur!BN15*VLOOKUP('Données projet'!$B$9,Paramètres!$A$1:$I$88,3,0)*0.475*44/12</f>
        <v>0</v>
      </c>
      <c r="BR15" s="23">
        <f>EXP(-LN(2)/2)*BR14+(1-EXP(-LN(2)/2))/(LN(2)/2)*BL15*BO15*VLOOKUP('Données projet'!$B$9,Paramètres!$A$1:$I$88,3,0)*0.475*44/12</f>
        <v>0</v>
      </c>
      <c r="BS15" s="24">
        <f t="shared" si="12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IF(A15&lt;'Données projet'!$A$114,$BV$205^A15,IF(A15='Données projet'!$A$114,'Données projet'!$B$114,BY14+BX15-CG14))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46"/>
        <v>#N/A</v>
      </c>
      <c r="CB15" s="22" t="e">
        <f t="shared" si="13"/>
        <v>#N/A</v>
      </c>
      <c r="CC15" s="62" t="e">
        <f t="shared" si="14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15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projet'!$B$9,Paramètres!$A$1:$I$88,3,0)*0.475*44/12</f>
        <v>0</v>
      </c>
      <c r="CL15" s="23">
        <f>EXP(-LN(2)/25)*CL14+(1-EXP(-LN(2)/25))/(LN(2)/25)*Calculateur!CG15*Calculateur!CI15*VLOOKUP('Données projet'!$B$9,Paramètres!$A$1:$I$88,3,0)*0.475*44/12</f>
        <v>0</v>
      </c>
      <c r="CM15" s="23">
        <f>EXP(-LN(2)/2)*CM14+(1-EXP(-LN(2)/2))/(LN(2)/2)*CG15*CJ15*VLOOKUP('Données projet'!$B$9,Paramètres!$A$1:$I$88,3,0)*0.475*44/12</f>
        <v>0</v>
      </c>
      <c r="CN15" s="24">
        <f t="shared" si="16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IF(A15&lt;'Données projet'!$A$140,$CQ$205^A15,IF(A15='Données projet'!$A$140,'Données projet'!$B$140,CT14+CS15-DB14))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7"/>
        <v>#N/A</v>
      </c>
      <c r="CW15" s="22" t="e">
        <f t="shared" si="17"/>
        <v>#N/A</v>
      </c>
      <c r="CX15" s="62" t="e">
        <f t="shared" si="18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19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projet'!$B$9,Paramètres!$A$1:$I$88,3,0)*0.475*44/12</f>
        <v>0</v>
      </c>
      <c r="DG15" s="23">
        <f>EXP(-LN(2)/25)*DG14+(1-EXP(-LN(2)/25))/(LN(2)/25)*Calculateur!DB15*Calculateur!DD15*VLOOKUP('Données projet'!$B$9,Paramètres!$A$1:$I$88,3,0)*0.475*44/12</f>
        <v>0</v>
      </c>
      <c r="DH15" s="23">
        <f>EXP(-LN(2)/2)*DH14+(1-EXP(-LN(2)/2))/(LN(2)/2)*DB15*DE15*VLOOKUP('Données projet'!$B$9,Paramètres!$A$1:$I$88,3,0)*0.475*44/12</f>
        <v>0</v>
      </c>
      <c r="DI15" s="24">
        <f t="shared" si="20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IF(A15&lt;'Données projet'!$A$166,$DL$205^A15,IF(A15='Données projet'!$A$166,'Données projet'!$B$166,DO14+DN15-DW14))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8"/>
        <v>#N/A</v>
      </c>
      <c r="DR15" s="22" t="e">
        <f t="shared" si="21"/>
        <v>#N/A</v>
      </c>
      <c r="DS15" s="62" t="e">
        <f t="shared" si="22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23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projet'!$B$9,Paramètres!$A$1:$I$88,3,0)*0.475*44/12</f>
        <v>0</v>
      </c>
      <c r="EB15" s="23">
        <f>EXP(-LN(2)/25)*EB14+(1-EXP(-LN(2)/25))/(LN(2)/25)*Calculateur!DW15*Calculateur!DY15*VLOOKUP('Données projet'!$B$9,Paramètres!$A$1:$I$88,3,0)*0.475*44/12</f>
        <v>0</v>
      </c>
      <c r="EC15" s="23">
        <f>EXP(-LN(2)/2)*EC14+(1-EXP(-LN(2)/2))/(LN(2)/2)*DW15*DZ15*VLOOKUP('Données projet'!$B$9,Paramètres!$A$1:$I$88,3,0)*0.475*44/12</f>
        <v>0</v>
      </c>
      <c r="ED15" s="24">
        <f t="shared" si="24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IF(A15&lt;'Données projet'!$A$192,$EG$205^A15,IF(A15='Données projet'!$A$192,'Données projet'!$B$192,EJ14+EI15-ER14))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9"/>
        <v>#N/A</v>
      </c>
      <c r="EM15" s="22" t="e">
        <f t="shared" si="25"/>
        <v>#N/A</v>
      </c>
      <c r="EN15" s="62" t="e">
        <f t="shared" si="26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27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projet'!$B$9,Paramètres!$A$1:$I$88,3,0)*0.475*44/12</f>
        <v>0</v>
      </c>
      <c r="EW15" s="23">
        <f>EXP(-LN(2)/25)*EW14+(1-EXP(-LN(2)/25))/(LN(2)/25)*Calculateur!ER15*Calculateur!ET15*VLOOKUP('Données projet'!$B$9,Paramètres!$A$1:$I$88,3,0)*0.475*44/12</f>
        <v>0</v>
      </c>
      <c r="EX15" s="23">
        <f>EXP(-LN(2)/2)*EX14+(1-EXP(-LN(2)/2))/(LN(2)/2)*ER15*EU15*VLOOKUP('Données projet'!$B$9,Paramètres!$A$1:$I$88,3,0)*0.475*44/12</f>
        <v>0</v>
      </c>
      <c r="EY15" s="24">
        <f t="shared" si="28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IF(A15&lt;'Données projet'!$A$218,$FB$205^A15,IF(A15='Données projet'!$A$218,'Données projet'!$B$218,FE14+FD15-FM14))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50"/>
        <v>#N/A</v>
      </c>
      <c r="FH15" s="22" t="e">
        <f t="shared" si="29"/>
        <v>#N/A</v>
      </c>
      <c r="FI15" s="62" t="e">
        <f t="shared" si="30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31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projet'!$B$9,Paramètres!$A$1:$I$88,3,0)*0.475*44/12</f>
        <v>0</v>
      </c>
      <c r="FR15" s="23">
        <f>EXP(-LN(2)/25)*FR14+(1-EXP(-LN(2)/25))/(LN(2)/25)*Calculateur!FM15*Calculateur!FO15*VLOOKUP('Données projet'!$B$9,Paramètres!$A$1:$I$88,3,0)*0.475*44/12</f>
        <v>0</v>
      </c>
      <c r="FS15" s="23">
        <f>EXP(-LN(2)/2)*FS14+(1-EXP(-LN(2)/2))/(LN(2)/2)*FM15*FP15*VLOOKUP('Données projet'!$B$9,Paramètres!$A$1:$I$88,3,0)*0.475*44/12</f>
        <v>0</v>
      </c>
      <c r="FT15" s="24">
        <f t="shared" si="32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IF(A15&lt;'Données projet'!$A$244,$FW$205^A15,IF(A15='Données projet'!$A$244,'Données projet'!$B$244,FZ14+FY15-GH14))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51"/>
        <v>#N/A</v>
      </c>
      <c r="GC15" s="22" t="e">
        <f t="shared" si="33"/>
        <v>#N/A</v>
      </c>
      <c r="GD15" s="62" t="e">
        <f t="shared" si="34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35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projet'!$B$9,Paramètres!$A$1:$I$88,3,0)*0.475*44/12</f>
        <v>0</v>
      </c>
      <c r="GM15" s="23">
        <f>EXP(-LN(2)/25)*GM14+(1-EXP(-LN(2)/25))/(LN(2)/25)*Calculateur!GH15*Calculateur!GJ15*VLOOKUP('Données projet'!$B$9,Paramètres!$A$1:$I$88,3,0)*0.475*44/12</f>
        <v>0</v>
      </c>
      <c r="GN15" s="23">
        <f>EXP(-LN(2)/2)*GN14+(1-EXP(-LN(2)/2))/(LN(2)/2)*GH15*GK15*VLOOKUP('Données projet'!$B$9,Paramètres!$A$1:$I$88,3,0)*0.475*44/12</f>
        <v>0</v>
      </c>
      <c r="GO15" s="23">
        <f t="shared" si="36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IF(A15&lt;'Données projet'!$A$270,$GR$205^A15,IF(A15='Données projet'!$A$270,'Données projet'!$B$270,GU14+GT15-HC14))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2"/>
        <v>#N/A</v>
      </c>
      <c r="GX15" s="22" t="e">
        <f t="shared" si="37"/>
        <v>#N/A</v>
      </c>
      <c r="GY15" s="62" t="e">
        <f t="shared" si="38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39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projet'!$B$9,Paramètres!$A$1:$I$88,3,0)*0.475*44/12</f>
        <v>0</v>
      </c>
      <c r="HH15" s="23">
        <f>EXP(-LN(2)/25)*HH14+(1-EXP(-LN(2)/25))/(LN(2)/25)*Calculateur!HC15*Calculateur!HE15*VLOOKUP('Données projet'!$B$9,Paramètres!$A$1:$I$88,3,0)*0.475*44/12</f>
        <v>0</v>
      </c>
      <c r="HI15" s="23">
        <f>EXP(-LN(2)/2)*HI14+(1-EXP(-LN(2)/2))/(LN(2)/2)*HC15*HF15*VLOOKUP('Données projet'!$B$9,Paramètres!$A$1:$I$88,3,0)*0.475*44/12</f>
        <v>0</v>
      </c>
      <c r="HJ15" s="24">
        <f t="shared" si="40"/>
        <v>0</v>
      </c>
    </row>
    <row r="16" spans="1:218" s="5" customFormat="1" x14ac:dyDescent="0.3">
      <c r="A16" s="11">
        <f t="shared" si="4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7.7739999999999991</v>
      </c>
      <c r="D16" s="12">
        <f t="shared" si="4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19</v>
      </c>
      <c r="N16" s="14">
        <f>IF(A16&lt;'Données projet'!$A$36,$K$205^A16,IF(A16='Données projet'!$A$36,'Données projet'!$B$36,N15+M16-V15))</f>
        <v>91</v>
      </c>
      <c r="O16" s="14">
        <f>N16*VLOOKUP('Données projet'!$B$9,Paramètres!$A$1:$I$88,3,0)*VLOOKUP('Données projet'!$B$9,Paramètres!$A$1:$I$88,5,0)</f>
        <v>54.417999999999999</v>
      </c>
      <c r="P16" s="14">
        <f t="shared" si="43"/>
        <v>15.749044324804036</v>
      </c>
      <c r="Q16" s="22">
        <f t="shared" si="2"/>
        <v>122.20760219903367</v>
      </c>
      <c r="R16" s="62">
        <f t="shared" si="0"/>
        <v>415.54093553236697</v>
      </c>
      <c r="S16" s="62">
        <f ca="1">AVERAGE(OFFSET($R$3,0,0,'Données projet'!$E$9+1,1))-AVERAGE(OFFSET($H$3,0,0,'Données projet'!$E$9+1,1))</f>
        <v>148.54336005338024</v>
      </c>
      <c r="T16" s="62">
        <f t="shared" si="3"/>
        <v>361.07991692964788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16.277984942160291</v>
      </c>
      <c r="AC16" s="24">
        <f t="shared" si="4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IF(A16&lt;'Données projet'!$A$62,$AF$205^A16,IF(A16='Données projet'!$A$62,'Données projet'!$B$62,AI15+AH16-AQ15))</f>
        <v>0</v>
      </c>
      <c r="AJ16" s="14" t="e">
        <f>AI16*VLOOKUP('Données projet'!$B$10,Paramètres!$A$1:$I$88,3,0)*VLOOKUP('Données projet'!$B$10,Paramètres!$A$1:$I$88,5,0)</f>
        <v>#N/A</v>
      </c>
      <c r="AK16" s="14" t="e">
        <f t="shared" si="44"/>
        <v>#N/A</v>
      </c>
      <c r="AL16" s="22" t="e">
        <f t="shared" si="5"/>
        <v>#N/A</v>
      </c>
      <c r="AM16" s="62" t="e">
        <f t="shared" si="6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7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projet'!$B$9,Paramètres!$A$1:$I$88,3,0)*0.475*44/12</f>
        <v>0</v>
      </c>
      <c r="AV16" s="23">
        <f>EXP(-LN(2)/25)*AV15+(1-EXP(-LN(2)/25))/(LN(2)/25)*Calculateur!AQ16*Calculateur!AS16*VLOOKUP('Données projet'!$B$9,Paramètres!$A$1:$I$88,3,0)*0.475*44/12</f>
        <v>0</v>
      </c>
      <c r="AW16" s="23">
        <f>EXP(-LN(2)/2)*AW15+(1-EXP(-LN(2)/2))/(LN(2)/2)*AQ16*AT16*VLOOKUP('Données projet'!$B$9,Paramètres!$A$1:$I$88,3,0)*0.475*44/12</f>
        <v>0</v>
      </c>
      <c r="AX16" s="23">
        <f t="shared" si="8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IF(A16&lt;'Données projet'!$A$88,$BA$205^A16,IF(A16='Données projet'!$A$88,'Données projet'!$B$88,BD15+BC16-BL15))</f>
        <v>0</v>
      </c>
      <c r="BE16" s="14" t="e">
        <f>BD16*VLOOKUP('Données projet'!$B$11,Paramètres!$A$1:$I$88,3,0)*VLOOKUP('Données projet'!$B$11,Paramètres!$A$1:$I$88,5,0)</f>
        <v>#N/A</v>
      </c>
      <c r="BF16" s="14" t="e">
        <f t="shared" si="45"/>
        <v>#N/A</v>
      </c>
      <c r="BG16" s="22" t="e">
        <f t="shared" si="9"/>
        <v>#N/A</v>
      </c>
      <c r="BH16" s="62" t="e">
        <f t="shared" si="10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11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projet'!$B$9,Paramètres!$A$1:$I$88,3,0)*0.475*44/12</f>
        <v>0</v>
      </c>
      <c r="BQ16" s="23">
        <f>EXP(-LN(2)/25)*BQ15+(1-EXP(-LN(2)/25))/(LN(2)/25)*Calculateur!BL16*Calculateur!BN16*VLOOKUP('Données projet'!$B$9,Paramètres!$A$1:$I$88,3,0)*0.475*44/12</f>
        <v>0</v>
      </c>
      <c r="BR16" s="23">
        <f>EXP(-LN(2)/2)*BR15+(1-EXP(-LN(2)/2))/(LN(2)/2)*BL16*BO16*VLOOKUP('Données projet'!$B$9,Paramètres!$A$1:$I$88,3,0)*0.475*44/12</f>
        <v>0</v>
      </c>
      <c r="BS16" s="24">
        <f t="shared" si="12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IF(A16&lt;'Données projet'!$A$114,$BV$205^A16,IF(A16='Données projet'!$A$114,'Données projet'!$B$114,BY15+BX16-CG15))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46"/>
        <v>#N/A</v>
      </c>
      <c r="CB16" s="22" t="e">
        <f t="shared" si="13"/>
        <v>#N/A</v>
      </c>
      <c r="CC16" s="62" t="e">
        <f t="shared" si="14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15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projet'!$B$9,Paramètres!$A$1:$I$88,3,0)*0.475*44/12</f>
        <v>0</v>
      </c>
      <c r="CL16" s="23">
        <f>EXP(-LN(2)/25)*CL15+(1-EXP(-LN(2)/25))/(LN(2)/25)*Calculateur!CG16*Calculateur!CI16*VLOOKUP('Données projet'!$B$9,Paramètres!$A$1:$I$88,3,0)*0.475*44/12</f>
        <v>0</v>
      </c>
      <c r="CM16" s="23">
        <f>EXP(-LN(2)/2)*CM15+(1-EXP(-LN(2)/2))/(LN(2)/2)*CG16*CJ16*VLOOKUP('Données projet'!$B$9,Paramètres!$A$1:$I$88,3,0)*0.475*44/12</f>
        <v>0</v>
      </c>
      <c r="CN16" s="24">
        <f t="shared" si="16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IF(A16&lt;'Données projet'!$A$140,$CQ$205^A16,IF(A16='Données projet'!$A$140,'Données projet'!$B$140,CT15+CS16-DB15))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7"/>
        <v>#N/A</v>
      </c>
      <c r="CW16" s="22" t="e">
        <f t="shared" si="17"/>
        <v>#N/A</v>
      </c>
      <c r="CX16" s="62" t="e">
        <f t="shared" si="18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19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projet'!$B$9,Paramètres!$A$1:$I$88,3,0)*0.475*44/12</f>
        <v>0</v>
      </c>
      <c r="DG16" s="23">
        <f>EXP(-LN(2)/25)*DG15+(1-EXP(-LN(2)/25))/(LN(2)/25)*Calculateur!DB16*Calculateur!DD16*VLOOKUP('Données projet'!$B$9,Paramètres!$A$1:$I$88,3,0)*0.475*44/12</f>
        <v>0</v>
      </c>
      <c r="DH16" s="23">
        <f>EXP(-LN(2)/2)*DH15+(1-EXP(-LN(2)/2))/(LN(2)/2)*DB16*DE16*VLOOKUP('Données projet'!$B$9,Paramètres!$A$1:$I$88,3,0)*0.475*44/12</f>
        <v>0</v>
      </c>
      <c r="DI16" s="24">
        <f t="shared" si="20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IF(A16&lt;'Données projet'!$A$166,$DL$205^A16,IF(A16='Données projet'!$A$166,'Données projet'!$B$166,DO15+DN16-DW15))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8"/>
        <v>#N/A</v>
      </c>
      <c r="DR16" s="22" t="e">
        <f t="shared" si="21"/>
        <v>#N/A</v>
      </c>
      <c r="DS16" s="62" t="e">
        <f t="shared" si="22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23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projet'!$B$9,Paramètres!$A$1:$I$88,3,0)*0.475*44/12</f>
        <v>0</v>
      </c>
      <c r="EB16" s="23">
        <f>EXP(-LN(2)/25)*EB15+(1-EXP(-LN(2)/25))/(LN(2)/25)*Calculateur!DW16*Calculateur!DY16*VLOOKUP('Données projet'!$B$9,Paramètres!$A$1:$I$88,3,0)*0.475*44/12</f>
        <v>0</v>
      </c>
      <c r="EC16" s="23">
        <f>EXP(-LN(2)/2)*EC15+(1-EXP(-LN(2)/2))/(LN(2)/2)*DW16*DZ16*VLOOKUP('Données projet'!$B$9,Paramètres!$A$1:$I$88,3,0)*0.475*44/12</f>
        <v>0</v>
      </c>
      <c r="ED16" s="24">
        <f t="shared" si="24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IF(A16&lt;'Données projet'!$A$192,$EG$205^A16,IF(A16='Données projet'!$A$192,'Données projet'!$B$192,EJ15+EI16-ER15))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9"/>
        <v>#N/A</v>
      </c>
      <c r="EM16" s="22" t="e">
        <f t="shared" si="25"/>
        <v>#N/A</v>
      </c>
      <c r="EN16" s="62" t="e">
        <f t="shared" si="26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27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projet'!$B$9,Paramètres!$A$1:$I$88,3,0)*0.475*44/12</f>
        <v>0</v>
      </c>
      <c r="EW16" s="23">
        <f>EXP(-LN(2)/25)*EW15+(1-EXP(-LN(2)/25))/(LN(2)/25)*Calculateur!ER16*Calculateur!ET16*VLOOKUP('Données projet'!$B$9,Paramètres!$A$1:$I$88,3,0)*0.475*44/12</f>
        <v>0</v>
      </c>
      <c r="EX16" s="23">
        <f>EXP(-LN(2)/2)*EX15+(1-EXP(-LN(2)/2))/(LN(2)/2)*ER16*EU16*VLOOKUP('Données projet'!$B$9,Paramètres!$A$1:$I$88,3,0)*0.475*44/12</f>
        <v>0</v>
      </c>
      <c r="EY16" s="24">
        <f t="shared" si="28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IF(A16&lt;'Données projet'!$A$218,$FB$205^A16,IF(A16='Données projet'!$A$218,'Données projet'!$B$218,FE15+FD16-FM15))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50"/>
        <v>#N/A</v>
      </c>
      <c r="FH16" s="22" t="e">
        <f t="shared" si="29"/>
        <v>#N/A</v>
      </c>
      <c r="FI16" s="62" t="e">
        <f t="shared" si="30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31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projet'!$B$9,Paramètres!$A$1:$I$88,3,0)*0.475*44/12</f>
        <v>0</v>
      </c>
      <c r="FR16" s="23">
        <f>EXP(-LN(2)/25)*FR15+(1-EXP(-LN(2)/25))/(LN(2)/25)*Calculateur!FM16*Calculateur!FO16*VLOOKUP('Données projet'!$B$9,Paramètres!$A$1:$I$88,3,0)*0.475*44/12</f>
        <v>0</v>
      </c>
      <c r="FS16" s="23">
        <f>EXP(-LN(2)/2)*FS15+(1-EXP(-LN(2)/2))/(LN(2)/2)*FM16*FP16*VLOOKUP('Données projet'!$B$9,Paramètres!$A$1:$I$88,3,0)*0.475*44/12</f>
        <v>0</v>
      </c>
      <c r="FT16" s="24">
        <f t="shared" si="32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IF(A16&lt;'Données projet'!$A$244,$FW$205^A16,IF(A16='Données projet'!$A$244,'Données projet'!$B$244,FZ15+FY16-GH15))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51"/>
        <v>#N/A</v>
      </c>
      <c r="GC16" s="22" t="e">
        <f t="shared" si="33"/>
        <v>#N/A</v>
      </c>
      <c r="GD16" s="62" t="e">
        <f t="shared" si="34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35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projet'!$B$9,Paramètres!$A$1:$I$88,3,0)*0.475*44/12</f>
        <v>0</v>
      </c>
      <c r="GM16" s="23">
        <f>EXP(-LN(2)/25)*GM15+(1-EXP(-LN(2)/25))/(LN(2)/25)*Calculateur!GH16*Calculateur!GJ16*VLOOKUP('Données projet'!$B$9,Paramètres!$A$1:$I$88,3,0)*0.475*44/12</f>
        <v>0</v>
      </c>
      <c r="GN16" s="23">
        <f>EXP(-LN(2)/2)*GN15+(1-EXP(-LN(2)/2))/(LN(2)/2)*GH16*GK16*VLOOKUP('Données projet'!$B$9,Paramètres!$A$1:$I$88,3,0)*0.475*44/12</f>
        <v>0</v>
      </c>
      <c r="GO16" s="23">
        <f t="shared" si="36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IF(A16&lt;'Données projet'!$A$270,$GR$205^A16,IF(A16='Données projet'!$A$270,'Données projet'!$B$270,GU15+GT16-HC15))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2"/>
        <v>#N/A</v>
      </c>
      <c r="GX16" s="22" t="e">
        <f t="shared" si="37"/>
        <v>#N/A</v>
      </c>
      <c r="GY16" s="62" t="e">
        <f t="shared" si="38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39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projet'!$B$9,Paramètres!$A$1:$I$88,3,0)*0.475*44/12</f>
        <v>0</v>
      </c>
      <c r="HH16" s="23">
        <f>EXP(-LN(2)/25)*HH15+(1-EXP(-LN(2)/25))/(LN(2)/25)*Calculateur!HC16*Calculateur!HE16*VLOOKUP('Données projet'!$B$9,Paramètres!$A$1:$I$88,3,0)*0.475*44/12</f>
        <v>0</v>
      </c>
      <c r="HI16" s="23">
        <f>EXP(-LN(2)/2)*HI15+(1-EXP(-LN(2)/2))/(LN(2)/2)*HC16*HF16*VLOOKUP('Données projet'!$B$9,Paramètres!$A$1:$I$88,3,0)*0.475*44/12</f>
        <v>0</v>
      </c>
      <c r="HJ16" s="24">
        <f t="shared" si="40"/>
        <v>0</v>
      </c>
    </row>
    <row r="17" spans="1:218" s="5" customFormat="1" x14ac:dyDescent="0.3">
      <c r="A17" s="11">
        <f t="shared" si="4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8.3719999999999999</v>
      </c>
      <c r="D17" s="12">
        <f t="shared" si="4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>
        <f>VLOOKUP(A17,'Données projet'!$A$35:$I$55,2,0)</f>
        <v>110</v>
      </c>
      <c r="L17" s="13">
        <f>VLOOKUP(A17,'Données projet'!$A$35:$I$55,9,0)</f>
        <v>19</v>
      </c>
      <c r="M17" s="13">
        <f t="array" ref="M17">INDEX(L:L,MIN(IF(ISNUMBER(L17:L213),ROW(L17:L213),"")))</f>
        <v>19</v>
      </c>
      <c r="N17" s="14">
        <f>IF(A17&lt;'Données projet'!$A$36,$K$205^A17,IF(A17='Données projet'!$A$36,'Données projet'!$B$36,N16+M17-V16))</f>
        <v>110</v>
      </c>
      <c r="O17" s="14">
        <f>N17*VLOOKUP('Données projet'!$B$9,Paramètres!$A$1:$I$88,3,0)*VLOOKUP('Données projet'!$B$9,Paramètres!$A$1:$I$88,5,0)</f>
        <v>65.78</v>
      </c>
      <c r="P17" s="14">
        <f t="shared" si="43"/>
        <v>18.621720661480644</v>
      </c>
      <c r="Q17" s="22">
        <f t="shared" si="2"/>
        <v>146.99966348541213</v>
      </c>
      <c r="R17" s="62">
        <f t="shared" si="0"/>
        <v>440.33299681874541</v>
      </c>
      <c r="S17" s="62">
        <f ca="1">AVERAGE(OFFSET($R$3,0,0,'Données projet'!$E$9+1,1))-AVERAGE(OFFSET($H$3,0,0,'Données projet'!$E$9+1,1))</f>
        <v>148.54336005338024</v>
      </c>
      <c r="T17" s="62">
        <f t="shared" si="3"/>
        <v>361.07991692964788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11.510273536654053</v>
      </c>
      <c r="AC17" s="24">
        <f t="shared" si="4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IF(A17&lt;'Données projet'!$A$62,$AF$205^A17,IF(A17='Données projet'!$A$62,'Données projet'!$B$62,AI16+AH17-AQ16))</f>
        <v>0</v>
      </c>
      <c r="AJ17" s="14" t="e">
        <f>AI17*VLOOKUP('Données projet'!$B$10,Paramètres!$A$1:$I$88,3,0)*VLOOKUP('Données projet'!$B$10,Paramètres!$A$1:$I$88,5,0)</f>
        <v>#N/A</v>
      </c>
      <c r="AK17" s="14" t="e">
        <f t="shared" si="44"/>
        <v>#N/A</v>
      </c>
      <c r="AL17" s="22" t="e">
        <f t="shared" si="5"/>
        <v>#N/A</v>
      </c>
      <c r="AM17" s="62" t="e">
        <f t="shared" si="6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7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projet'!$B$9,Paramètres!$A$1:$I$88,3,0)*0.475*44/12</f>
        <v>0</v>
      </c>
      <c r="AV17" s="23">
        <f>EXP(-LN(2)/25)*AV16+(1-EXP(-LN(2)/25))/(LN(2)/25)*Calculateur!AQ17*Calculateur!AS17*VLOOKUP('Données projet'!$B$9,Paramètres!$A$1:$I$88,3,0)*0.475*44/12</f>
        <v>0</v>
      </c>
      <c r="AW17" s="23">
        <f>EXP(-LN(2)/2)*AW16+(1-EXP(-LN(2)/2))/(LN(2)/2)*AQ17*AT17*VLOOKUP('Données projet'!$B$9,Paramètres!$A$1:$I$88,3,0)*0.475*44/12</f>
        <v>0</v>
      </c>
      <c r="AX17" s="23">
        <f t="shared" si="8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IF(A17&lt;'Données projet'!$A$88,$BA$205^A17,IF(A17='Données projet'!$A$88,'Données projet'!$B$88,BD16+BC17-BL16))</f>
        <v>0</v>
      </c>
      <c r="BE17" s="14" t="e">
        <f>BD17*VLOOKUP('Données projet'!$B$11,Paramètres!$A$1:$I$88,3,0)*VLOOKUP('Données projet'!$B$11,Paramètres!$A$1:$I$88,5,0)</f>
        <v>#N/A</v>
      </c>
      <c r="BF17" s="14" t="e">
        <f t="shared" si="45"/>
        <v>#N/A</v>
      </c>
      <c r="BG17" s="22" t="e">
        <f t="shared" si="9"/>
        <v>#N/A</v>
      </c>
      <c r="BH17" s="62" t="e">
        <f t="shared" si="10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11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projet'!$B$9,Paramètres!$A$1:$I$88,3,0)*0.475*44/12</f>
        <v>0</v>
      </c>
      <c r="BQ17" s="23">
        <f>EXP(-LN(2)/25)*BQ16+(1-EXP(-LN(2)/25))/(LN(2)/25)*Calculateur!BL17*Calculateur!BN17*VLOOKUP('Données projet'!$B$9,Paramètres!$A$1:$I$88,3,0)*0.475*44/12</f>
        <v>0</v>
      </c>
      <c r="BR17" s="23">
        <f>EXP(-LN(2)/2)*BR16+(1-EXP(-LN(2)/2))/(LN(2)/2)*BL17*BO17*VLOOKUP('Données projet'!$B$9,Paramètres!$A$1:$I$88,3,0)*0.475*44/12</f>
        <v>0</v>
      </c>
      <c r="BS17" s="24">
        <f t="shared" si="12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IF(A17&lt;'Données projet'!$A$114,$BV$205^A17,IF(A17='Données projet'!$A$114,'Données projet'!$B$114,BY16+BX17-CG16))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46"/>
        <v>#N/A</v>
      </c>
      <c r="CB17" s="22" t="e">
        <f t="shared" si="13"/>
        <v>#N/A</v>
      </c>
      <c r="CC17" s="62" t="e">
        <f t="shared" si="14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15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projet'!$B$9,Paramètres!$A$1:$I$88,3,0)*0.475*44/12</f>
        <v>0</v>
      </c>
      <c r="CL17" s="23">
        <f>EXP(-LN(2)/25)*CL16+(1-EXP(-LN(2)/25))/(LN(2)/25)*Calculateur!CG17*Calculateur!CI17*VLOOKUP('Données projet'!$B$9,Paramètres!$A$1:$I$88,3,0)*0.475*44/12</f>
        <v>0</v>
      </c>
      <c r="CM17" s="23">
        <f>EXP(-LN(2)/2)*CM16+(1-EXP(-LN(2)/2))/(LN(2)/2)*CG17*CJ17*VLOOKUP('Données projet'!$B$9,Paramètres!$A$1:$I$88,3,0)*0.475*44/12</f>
        <v>0</v>
      </c>
      <c r="CN17" s="24">
        <f t="shared" si="16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IF(A17&lt;'Données projet'!$A$140,$CQ$205^A17,IF(A17='Données projet'!$A$140,'Données projet'!$B$140,CT16+CS17-DB16))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7"/>
        <v>#N/A</v>
      </c>
      <c r="CW17" s="22" t="e">
        <f t="shared" si="17"/>
        <v>#N/A</v>
      </c>
      <c r="CX17" s="62" t="e">
        <f t="shared" si="18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19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projet'!$B$9,Paramètres!$A$1:$I$88,3,0)*0.475*44/12</f>
        <v>0</v>
      </c>
      <c r="DG17" s="23">
        <f>EXP(-LN(2)/25)*DG16+(1-EXP(-LN(2)/25))/(LN(2)/25)*Calculateur!DB17*Calculateur!DD17*VLOOKUP('Données projet'!$B$9,Paramètres!$A$1:$I$88,3,0)*0.475*44/12</f>
        <v>0</v>
      </c>
      <c r="DH17" s="23">
        <f>EXP(-LN(2)/2)*DH16+(1-EXP(-LN(2)/2))/(LN(2)/2)*DB17*DE17*VLOOKUP('Données projet'!$B$9,Paramètres!$A$1:$I$88,3,0)*0.475*44/12</f>
        <v>0</v>
      </c>
      <c r="DI17" s="24">
        <f t="shared" si="20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IF(A17&lt;'Données projet'!$A$166,$DL$205^A17,IF(A17='Données projet'!$A$166,'Données projet'!$B$166,DO16+DN17-DW16))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8"/>
        <v>#N/A</v>
      </c>
      <c r="DR17" s="22" t="e">
        <f t="shared" si="21"/>
        <v>#N/A</v>
      </c>
      <c r="DS17" s="62" t="e">
        <f t="shared" si="22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23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projet'!$B$9,Paramètres!$A$1:$I$88,3,0)*0.475*44/12</f>
        <v>0</v>
      </c>
      <c r="EB17" s="23">
        <f>EXP(-LN(2)/25)*EB16+(1-EXP(-LN(2)/25))/(LN(2)/25)*Calculateur!DW17*Calculateur!DY17*VLOOKUP('Données projet'!$B$9,Paramètres!$A$1:$I$88,3,0)*0.475*44/12</f>
        <v>0</v>
      </c>
      <c r="EC17" s="23">
        <f>EXP(-LN(2)/2)*EC16+(1-EXP(-LN(2)/2))/(LN(2)/2)*DW17*DZ17*VLOOKUP('Données projet'!$B$9,Paramètres!$A$1:$I$88,3,0)*0.475*44/12</f>
        <v>0</v>
      </c>
      <c r="ED17" s="24">
        <f t="shared" si="24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IF(A17&lt;'Données projet'!$A$192,$EG$205^A17,IF(A17='Données projet'!$A$192,'Données projet'!$B$192,EJ16+EI17-ER16))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9"/>
        <v>#N/A</v>
      </c>
      <c r="EM17" s="22" t="e">
        <f t="shared" si="25"/>
        <v>#N/A</v>
      </c>
      <c r="EN17" s="62" t="e">
        <f t="shared" si="26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27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projet'!$B$9,Paramètres!$A$1:$I$88,3,0)*0.475*44/12</f>
        <v>0</v>
      </c>
      <c r="EW17" s="23">
        <f>EXP(-LN(2)/25)*EW16+(1-EXP(-LN(2)/25))/(LN(2)/25)*Calculateur!ER17*Calculateur!ET17*VLOOKUP('Données projet'!$B$9,Paramètres!$A$1:$I$88,3,0)*0.475*44/12</f>
        <v>0</v>
      </c>
      <c r="EX17" s="23">
        <f>EXP(-LN(2)/2)*EX16+(1-EXP(-LN(2)/2))/(LN(2)/2)*ER17*EU17*VLOOKUP('Données projet'!$B$9,Paramètres!$A$1:$I$88,3,0)*0.475*44/12</f>
        <v>0</v>
      </c>
      <c r="EY17" s="24">
        <f t="shared" si="28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IF(A17&lt;'Données projet'!$A$218,$FB$205^A17,IF(A17='Données projet'!$A$218,'Données projet'!$B$218,FE16+FD17-FM16))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50"/>
        <v>#N/A</v>
      </c>
      <c r="FH17" s="22" t="e">
        <f t="shared" si="29"/>
        <v>#N/A</v>
      </c>
      <c r="FI17" s="62" t="e">
        <f t="shared" si="30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31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projet'!$B$9,Paramètres!$A$1:$I$88,3,0)*0.475*44/12</f>
        <v>0</v>
      </c>
      <c r="FR17" s="23">
        <f>EXP(-LN(2)/25)*FR16+(1-EXP(-LN(2)/25))/(LN(2)/25)*Calculateur!FM17*Calculateur!FO17*VLOOKUP('Données projet'!$B$9,Paramètres!$A$1:$I$88,3,0)*0.475*44/12</f>
        <v>0</v>
      </c>
      <c r="FS17" s="23">
        <f>EXP(-LN(2)/2)*FS16+(1-EXP(-LN(2)/2))/(LN(2)/2)*FM17*FP17*VLOOKUP('Données projet'!$B$9,Paramètres!$A$1:$I$88,3,0)*0.475*44/12</f>
        <v>0</v>
      </c>
      <c r="FT17" s="24">
        <f t="shared" si="32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IF(A17&lt;'Données projet'!$A$244,$FW$205^A17,IF(A17='Données projet'!$A$244,'Données projet'!$B$244,FZ16+FY17-GH16))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51"/>
        <v>#N/A</v>
      </c>
      <c r="GC17" s="22" t="e">
        <f t="shared" si="33"/>
        <v>#N/A</v>
      </c>
      <c r="GD17" s="62" t="e">
        <f t="shared" si="34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35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projet'!$B$9,Paramètres!$A$1:$I$88,3,0)*0.475*44/12</f>
        <v>0</v>
      </c>
      <c r="GM17" s="23">
        <f>EXP(-LN(2)/25)*GM16+(1-EXP(-LN(2)/25))/(LN(2)/25)*Calculateur!GH17*Calculateur!GJ17*VLOOKUP('Données projet'!$B$9,Paramètres!$A$1:$I$88,3,0)*0.475*44/12</f>
        <v>0</v>
      </c>
      <c r="GN17" s="23">
        <f>EXP(-LN(2)/2)*GN16+(1-EXP(-LN(2)/2))/(LN(2)/2)*GH17*GK17*VLOOKUP('Données projet'!$B$9,Paramètres!$A$1:$I$88,3,0)*0.475*44/12</f>
        <v>0</v>
      </c>
      <c r="GO17" s="23">
        <f t="shared" si="36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IF(A17&lt;'Données projet'!$A$270,$GR$205^A17,IF(A17='Données projet'!$A$270,'Données projet'!$B$270,GU16+GT17-HC16))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2"/>
        <v>#N/A</v>
      </c>
      <c r="GX17" s="22" t="e">
        <f t="shared" si="37"/>
        <v>#N/A</v>
      </c>
      <c r="GY17" s="62" t="e">
        <f t="shared" si="38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39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projet'!$B$9,Paramètres!$A$1:$I$88,3,0)*0.475*44/12</f>
        <v>0</v>
      </c>
      <c r="HH17" s="23">
        <f>EXP(-LN(2)/25)*HH16+(1-EXP(-LN(2)/25))/(LN(2)/25)*Calculateur!HC17*Calculateur!HE17*VLOOKUP('Données projet'!$B$9,Paramètres!$A$1:$I$88,3,0)*0.475*44/12</f>
        <v>0</v>
      </c>
      <c r="HI17" s="23">
        <f>EXP(-LN(2)/2)*HI16+(1-EXP(-LN(2)/2))/(LN(2)/2)*HC17*HF17*VLOOKUP('Données projet'!$B$9,Paramètres!$A$1:$I$88,3,0)*0.475*44/12</f>
        <v>0</v>
      </c>
      <c r="HJ17" s="24">
        <f t="shared" si="40"/>
        <v>0</v>
      </c>
    </row>
    <row r="18" spans="1:218" s="5" customFormat="1" x14ac:dyDescent="0.3">
      <c r="A18" s="11">
        <f t="shared" si="4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8.9700000000000006</v>
      </c>
      <c r="D18" s="12">
        <f t="shared" si="4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21.5</v>
      </c>
      <c r="N18" s="14">
        <f>IF(A18&lt;'Données projet'!$A$36,$K$205^A18,IF(A18='Données projet'!$A$36,'Données projet'!$B$36,N17+M18-V17))</f>
        <v>131.5</v>
      </c>
      <c r="O18" s="14">
        <f>N18*VLOOKUP('Données projet'!$B$9,Paramètres!$A$1:$I$88,3,0)*VLOOKUP('Données projet'!$B$9,Paramètres!$A$1:$I$88,5,0)</f>
        <v>78.637</v>
      </c>
      <c r="P18" s="14">
        <f t="shared" si="43"/>
        <v>21.803590973216835</v>
      </c>
      <c r="Q18" s="22">
        <f t="shared" si="2"/>
        <v>174.93402927835265</v>
      </c>
      <c r="R18" s="62">
        <f t="shared" si="0"/>
        <v>468.26736261168594</v>
      </c>
      <c r="S18" s="62">
        <f ca="1">AVERAGE(OFFSET($R$3,0,0,'Données projet'!$E$9+1,1))-AVERAGE(OFFSET($H$3,0,0,'Données projet'!$E$9+1,1))</f>
        <v>148.54336005338024</v>
      </c>
      <c r="T18" s="62">
        <f t="shared" si="3"/>
        <v>361.07991692964788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8.1389924710801456</v>
      </c>
      <c r="AC18" s="24">
        <f t="shared" si="4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IF(A18&lt;'Données projet'!$A$62,$AF$205^A18,IF(A18='Données projet'!$A$62,'Données projet'!$B$62,AI17+AH18-AQ17))</f>
        <v>0</v>
      </c>
      <c r="AJ18" s="14" t="e">
        <f>AI18*VLOOKUP('Données projet'!$B$10,Paramètres!$A$1:$I$88,3,0)*VLOOKUP('Données projet'!$B$10,Paramètres!$A$1:$I$88,5,0)</f>
        <v>#N/A</v>
      </c>
      <c r="AK18" s="14" t="e">
        <f t="shared" si="44"/>
        <v>#N/A</v>
      </c>
      <c r="AL18" s="22" t="e">
        <f t="shared" si="5"/>
        <v>#N/A</v>
      </c>
      <c r="AM18" s="62" t="e">
        <f t="shared" si="6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7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projet'!$B$9,Paramètres!$A$1:$I$88,3,0)*0.475*44/12</f>
        <v>0</v>
      </c>
      <c r="AV18" s="23">
        <f>EXP(-LN(2)/25)*AV17+(1-EXP(-LN(2)/25))/(LN(2)/25)*Calculateur!AQ18*Calculateur!AS18*VLOOKUP('Données projet'!$B$9,Paramètres!$A$1:$I$88,3,0)*0.475*44/12</f>
        <v>0</v>
      </c>
      <c r="AW18" s="23">
        <f>EXP(-LN(2)/2)*AW17+(1-EXP(-LN(2)/2))/(LN(2)/2)*AQ18*AT18*VLOOKUP('Données projet'!$B$9,Paramètres!$A$1:$I$88,3,0)*0.475*44/12</f>
        <v>0</v>
      </c>
      <c r="AX18" s="23">
        <f t="shared" si="8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IF(A18&lt;'Données projet'!$A$88,$BA$205^A18,IF(A18='Données projet'!$A$88,'Données projet'!$B$88,BD17+BC18-BL17))</f>
        <v>0</v>
      </c>
      <c r="BE18" s="14" t="e">
        <f>BD18*VLOOKUP('Données projet'!$B$11,Paramètres!$A$1:$I$88,3,0)*VLOOKUP('Données projet'!$B$11,Paramètres!$A$1:$I$88,5,0)</f>
        <v>#N/A</v>
      </c>
      <c r="BF18" s="14" t="e">
        <f t="shared" si="45"/>
        <v>#N/A</v>
      </c>
      <c r="BG18" s="22" t="e">
        <f t="shared" si="9"/>
        <v>#N/A</v>
      </c>
      <c r="BH18" s="62" t="e">
        <f t="shared" si="10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11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projet'!$B$9,Paramètres!$A$1:$I$88,3,0)*0.475*44/12</f>
        <v>0</v>
      </c>
      <c r="BQ18" s="23">
        <f>EXP(-LN(2)/25)*BQ17+(1-EXP(-LN(2)/25))/(LN(2)/25)*Calculateur!BL18*Calculateur!BN18*VLOOKUP('Données projet'!$B$9,Paramètres!$A$1:$I$88,3,0)*0.475*44/12</f>
        <v>0</v>
      </c>
      <c r="BR18" s="23">
        <f>EXP(-LN(2)/2)*BR17+(1-EXP(-LN(2)/2))/(LN(2)/2)*BL18*BO18*VLOOKUP('Données projet'!$B$9,Paramètres!$A$1:$I$88,3,0)*0.475*44/12</f>
        <v>0</v>
      </c>
      <c r="BS18" s="24">
        <f t="shared" si="12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IF(A18&lt;'Données projet'!$A$114,$BV$205^A18,IF(A18='Données projet'!$A$114,'Données projet'!$B$114,BY17+BX18-CG17))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46"/>
        <v>#N/A</v>
      </c>
      <c r="CB18" s="22" t="e">
        <f t="shared" si="13"/>
        <v>#N/A</v>
      </c>
      <c r="CC18" s="62" t="e">
        <f t="shared" si="14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15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projet'!$B$9,Paramètres!$A$1:$I$88,3,0)*0.475*44/12</f>
        <v>0</v>
      </c>
      <c r="CL18" s="23">
        <f>EXP(-LN(2)/25)*CL17+(1-EXP(-LN(2)/25))/(LN(2)/25)*Calculateur!CG18*Calculateur!CI18*VLOOKUP('Données projet'!$B$9,Paramètres!$A$1:$I$88,3,0)*0.475*44/12</f>
        <v>0</v>
      </c>
      <c r="CM18" s="23">
        <f>EXP(-LN(2)/2)*CM17+(1-EXP(-LN(2)/2))/(LN(2)/2)*CG18*CJ18*VLOOKUP('Données projet'!$B$9,Paramètres!$A$1:$I$88,3,0)*0.475*44/12</f>
        <v>0</v>
      </c>
      <c r="CN18" s="24">
        <f t="shared" si="16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IF(A18&lt;'Données projet'!$A$140,$CQ$205^A18,IF(A18='Données projet'!$A$140,'Données projet'!$B$140,CT17+CS18-DB17))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7"/>
        <v>#N/A</v>
      </c>
      <c r="CW18" s="22" t="e">
        <f t="shared" si="17"/>
        <v>#N/A</v>
      </c>
      <c r="CX18" s="62" t="e">
        <f t="shared" si="18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19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projet'!$B$9,Paramètres!$A$1:$I$88,3,0)*0.475*44/12</f>
        <v>0</v>
      </c>
      <c r="DG18" s="23">
        <f>EXP(-LN(2)/25)*DG17+(1-EXP(-LN(2)/25))/(LN(2)/25)*Calculateur!DB18*Calculateur!DD18*VLOOKUP('Données projet'!$B$9,Paramètres!$A$1:$I$88,3,0)*0.475*44/12</f>
        <v>0</v>
      </c>
      <c r="DH18" s="23">
        <f>EXP(-LN(2)/2)*DH17+(1-EXP(-LN(2)/2))/(LN(2)/2)*DB18*DE18*VLOOKUP('Données projet'!$B$9,Paramètres!$A$1:$I$88,3,0)*0.475*44/12</f>
        <v>0</v>
      </c>
      <c r="DI18" s="24">
        <f t="shared" si="20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IF(A18&lt;'Données projet'!$A$166,$DL$205^A18,IF(A18='Données projet'!$A$166,'Données projet'!$B$166,DO17+DN18-DW17))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8"/>
        <v>#N/A</v>
      </c>
      <c r="DR18" s="22" t="e">
        <f t="shared" si="21"/>
        <v>#N/A</v>
      </c>
      <c r="DS18" s="62" t="e">
        <f t="shared" si="22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23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projet'!$B$9,Paramètres!$A$1:$I$88,3,0)*0.475*44/12</f>
        <v>0</v>
      </c>
      <c r="EB18" s="23">
        <f>EXP(-LN(2)/25)*EB17+(1-EXP(-LN(2)/25))/(LN(2)/25)*Calculateur!DW18*Calculateur!DY18*VLOOKUP('Données projet'!$B$9,Paramètres!$A$1:$I$88,3,0)*0.475*44/12</f>
        <v>0</v>
      </c>
      <c r="EC18" s="23">
        <f>EXP(-LN(2)/2)*EC17+(1-EXP(-LN(2)/2))/(LN(2)/2)*DW18*DZ18*VLOOKUP('Données projet'!$B$9,Paramètres!$A$1:$I$88,3,0)*0.475*44/12</f>
        <v>0</v>
      </c>
      <c r="ED18" s="24">
        <f t="shared" si="24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IF(A18&lt;'Données projet'!$A$192,$EG$205^A18,IF(A18='Données projet'!$A$192,'Données projet'!$B$192,EJ17+EI18-ER17))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9"/>
        <v>#N/A</v>
      </c>
      <c r="EM18" s="22" t="e">
        <f t="shared" si="25"/>
        <v>#N/A</v>
      </c>
      <c r="EN18" s="62" t="e">
        <f t="shared" si="26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27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projet'!$B$9,Paramètres!$A$1:$I$88,3,0)*0.475*44/12</f>
        <v>0</v>
      </c>
      <c r="EW18" s="23">
        <f>EXP(-LN(2)/25)*EW17+(1-EXP(-LN(2)/25))/(LN(2)/25)*Calculateur!ER18*Calculateur!ET18*VLOOKUP('Données projet'!$B$9,Paramètres!$A$1:$I$88,3,0)*0.475*44/12</f>
        <v>0</v>
      </c>
      <c r="EX18" s="23">
        <f>EXP(-LN(2)/2)*EX17+(1-EXP(-LN(2)/2))/(LN(2)/2)*ER18*EU18*VLOOKUP('Données projet'!$B$9,Paramètres!$A$1:$I$88,3,0)*0.475*44/12</f>
        <v>0</v>
      </c>
      <c r="EY18" s="24">
        <f t="shared" si="28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IF(A18&lt;'Données projet'!$A$218,$FB$205^A18,IF(A18='Données projet'!$A$218,'Données projet'!$B$218,FE17+FD18-FM17))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50"/>
        <v>#N/A</v>
      </c>
      <c r="FH18" s="22" t="e">
        <f t="shared" si="29"/>
        <v>#N/A</v>
      </c>
      <c r="FI18" s="62" t="e">
        <f t="shared" si="30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31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projet'!$B$9,Paramètres!$A$1:$I$88,3,0)*0.475*44/12</f>
        <v>0</v>
      </c>
      <c r="FR18" s="23">
        <f>EXP(-LN(2)/25)*FR17+(1-EXP(-LN(2)/25))/(LN(2)/25)*Calculateur!FM18*Calculateur!FO18*VLOOKUP('Données projet'!$B$9,Paramètres!$A$1:$I$88,3,0)*0.475*44/12</f>
        <v>0</v>
      </c>
      <c r="FS18" s="23">
        <f>EXP(-LN(2)/2)*FS17+(1-EXP(-LN(2)/2))/(LN(2)/2)*FM18*FP18*VLOOKUP('Données projet'!$B$9,Paramètres!$A$1:$I$88,3,0)*0.475*44/12</f>
        <v>0</v>
      </c>
      <c r="FT18" s="24">
        <f t="shared" si="32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IF(A18&lt;'Données projet'!$A$244,$FW$205^A18,IF(A18='Données projet'!$A$244,'Données projet'!$B$244,FZ17+FY18-GH17))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51"/>
        <v>#N/A</v>
      </c>
      <c r="GC18" s="22" t="e">
        <f t="shared" si="33"/>
        <v>#N/A</v>
      </c>
      <c r="GD18" s="62" t="e">
        <f t="shared" si="34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35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projet'!$B$9,Paramètres!$A$1:$I$88,3,0)*0.475*44/12</f>
        <v>0</v>
      </c>
      <c r="GM18" s="23">
        <f>EXP(-LN(2)/25)*GM17+(1-EXP(-LN(2)/25))/(LN(2)/25)*Calculateur!GH18*Calculateur!GJ18*VLOOKUP('Données projet'!$B$9,Paramètres!$A$1:$I$88,3,0)*0.475*44/12</f>
        <v>0</v>
      </c>
      <c r="GN18" s="23">
        <f>EXP(-LN(2)/2)*GN17+(1-EXP(-LN(2)/2))/(LN(2)/2)*GH18*GK18*VLOOKUP('Données projet'!$B$9,Paramètres!$A$1:$I$88,3,0)*0.475*44/12</f>
        <v>0</v>
      </c>
      <c r="GO18" s="23">
        <f t="shared" si="36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IF(A18&lt;'Données projet'!$A$270,$GR$205^A18,IF(A18='Données projet'!$A$270,'Données projet'!$B$270,GU17+GT18-HC17))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2"/>
        <v>#N/A</v>
      </c>
      <c r="GX18" s="22" t="e">
        <f t="shared" si="37"/>
        <v>#N/A</v>
      </c>
      <c r="GY18" s="62" t="e">
        <f t="shared" si="38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39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projet'!$B$9,Paramètres!$A$1:$I$88,3,0)*0.475*44/12</f>
        <v>0</v>
      </c>
      <c r="HH18" s="23">
        <f>EXP(-LN(2)/25)*HH17+(1-EXP(-LN(2)/25))/(LN(2)/25)*Calculateur!HC18*Calculateur!HE18*VLOOKUP('Données projet'!$B$9,Paramètres!$A$1:$I$88,3,0)*0.475*44/12</f>
        <v>0</v>
      </c>
      <c r="HI18" s="23">
        <f>EXP(-LN(2)/2)*HI17+(1-EXP(-LN(2)/2))/(LN(2)/2)*HC18*HF18*VLOOKUP('Données projet'!$B$9,Paramètres!$A$1:$I$88,3,0)*0.475*44/12</f>
        <v>0</v>
      </c>
      <c r="HJ18" s="24">
        <f t="shared" si="40"/>
        <v>0</v>
      </c>
    </row>
    <row r="19" spans="1:218" s="5" customFormat="1" x14ac:dyDescent="0.3">
      <c r="A19" s="11">
        <f t="shared" si="4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9.5680000000000014</v>
      </c>
      <c r="D19" s="12">
        <f t="shared" si="4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>
        <f>VLOOKUP(A19,'Données projet'!$A$35:$I$55,2,0)</f>
        <v>153</v>
      </c>
      <c r="L19" s="13">
        <f>VLOOKUP(A19,'Données projet'!$A$35:$I$55,9,0)</f>
        <v>21.5</v>
      </c>
      <c r="M19" s="13">
        <f t="array" ref="M19">INDEX(L:L,MIN(IF(ISNUMBER(L19:L215),ROW(L19:L215),"")))</f>
        <v>21.5</v>
      </c>
      <c r="N19" s="14">
        <f>IF(A19&lt;'Données projet'!$A$36,$K$205^A19,IF(A19='Données projet'!$A$36,'Données projet'!$B$36,N18+M19-V18))</f>
        <v>153</v>
      </c>
      <c r="O19" s="14">
        <f>N19*VLOOKUP('Données projet'!$B$9,Paramètres!$A$1:$I$88,3,0)*VLOOKUP('Données projet'!$B$9,Paramètres!$A$1:$I$88,5,0)</f>
        <v>91.494000000000014</v>
      </c>
      <c r="P19" s="14">
        <f t="shared" si="43"/>
        <v>24.925195840896542</v>
      </c>
      <c r="Q19" s="22">
        <f t="shared" si="2"/>
        <v>202.76343275622813</v>
      </c>
      <c r="R19" s="62">
        <f t="shared" si="0"/>
        <v>496.09676608956147</v>
      </c>
      <c r="S19" s="62">
        <f ca="1">AVERAGE(OFFSET($R$3,0,0,'Données projet'!$E$9+1,1))-AVERAGE(OFFSET($H$3,0,0,'Données projet'!$E$9+1,1))</f>
        <v>148.54336005338024</v>
      </c>
      <c r="T19" s="62">
        <f t="shared" si="3"/>
        <v>361.07991692964788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5.7551367683270263</v>
      </c>
      <c r="AC19" s="24">
        <f t="shared" si="4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IF(A19&lt;'Données projet'!$A$62,$AF$205^A19,IF(A19='Données projet'!$A$62,'Données projet'!$B$62,AI18+AH19-AQ18))</f>
        <v>0</v>
      </c>
      <c r="AJ19" s="14" t="e">
        <f>AI19*VLOOKUP('Données projet'!$B$10,Paramètres!$A$1:$I$88,3,0)*VLOOKUP('Données projet'!$B$10,Paramètres!$A$1:$I$88,5,0)</f>
        <v>#N/A</v>
      </c>
      <c r="AK19" s="14" t="e">
        <f t="shared" si="44"/>
        <v>#N/A</v>
      </c>
      <c r="AL19" s="22" t="e">
        <f t="shared" si="5"/>
        <v>#N/A</v>
      </c>
      <c r="AM19" s="62" t="e">
        <f t="shared" si="6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7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projet'!$B$9,Paramètres!$A$1:$I$88,3,0)*0.475*44/12</f>
        <v>0</v>
      </c>
      <c r="AV19" s="23">
        <f>EXP(-LN(2)/25)*AV18+(1-EXP(-LN(2)/25))/(LN(2)/25)*Calculateur!AQ19*Calculateur!AS19*VLOOKUP('Données projet'!$B$9,Paramètres!$A$1:$I$88,3,0)*0.475*44/12</f>
        <v>0</v>
      </c>
      <c r="AW19" s="23">
        <f>EXP(-LN(2)/2)*AW18+(1-EXP(-LN(2)/2))/(LN(2)/2)*AQ19*AT19*VLOOKUP('Données projet'!$B$9,Paramètres!$A$1:$I$88,3,0)*0.475*44/12</f>
        <v>0</v>
      </c>
      <c r="AX19" s="23">
        <f t="shared" si="8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IF(A19&lt;'Données projet'!$A$88,$BA$205^A19,IF(A19='Données projet'!$A$88,'Données projet'!$B$88,BD18+BC19-BL18))</f>
        <v>0</v>
      </c>
      <c r="BE19" s="14" t="e">
        <f>BD19*VLOOKUP('Données projet'!$B$11,Paramètres!$A$1:$I$88,3,0)*VLOOKUP('Données projet'!$B$11,Paramètres!$A$1:$I$88,5,0)</f>
        <v>#N/A</v>
      </c>
      <c r="BF19" s="14" t="e">
        <f t="shared" si="45"/>
        <v>#N/A</v>
      </c>
      <c r="BG19" s="22" t="e">
        <f t="shared" si="9"/>
        <v>#N/A</v>
      </c>
      <c r="BH19" s="62" t="e">
        <f t="shared" si="10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11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projet'!$B$9,Paramètres!$A$1:$I$88,3,0)*0.475*44/12</f>
        <v>0</v>
      </c>
      <c r="BQ19" s="23">
        <f>EXP(-LN(2)/25)*BQ18+(1-EXP(-LN(2)/25))/(LN(2)/25)*Calculateur!BL19*Calculateur!BN19*VLOOKUP('Données projet'!$B$9,Paramètres!$A$1:$I$88,3,0)*0.475*44/12</f>
        <v>0</v>
      </c>
      <c r="BR19" s="23">
        <f>EXP(-LN(2)/2)*BR18+(1-EXP(-LN(2)/2))/(LN(2)/2)*BL19*BO19*VLOOKUP('Données projet'!$B$9,Paramètres!$A$1:$I$88,3,0)*0.475*44/12</f>
        <v>0</v>
      </c>
      <c r="BS19" s="24">
        <f t="shared" si="12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IF(A19&lt;'Données projet'!$A$114,$BV$205^A19,IF(A19='Données projet'!$A$114,'Données projet'!$B$114,BY18+BX19-CG18))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46"/>
        <v>#N/A</v>
      </c>
      <c r="CB19" s="22" t="e">
        <f t="shared" si="13"/>
        <v>#N/A</v>
      </c>
      <c r="CC19" s="62" t="e">
        <f t="shared" si="14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15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projet'!$B$9,Paramètres!$A$1:$I$88,3,0)*0.475*44/12</f>
        <v>0</v>
      </c>
      <c r="CL19" s="23">
        <f>EXP(-LN(2)/25)*CL18+(1-EXP(-LN(2)/25))/(LN(2)/25)*Calculateur!CG19*Calculateur!CI19*VLOOKUP('Données projet'!$B$9,Paramètres!$A$1:$I$88,3,0)*0.475*44/12</f>
        <v>0</v>
      </c>
      <c r="CM19" s="23">
        <f>EXP(-LN(2)/2)*CM18+(1-EXP(-LN(2)/2))/(LN(2)/2)*CG19*CJ19*VLOOKUP('Données projet'!$B$9,Paramètres!$A$1:$I$88,3,0)*0.475*44/12</f>
        <v>0</v>
      </c>
      <c r="CN19" s="24">
        <f t="shared" si="16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IF(A19&lt;'Données projet'!$A$140,$CQ$205^A19,IF(A19='Données projet'!$A$140,'Données projet'!$B$140,CT18+CS19-DB18))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7"/>
        <v>#N/A</v>
      </c>
      <c r="CW19" s="22" t="e">
        <f t="shared" si="17"/>
        <v>#N/A</v>
      </c>
      <c r="CX19" s="62" t="e">
        <f t="shared" si="18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19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projet'!$B$9,Paramètres!$A$1:$I$88,3,0)*0.475*44/12</f>
        <v>0</v>
      </c>
      <c r="DG19" s="23">
        <f>EXP(-LN(2)/25)*DG18+(1-EXP(-LN(2)/25))/(LN(2)/25)*Calculateur!DB19*Calculateur!DD19*VLOOKUP('Données projet'!$B$9,Paramètres!$A$1:$I$88,3,0)*0.475*44/12</f>
        <v>0</v>
      </c>
      <c r="DH19" s="23">
        <f>EXP(-LN(2)/2)*DH18+(1-EXP(-LN(2)/2))/(LN(2)/2)*DB19*DE19*VLOOKUP('Données projet'!$B$9,Paramètres!$A$1:$I$88,3,0)*0.475*44/12</f>
        <v>0</v>
      </c>
      <c r="DI19" s="24">
        <f t="shared" si="20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IF(A19&lt;'Données projet'!$A$166,$DL$205^A19,IF(A19='Données projet'!$A$166,'Données projet'!$B$166,DO18+DN19-DW18))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8"/>
        <v>#N/A</v>
      </c>
      <c r="DR19" s="22" t="e">
        <f t="shared" si="21"/>
        <v>#N/A</v>
      </c>
      <c r="DS19" s="62" t="e">
        <f t="shared" si="22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23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projet'!$B$9,Paramètres!$A$1:$I$88,3,0)*0.475*44/12</f>
        <v>0</v>
      </c>
      <c r="EB19" s="23">
        <f>EXP(-LN(2)/25)*EB18+(1-EXP(-LN(2)/25))/(LN(2)/25)*Calculateur!DW19*Calculateur!DY19*VLOOKUP('Données projet'!$B$9,Paramètres!$A$1:$I$88,3,0)*0.475*44/12</f>
        <v>0</v>
      </c>
      <c r="EC19" s="23">
        <f>EXP(-LN(2)/2)*EC18+(1-EXP(-LN(2)/2))/(LN(2)/2)*DW19*DZ19*VLOOKUP('Données projet'!$B$9,Paramètres!$A$1:$I$88,3,0)*0.475*44/12</f>
        <v>0</v>
      </c>
      <c r="ED19" s="24">
        <f t="shared" si="24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IF(A19&lt;'Données projet'!$A$192,$EG$205^A19,IF(A19='Données projet'!$A$192,'Données projet'!$B$192,EJ18+EI19-ER18))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9"/>
        <v>#N/A</v>
      </c>
      <c r="EM19" s="22" t="e">
        <f t="shared" si="25"/>
        <v>#N/A</v>
      </c>
      <c r="EN19" s="62" t="e">
        <f t="shared" si="26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27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projet'!$B$9,Paramètres!$A$1:$I$88,3,0)*0.475*44/12</f>
        <v>0</v>
      </c>
      <c r="EW19" s="23">
        <f>EXP(-LN(2)/25)*EW18+(1-EXP(-LN(2)/25))/(LN(2)/25)*Calculateur!ER19*Calculateur!ET19*VLOOKUP('Données projet'!$B$9,Paramètres!$A$1:$I$88,3,0)*0.475*44/12</f>
        <v>0</v>
      </c>
      <c r="EX19" s="23">
        <f>EXP(-LN(2)/2)*EX18+(1-EXP(-LN(2)/2))/(LN(2)/2)*ER19*EU19*VLOOKUP('Données projet'!$B$9,Paramètres!$A$1:$I$88,3,0)*0.475*44/12</f>
        <v>0</v>
      </c>
      <c r="EY19" s="24">
        <f t="shared" si="28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IF(A19&lt;'Données projet'!$A$218,$FB$205^A19,IF(A19='Données projet'!$A$218,'Données projet'!$B$218,FE18+FD19-FM18))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50"/>
        <v>#N/A</v>
      </c>
      <c r="FH19" s="22" t="e">
        <f t="shared" si="29"/>
        <v>#N/A</v>
      </c>
      <c r="FI19" s="62" t="e">
        <f t="shared" si="30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31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projet'!$B$9,Paramètres!$A$1:$I$88,3,0)*0.475*44/12</f>
        <v>0</v>
      </c>
      <c r="FR19" s="23">
        <f>EXP(-LN(2)/25)*FR18+(1-EXP(-LN(2)/25))/(LN(2)/25)*Calculateur!FM19*Calculateur!FO19*VLOOKUP('Données projet'!$B$9,Paramètres!$A$1:$I$88,3,0)*0.475*44/12</f>
        <v>0</v>
      </c>
      <c r="FS19" s="23">
        <f>EXP(-LN(2)/2)*FS18+(1-EXP(-LN(2)/2))/(LN(2)/2)*FM19*FP19*VLOOKUP('Données projet'!$B$9,Paramètres!$A$1:$I$88,3,0)*0.475*44/12</f>
        <v>0</v>
      </c>
      <c r="FT19" s="24">
        <f t="shared" si="32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IF(A19&lt;'Données projet'!$A$244,$FW$205^A19,IF(A19='Données projet'!$A$244,'Données projet'!$B$244,FZ18+FY19-GH18))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51"/>
        <v>#N/A</v>
      </c>
      <c r="GC19" s="22" t="e">
        <f t="shared" si="33"/>
        <v>#N/A</v>
      </c>
      <c r="GD19" s="62" t="e">
        <f t="shared" si="34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35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projet'!$B$9,Paramètres!$A$1:$I$88,3,0)*0.475*44/12</f>
        <v>0</v>
      </c>
      <c r="GM19" s="23">
        <f>EXP(-LN(2)/25)*GM18+(1-EXP(-LN(2)/25))/(LN(2)/25)*Calculateur!GH19*Calculateur!GJ19*VLOOKUP('Données projet'!$B$9,Paramètres!$A$1:$I$88,3,0)*0.475*44/12</f>
        <v>0</v>
      </c>
      <c r="GN19" s="23">
        <f>EXP(-LN(2)/2)*GN18+(1-EXP(-LN(2)/2))/(LN(2)/2)*GH19*GK19*VLOOKUP('Données projet'!$B$9,Paramètres!$A$1:$I$88,3,0)*0.475*44/12</f>
        <v>0</v>
      </c>
      <c r="GO19" s="23">
        <f t="shared" si="36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IF(A19&lt;'Données projet'!$A$270,$GR$205^A19,IF(A19='Données projet'!$A$270,'Données projet'!$B$270,GU18+GT19-HC18))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2"/>
        <v>#N/A</v>
      </c>
      <c r="GX19" s="22" t="e">
        <f t="shared" si="37"/>
        <v>#N/A</v>
      </c>
      <c r="GY19" s="62" t="e">
        <f t="shared" si="38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39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projet'!$B$9,Paramètres!$A$1:$I$88,3,0)*0.475*44/12</f>
        <v>0</v>
      </c>
      <c r="HH19" s="23">
        <f>EXP(-LN(2)/25)*HH18+(1-EXP(-LN(2)/25))/(LN(2)/25)*Calculateur!HC19*Calculateur!HE19*VLOOKUP('Données projet'!$B$9,Paramètres!$A$1:$I$88,3,0)*0.475*44/12</f>
        <v>0</v>
      </c>
      <c r="HI19" s="23">
        <f>EXP(-LN(2)/2)*HI18+(1-EXP(-LN(2)/2))/(LN(2)/2)*HC19*HF19*VLOOKUP('Données projet'!$B$9,Paramètres!$A$1:$I$88,3,0)*0.475*44/12</f>
        <v>0</v>
      </c>
      <c r="HJ19" s="24">
        <f t="shared" si="40"/>
        <v>0</v>
      </c>
    </row>
    <row r="20" spans="1:218" s="5" customFormat="1" x14ac:dyDescent="0.3">
      <c r="A20" s="11">
        <f t="shared" si="4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10.166000000000002</v>
      </c>
      <c r="D20" s="12">
        <f t="shared" si="4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23</v>
      </c>
      <c r="M20" s="13">
        <f t="array" ref="M20">INDEX(L:L,MIN(IF(ISNUMBER(L20:L216),ROW(L20:L216),"")))</f>
        <v>23</v>
      </c>
      <c r="N20" s="14">
        <f>IF(A20&lt;'Données projet'!$A$36,$K$205^A20,IF(A20='Données projet'!$A$36,'Données projet'!$B$36,N19+M20-V19))</f>
        <v>176</v>
      </c>
      <c r="O20" s="14">
        <f>N20*VLOOKUP('Données projet'!$B$9,Paramètres!$A$1:$I$88,3,0)*VLOOKUP('Données projet'!$B$9,Paramètres!$A$1:$I$88,5,0)</f>
        <v>105.24800000000002</v>
      </c>
      <c r="P20" s="14">
        <f t="shared" si="43"/>
        <v>28.208515027560551</v>
      </c>
      <c r="Q20" s="22">
        <f t="shared" si="2"/>
        <v>232.43676367300131</v>
      </c>
      <c r="R20" s="62">
        <f t="shared" si="0"/>
        <v>525.77009700633459</v>
      </c>
      <c r="S20" s="62">
        <f ca="1">AVERAGE(OFFSET($R$3,0,0,'Données projet'!$E$9+1,1))-AVERAGE(OFFSET($H$3,0,0,'Données projet'!$E$9+1,1))</f>
        <v>148.54336005338024</v>
      </c>
      <c r="T20" s="62">
        <f t="shared" si="3"/>
        <v>361.07991692964788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projet'!$B$9,Paramètres!$A$1:$I$88,7,0))</f>
        <v>9.0000000000000011E-2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projet'!$B$9,Paramètres!$A$1:$I$88,3,0)*0.475*44/12</f>
        <v>3.0700150566455107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27.360873274416509</v>
      </c>
      <c r="AC20" s="24">
        <f t="shared" si="4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IF(A20&lt;'Données projet'!$A$62,$AF$205^A20,IF(A20='Données projet'!$A$62,'Données projet'!$B$62,AI19+AH20-AQ19))</f>
        <v>0</v>
      </c>
      <c r="AJ20" s="14" t="e">
        <f>AI20*VLOOKUP('Données projet'!$B$10,Paramètres!$A$1:$I$88,3,0)*VLOOKUP('Données projet'!$B$10,Paramètres!$A$1:$I$88,5,0)</f>
        <v>#N/A</v>
      </c>
      <c r="AK20" s="14" t="e">
        <f t="shared" si="44"/>
        <v>#N/A</v>
      </c>
      <c r="AL20" s="22" t="e">
        <f t="shared" si="5"/>
        <v>#N/A</v>
      </c>
      <c r="AM20" s="62" t="e">
        <f t="shared" si="6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7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projet'!$B$9,Paramètres!$A$1:$I$88,3,0)*0.475*44/12</f>
        <v>0</v>
      </c>
      <c r="AV20" s="23">
        <f>EXP(-LN(2)/25)*AV19+(1-EXP(-LN(2)/25))/(LN(2)/25)*Calculateur!AQ20*Calculateur!AS20*VLOOKUP('Données projet'!$B$9,Paramètres!$A$1:$I$88,3,0)*0.475*44/12</f>
        <v>0</v>
      </c>
      <c r="AW20" s="23">
        <f>EXP(-LN(2)/2)*AW19+(1-EXP(-LN(2)/2))/(LN(2)/2)*AQ20*AT20*VLOOKUP('Données projet'!$B$9,Paramètres!$A$1:$I$88,3,0)*0.475*44/12</f>
        <v>0</v>
      </c>
      <c r="AX20" s="23">
        <f t="shared" si="8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IF(A20&lt;'Données projet'!$A$88,$BA$205^A20,IF(A20='Données projet'!$A$88,'Données projet'!$B$88,BD19+BC20-BL19))</f>
        <v>0</v>
      </c>
      <c r="BE20" s="14" t="e">
        <f>BD20*VLOOKUP('Données projet'!$B$11,Paramètres!$A$1:$I$88,3,0)*VLOOKUP('Données projet'!$B$11,Paramètres!$A$1:$I$88,5,0)</f>
        <v>#N/A</v>
      </c>
      <c r="BF20" s="14" t="e">
        <f t="shared" si="45"/>
        <v>#N/A</v>
      </c>
      <c r="BG20" s="22" t="e">
        <f t="shared" si="9"/>
        <v>#N/A</v>
      </c>
      <c r="BH20" s="62" t="e">
        <f t="shared" si="10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11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projet'!$B$9,Paramètres!$A$1:$I$88,3,0)*0.475*44/12</f>
        <v>0</v>
      </c>
      <c r="BQ20" s="23">
        <f>EXP(-LN(2)/25)*BQ19+(1-EXP(-LN(2)/25))/(LN(2)/25)*Calculateur!BL20*Calculateur!BN20*VLOOKUP('Données projet'!$B$9,Paramètres!$A$1:$I$88,3,0)*0.475*44/12</f>
        <v>0</v>
      </c>
      <c r="BR20" s="23">
        <f>EXP(-LN(2)/2)*BR19+(1-EXP(-LN(2)/2))/(LN(2)/2)*BL20*BO20*VLOOKUP('Données projet'!$B$9,Paramètres!$A$1:$I$88,3,0)*0.475*44/12</f>
        <v>0</v>
      </c>
      <c r="BS20" s="24">
        <f t="shared" si="12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IF(A20&lt;'Données projet'!$A$114,$BV$205^A20,IF(A20='Données projet'!$A$114,'Données projet'!$B$114,BY19+BX20-CG19))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46"/>
        <v>#N/A</v>
      </c>
      <c r="CB20" s="22" t="e">
        <f t="shared" si="13"/>
        <v>#N/A</v>
      </c>
      <c r="CC20" s="62" t="e">
        <f t="shared" si="14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15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projet'!$B$9,Paramètres!$A$1:$I$88,3,0)*0.475*44/12</f>
        <v>0</v>
      </c>
      <c r="CL20" s="23">
        <f>EXP(-LN(2)/25)*CL19+(1-EXP(-LN(2)/25))/(LN(2)/25)*Calculateur!CG20*Calculateur!CI20*VLOOKUP('Données projet'!$B$9,Paramètres!$A$1:$I$88,3,0)*0.475*44/12</f>
        <v>0</v>
      </c>
      <c r="CM20" s="23">
        <f>EXP(-LN(2)/2)*CM19+(1-EXP(-LN(2)/2))/(LN(2)/2)*CG20*CJ20*VLOOKUP('Données projet'!$B$9,Paramètres!$A$1:$I$88,3,0)*0.475*44/12</f>
        <v>0</v>
      </c>
      <c r="CN20" s="24">
        <f t="shared" si="16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IF(A20&lt;'Données projet'!$A$140,$CQ$205^A20,IF(A20='Données projet'!$A$140,'Données projet'!$B$140,CT19+CS20-DB19))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7"/>
        <v>#N/A</v>
      </c>
      <c r="CW20" s="22" t="e">
        <f t="shared" si="17"/>
        <v>#N/A</v>
      </c>
      <c r="CX20" s="62" t="e">
        <f t="shared" si="18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19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projet'!$B$9,Paramètres!$A$1:$I$88,3,0)*0.475*44/12</f>
        <v>0</v>
      </c>
      <c r="DG20" s="23">
        <f>EXP(-LN(2)/25)*DG19+(1-EXP(-LN(2)/25))/(LN(2)/25)*Calculateur!DB20*Calculateur!DD20*VLOOKUP('Données projet'!$B$9,Paramètres!$A$1:$I$88,3,0)*0.475*44/12</f>
        <v>0</v>
      </c>
      <c r="DH20" s="23">
        <f>EXP(-LN(2)/2)*DH19+(1-EXP(-LN(2)/2))/(LN(2)/2)*DB20*DE20*VLOOKUP('Données projet'!$B$9,Paramètres!$A$1:$I$88,3,0)*0.475*44/12</f>
        <v>0</v>
      </c>
      <c r="DI20" s="24">
        <f t="shared" si="20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IF(A20&lt;'Données projet'!$A$166,$DL$205^A20,IF(A20='Données projet'!$A$166,'Données projet'!$B$166,DO19+DN20-DW19))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8"/>
        <v>#N/A</v>
      </c>
      <c r="DR20" s="22" t="e">
        <f t="shared" si="21"/>
        <v>#N/A</v>
      </c>
      <c r="DS20" s="62" t="e">
        <f t="shared" si="22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23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projet'!$B$9,Paramètres!$A$1:$I$88,3,0)*0.475*44/12</f>
        <v>0</v>
      </c>
      <c r="EB20" s="23">
        <f>EXP(-LN(2)/25)*EB19+(1-EXP(-LN(2)/25))/(LN(2)/25)*Calculateur!DW20*Calculateur!DY20*VLOOKUP('Données projet'!$B$9,Paramètres!$A$1:$I$88,3,0)*0.475*44/12</f>
        <v>0</v>
      </c>
      <c r="EC20" s="23">
        <f>EXP(-LN(2)/2)*EC19+(1-EXP(-LN(2)/2))/(LN(2)/2)*DW20*DZ20*VLOOKUP('Données projet'!$B$9,Paramètres!$A$1:$I$88,3,0)*0.475*44/12</f>
        <v>0</v>
      </c>
      <c r="ED20" s="24">
        <f t="shared" si="24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IF(A20&lt;'Données projet'!$A$192,$EG$205^A20,IF(A20='Données projet'!$A$192,'Données projet'!$B$192,EJ19+EI20-ER19))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9"/>
        <v>#N/A</v>
      </c>
      <c r="EM20" s="22" t="e">
        <f t="shared" si="25"/>
        <v>#N/A</v>
      </c>
      <c r="EN20" s="62" t="e">
        <f t="shared" si="26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27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projet'!$B$9,Paramètres!$A$1:$I$88,3,0)*0.475*44/12</f>
        <v>0</v>
      </c>
      <c r="EW20" s="23">
        <f>EXP(-LN(2)/25)*EW19+(1-EXP(-LN(2)/25))/(LN(2)/25)*Calculateur!ER20*Calculateur!ET20*VLOOKUP('Données projet'!$B$9,Paramètres!$A$1:$I$88,3,0)*0.475*44/12</f>
        <v>0</v>
      </c>
      <c r="EX20" s="23">
        <f>EXP(-LN(2)/2)*EX19+(1-EXP(-LN(2)/2))/(LN(2)/2)*ER20*EU20*VLOOKUP('Données projet'!$B$9,Paramètres!$A$1:$I$88,3,0)*0.475*44/12</f>
        <v>0</v>
      </c>
      <c r="EY20" s="24">
        <f t="shared" si="28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IF(A20&lt;'Données projet'!$A$218,$FB$205^A20,IF(A20='Données projet'!$A$218,'Données projet'!$B$218,FE19+FD20-FM19))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50"/>
        <v>#N/A</v>
      </c>
      <c r="FH20" s="22" t="e">
        <f t="shared" si="29"/>
        <v>#N/A</v>
      </c>
      <c r="FI20" s="62" t="e">
        <f t="shared" si="30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31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projet'!$B$9,Paramètres!$A$1:$I$88,3,0)*0.475*44/12</f>
        <v>0</v>
      </c>
      <c r="FR20" s="23">
        <f>EXP(-LN(2)/25)*FR19+(1-EXP(-LN(2)/25))/(LN(2)/25)*Calculateur!FM20*Calculateur!FO20*VLOOKUP('Données projet'!$B$9,Paramètres!$A$1:$I$88,3,0)*0.475*44/12</f>
        <v>0</v>
      </c>
      <c r="FS20" s="23">
        <f>EXP(-LN(2)/2)*FS19+(1-EXP(-LN(2)/2))/(LN(2)/2)*FM20*FP20*VLOOKUP('Données projet'!$B$9,Paramètres!$A$1:$I$88,3,0)*0.475*44/12</f>
        <v>0</v>
      </c>
      <c r="FT20" s="24">
        <f t="shared" si="32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IF(A20&lt;'Données projet'!$A$244,$FW$205^A20,IF(A20='Données projet'!$A$244,'Données projet'!$B$244,FZ19+FY20-GH19))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51"/>
        <v>#N/A</v>
      </c>
      <c r="GC20" s="22" t="e">
        <f t="shared" si="33"/>
        <v>#N/A</v>
      </c>
      <c r="GD20" s="62" t="e">
        <f t="shared" si="34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35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projet'!$B$9,Paramètres!$A$1:$I$88,3,0)*0.475*44/12</f>
        <v>0</v>
      </c>
      <c r="GM20" s="23">
        <f>EXP(-LN(2)/25)*GM19+(1-EXP(-LN(2)/25))/(LN(2)/25)*Calculateur!GH20*Calculateur!GJ20*VLOOKUP('Données projet'!$B$9,Paramètres!$A$1:$I$88,3,0)*0.475*44/12</f>
        <v>0</v>
      </c>
      <c r="GN20" s="23">
        <f>EXP(-LN(2)/2)*GN19+(1-EXP(-LN(2)/2))/(LN(2)/2)*GH20*GK20*VLOOKUP('Données projet'!$B$9,Paramètres!$A$1:$I$88,3,0)*0.475*44/12</f>
        <v>0</v>
      </c>
      <c r="GO20" s="23">
        <f t="shared" si="36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IF(A20&lt;'Données projet'!$A$270,$GR$205^A20,IF(A20='Données projet'!$A$270,'Données projet'!$B$270,GU19+GT20-HC19))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2"/>
        <v>#N/A</v>
      </c>
      <c r="GX20" s="22" t="e">
        <f t="shared" si="37"/>
        <v>#N/A</v>
      </c>
      <c r="GY20" s="62" t="e">
        <f t="shared" si="38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39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projet'!$B$9,Paramètres!$A$1:$I$88,3,0)*0.475*44/12</f>
        <v>0</v>
      </c>
      <c r="HH20" s="23">
        <f>EXP(-LN(2)/25)*HH19+(1-EXP(-LN(2)/25))/(LN(2)/25)*Calculateur!HC20*Calculateur!HE20*VLOOKUP('Données projet'!$B$9,Paramètres!$A$1:$I$88,3,0)*0.475*44/12</f>
        <v>0</v>
      </c>
      <c r="HI20" s="23">
        <f>EXP(-LN(2)/2)*HI19+(1-EXP(-LN(2)/2))/(LN(2)/2)*HC20*HF20*VLOOKUP('Données projet'!$B$9,Paramètres!$A$1:$I$88,3,0)*0.475*44/12</f>
        <v>0</v>
      </c>
      <c r="HJ20" s="24">
        <f t="shared" si="40"/>
        <v>0</v>
      </c>
    </row>
    <row r="21" spans="1:218" s="5" customFormat="1" x14ac:dyDescent="0.3">
      <c r="A21" s="11">
        <f t="shared" si="4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10.764000000000003</v>
      </c>
      <c r="D21" s="12">
        <f t="shared" si="4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</v>
      </c>
      <c r="N21" s="14">
        <f>IF(A21&lt;'Données projet'!$A$36,$K$205^A21,IF(A21='Données projet'!$A$36,'Données projet'!$B$36,N20+M21-V20))</f>
        <v>152</v>
      </c>
      <c r="O21" s="14">
        <f>N21*VLOOKUP('Données projet'!$B$9,Paramètres!$A$1:$I$88,3,0)*VLOOKUP('Données projet'!$B$9,Paramètres!$A$1:$I$88,5,0)</f>
        <v>90.896000000000001</v>
      </c>
      <c r="P21" s="14">
        <f t="shared" si="43"/>
        <v>24.781193872187952</v>
      </c>
      <c r="Q21" s="22">
        <f t="shared" si="2"/>
        <v>201.47111266072736</v>
      </c>
      <c r="R21" s="62">
        <f t="shared" si="0"/>
        <v>494.80444599406064</v>
      </c>
      <c r="S21" s="62">
        <f ca="1">AVERAGE(OFFSET($R$3,0,0,'Données projet'!$E$9+1,1))-AVERAGE(OFFSET($H$3,0,0,'Données projet'!$E$9+1,1))</f>
        <v>148.54336005338024</v>
      </c>
      <c r="T21" s="62">
        <f t="shared" si="3"/>
        <v>361.07991692964788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3.0098139339089802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19.347059031525692</v>
      </c>
      <c r="AC21" s="24">
        <f t="shared" si="4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IF(A21&lt;'Données projet'!$A$62,$AF$205^A21,IF(A21='Données projet'!$A$62,'Données projet'!$B$62,AI20+AH21-AQ20))</f>
        <v>0</v>
      </c>
      <c r="AJ21" s="14" t="e">
        <f>AI21*VLOOKUP('Données projet'!$B$10,Paramètres!$A$1:$I$88,3,0)*VLOOKUP('Données projet'!$B$10,Paramètres!$A$1:$I$88,5,0)</f>
        <v>#N/A</v>
      </c>
      <c r="AK21" s="14" t="e">
        <f t="shared" si="44"/>
        <v>#N/A</v>
      </c>
      <c r="AL21" s="22" t="e">
        <f t="shared" si="5"/>
        <v>#N/A</v>
      </c>
      <c r="AM21" s="62" t="e">
        <f t="shared" si="6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7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projet'!$B$9,Paramètres!$A$1:$I$88,3,0)*0.475*44/12</f>
        <v>0</v>
      </c>
      <c r="AV21" s="23">
        <f>EXP(-LN(2)/25)*AV20+(1-EXP(-LN(2)/25))/(LN(2)/25)*Calculateur!AQ21*Calculateur!AS21*VLOOKUP('Données projet'!$B$9,Paramètres!$A$1:$I$88,3,0)*0.475*44/12</f>
        <v>0</v>
      </c>
      <c r="AW21" s="23">
        <f>EXP(-LN(2)/2)*AW20+(1-EXP(-LN(2)/2))/(LN(2)/2)*AQ21*AT21*VLOOKUP('Données projet'!$B$9,Paramètres!$A$1:$I$88,3,0)*0.475*44/12</f>
        <v>0</v>
      </c>
      <c r="AX21" s="23">
        <f t="shared" si="8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IF(A21&lt;'Données projet'!$A$88,$BA$205^A21,IF(A21='Données projet'!$A$88,'Données projet'!$B$88,BD20+BC21-BL20))</f>
        <v>0</v>
      </c>
      <c r="BE21" s="14" t="e">
        <f>BD21*VLOOKUP('Données projet'!$B$11,Paramètres!$A$1:$I$88,3,0)*VLOOKUP('Données projet'!$B$11,Paramètres!$A$1:$I$88,5,0)</f>
        <v>#N/A</v>
      </c>
      <c r="BF21" s="14" t="e">
        <f t="shared" si="45"/>
        <v>#N/A</v>
      </c>
      <c r="BG21" s="22" t="e">
        <f t="shared" si="9"/>
        <v>#N/A</v>
      </c>
      <c r="BH21" s="62" t="e">
        <f t="shared" si="10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11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projet'!$B$9,Paramètres!$A$1:$I$88,3,0)*0.475*44/12</f>
        <v>0</v>
      </c>
      <c r="BQ21" s="23">
        <f>EXP(-LN(2)/25)*BQ20+(1-EXP(-LN(2)/25))/(LN(2)/25)*Calculateur!BL21*Calculateur!BN21*VLOOKUP('Données projet'!$B$9,Paramètres!$A$1:$I$88,3,0)*0.475*44/12</f>
        <v>0</v>
      </c>
      <c r="BR21" s="23">
        <f>EXP(-LN(2)/2)*BR20+(1-EXP(-LN(2)/2))/(LN(2)/2)*BL21*BO21*VLOOKUP('Données projet'!$B$9,Paramètres!$A$1:$I$88,3,0)*0.475*44/12</f>
        <v>0</v>
      </c>
      <c r="BS21" s="24">
        <f t="shared" si="12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IF(A21&lt;'Données projet'!$A$114,$BV$205^A21,IF(A21='Données projet'!$A$114,'Données projet'!$B$114,BY20+BX21-CG20))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46"/>
        <v>#N/A</v>
      </c>
      <c r="CB21" s="22" t="e">
        <f t="shared" si="13"/>
        <v>#N/A</v>
      </c>
      <c r="CC21" s="62" t="e">
        <f t="shared" si="14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15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projet'!$B$9,Paramètres!$A$1:$I$88,3,0)*0.475*44/12</f>
        <v>0</v>
      </c>
      <c r="CL21" s="23">
        <f>EXP(-LN(2)/25)*CL20+(1-EXP(-LN(2)/25))/(LN(2)/25)*Calculateur!CG21*Calculateur!CI21*VLOOKUP('Données projet'!$B$9,Paramètres!$A$1:$I$88,3,0)*0.475*44/12</f>
        <v>0</v>
      </c>
      <c r="CM21" s="23">
        <f>EXP(-LN(2)/2)*CM20+(1-EXP(-LN(2)/2))/(LN(2)/2)*CG21*CJ21*VLOOKUP('Données projet'!$B$9,Paramètres!$A$1:$I$88,3,0)*0.475*44/12</f>
        <v>0</v>
      </c>
      <c r="CN21" s="24">
        <f t="shared" si="16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IF(A21&lt;'Données projet'!$A$140,$CQ$205^A21,IF(A21='Données projet'!$A$140,'Données projet'!$B$140,CT20+CS21-DB20))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7"/>
        <v>#N/A</v>
      </c>
      <c r="CW21" s="22" t="e">
        <f t="shared" si="17"/>
        <v>#N/A</v>
      </c>
      <c r="CX21" s="62" t="e">
        <f t="shared" si="18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19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projet'!$B$9,Paramètres!$A$1:$I$88,3,0)*0.475*44/12</f>
        <v>0</v>
      </c>
      <c r="DG21" s="23">
        <f>EXP(-LN(2)/25)*DG20+(1-EXP(-LN(2)/25))/(LN(2)/25)*Calculateur!DB21*Calculateur!DD21*VLOOKUP('Données projet'!$B$9,Paramètres!$A$1:$I$88,3,0)*0.475*44/12</f>
        <v>0</v>
      </c>
      <c r="DH21" s="23">
        <f>EXP(-LN(2)/2)*DH20+(1-EXP(-LN(2)/2))/(LN(2)/2)*DB21*DE21*VLOOKUP('Données projet'!$B$9,Paramètres!$A$1:$I$88,3,0)*0.475*44/12</f>
        <v>0</v>
      </c>
      <c r="DI21" s="24">
        <f t="shared" si="20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IF(A21&lt;'Données projet'!$A$166,$DL$205^A21,IF(A21='Données projet'!$A$166,'Données projet'!$B$166,DO20+DN21-DW20))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8"/>
        <v>#N/A</v>
      </c>
      <c r="DR21" s="22" t="e">
        <f t="shared" si="21"/>
        <v>#N/A</v>
      </c>
      <c r="DS21" s="62" t="e">
        <f t="shared" si="22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23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projet'!$B$9,Paramètres!$A$1:$I$88,3,0)*0.475*44/12</f>
        <v>0</v>
      </c>
      <c r="EB21" s="23">
        <f>EXP(-LN(2)/25)*EB20+(1-EXP(-LN(2)/25))/(LN(2)/25)*Calculateur!DW21*Calculateur!DY21*VLOOKUP('Données projet'!$B$9,Paramètres!$A$1:$I$88,3,0)*0.475*44/12</f>
        <v>0</v>
      </c>
      <c r="EC21" s="23">
        <f>EXP(-LN(2)/2)*EC20+(1-EXP(-LN(2)/2))/(LN(2)/2)*DW21*DZ21*VLOOKUP('Données projet'!$B$9,Paramètres!$A$1:$I$88,3,0)*0.475*44/12</f>
        <v>0</v>
      </c>
      <c r="ED21" s="24">
        <f t="shared" si="24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IF(A21&lt;'Données projet'!$A$192,$EG$205^A21,IF(A21='Données projet'!$A$192,'Données projet'!$B$192,EJ20+EI21-ER20))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9"/>
        <v>#N/A</v>
      </c>
      <c r="EM21" s="22" t="e">
        <f t="shared" si="25"/>
        <v>#N/A</v>
      </c>
      <c r="EN21" s="62" t="e">
        <f t="shared" si="26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27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projet'!$B$9,Paramètres!$A$1:$I$88,3,0)*0.475*44/12</f>
        <v>0</v>
      </c>
      <c r="EW21" s="23">
        <f>EXP(-LN(2)/25)*EW20+(1-EXP(-LN(2)/25))/(LN(2)/25)*Calculateur!ER21*Calculateur!ET21*VLOOKUP('Données projet'!$B$9,Paramètres!$A$1:$I$88,3,0)*0.475*44/12</f>
        <v>0</v>
      </c>
      <c r="EX21" s="23">
        <f>EXP(-LN(2)/2)*EX20+(1-EXP(-LN(2)/2))/(LN(2)/2)*ER21*EU21*VLOOKUP('Données projet'!$B$9,Paramètres!$A$1:$I$88,3,0)*0.475*44/12</f>
        <v>0</v>
      </c>
      <c r="EY21" s="24">
        <f t="shared" si="28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IF(A21&lt;'Données projet'!$A$218,$FB$205^A21,IF(A21='Données projet'!$A$218,'Données projet'!$B$218,FE20+FD21-FM20))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50"/>
        <v>#N/A</v>
      </c>
      <c r="FH21" s="22" t="e">
        <f t="shared" si="29"/>
        <v>#N/A</v>
      </c>
      <c r="FI21" s="62" t="e">
        <f t="shared" si="30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31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projet'!$B$9,Paramètres!$A$1:$I$88,3,0)*0.475*44/12</f>
        <v>0</v>
      </c>
      <c r="FR21" s="23">
        <f>EXP(-LN(2)/25)*FR20+(1-EXP(-LN(2)/25))/(LN(2)/25)*Calculateur!FM21*Calculateur!FO21*VLOOKUP('Données projet'!$B$9,Paramètres!$A$1:$I$88,3,0)*0.475*44/12</f>
        <v>0</v>
      </c>
      <c r="FS21" s="23">
        <f>EXP(-LN(2)/2)*FS20+(1-EXP(-LN(2)/2))/(LN(2)/2)*FM21*FP21*VLOOKUP('Données projet'!$B$9,Paramètres!$A$1:$I$88,3,0)*0.475*44/12</f>
        <v>0</v>
      </c>
      <c r="FT21" s="24">
        <f t="shared" si="32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IF(A21&lt;'Données projet'!$A$244,$FW$205^A21,IF(A21='Données projet'!$A$244,'Données projet'!$B$244,FZ20+FY21-GH20))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51"/>
        <v>#N/A</v>
      </c>
      <c r="GC21" s="22" t="e">
        <f t="shared" si="33"/>
        <v>#N/A</v>
      </c>
      <c r="GD21" s="62" t="e">
        <f t="shared" si="34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35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projet'!$B$9,Paramètres!$A$1:$I$88,3,0)*0.475*44/12</f>
        <v>0</v>
      </c>
      <c r="GM21" s="23">
        <f>EXP(-LN(2)/25)*GM20+(1-EXP(-LN(2)/25))/(LN(2)/25)*Calculateur!GH21*Calculateur!GJ21*VLOOKUP('Données projet'!$B$9,Paramètres!$A$1:$I$88,3,0)*0.475*44/12</f>
        <v>0</v>
      </c>
      <c r="GN21" s="23">
        <f>EXP(-LN(2)/2)*GN20+(1-EXP(-LN(2)/2))/(LN(2)/2)*GH21*GK21*VLOOKUP('Données projet'!$B$9,Paramètres!$A$1:$I$88,3,0)*0.475*44/12</f>
        <v>0</v>
      </c>
      <c r="GO21" s="23">
        <f t="shared" si="36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IF(A21&lt;'Données projet'!$A$270,$GR$205^A21,IF(A21='Données projet'!$A$270,'Données projet'!$B$270,GU20+GT21-HC20))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2"/>
        <v>#N/A</v>
      </c>
      <c r="GX21" s="22" t="e">
        <f t="shared" si="37"/>
        <v>#N/A</v>
      </c>
      <c r="GY21" s="62" t="e">
        <f t="shared" si="38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39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projet'!$B$9,Paramètres!$A$1:$I$88,3,0)*0.475*44/12</f>
        <v>0</v>
      </c>
      <c r="HH21" s="23">
        <f>EXP(-LN(2)/25)*HH20+(1-EXP(-LN(2)/25))/(LN(2)/25)*Calculateur!HC21*Calculateur!HE21*VLOOKUP('Données projet'!$B$9,Paramètres!$A$1:$I$88,3,0)*0.475*44/12</f>
        <v>0</v>
      </c>
      <c r="HI21" s="23">
        <f>EXP(-LN(2)/2)*HI20+(1-EXP(-LN(2)/2))/(LN(2)/2)*HC21*HF21*VLOOKUP('Données projet'!$B$9,Paramètres!$A$1:$I$88,3,0)*0.475*44/12</f>
        <v>0</v>
      </c>
      <c r="HJ21" s="24">
        <f t="shared" si="40"/>
        <v>0</v>
      </c>
    </row>
    <row r="22" spans="1:218" s="5" customFormat="1" x14ac:dyDescent="0.3">
      <c r="A22" s="11">
        <f t="shared" si="4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11.362000000000004</v>
      </c>
      <c r="D22" s="12">
        <f t="shared" si="4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171</v>
      </c>
      <c r="L22" s="13">
        <f>VLOOKUP(A22,'Données projet'!$A$35:$I$55,9,0)</f>
        <v>19</v>
      </c>
      <c r="M22" s="13">
        <f t="array" ref="M22">INDEX(L:L,MIN(IF(ISNUMBER(L22:L218),ROW(L22:L218),"")))</f>
        <v>19</v>
      </c>
      <c r="N22" s="14">
        <f>IF(A22&lt;'Données projet'!$A$36,$K$205^A22,IF(A22='Données projet'!$A$36,'Données projet'!$B$36,N21+M22-V21))</f>
        <v>171</v>
      </c>
      <c r="O22" s="14">
        <f>N22*VLOOKUP('Données projet'!$B$9,Paramètres!$A$1:$I$88,3,0)*VLOOKUP('Données projet'!$B$9,Paramètres!$A$1:$I$88,5,0)</f>
        <v>102.258</v>
      </c>
      <c r="P22" s="14">
        <f t="shared" si="43"/>
        <v>27.499233847895859</v>
      </c>
      <c r="Q22" s="22">
        <f t="shared" si="2"/>
        <v>225.99384895175194</v>
      </c>
      <c r="R22" s="62">
        <f t="shared" si="0"/>
        <v>519.3271822850852</v>
      </c>
      <c r="S22" s="62">
        <f ca="1">AVERAGE(OFFSET($R$3,0,0,'Données projet'!$E$9+1,1))-AVERAGE(OFFSET($H$3,0,0,'Données projet'!$E$9+1,1))</f>
        <v>148.54336005338024</v>
      </c>
      <c r="T22" s="62">
        <f t="shared" si="3"/>
        <v>361.07991692964788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2.9507933184702542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13.680436637208256</v>
      </c>
      <c r="AC22" s="24">
        <f t="shared" si="4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IF(A22&lt;'Données projet'!$A$62,$AF$205^A22,IF(A22='Données projet'!$A$62,'Données projet'!$B$62,AI21+AH22-AQ21))</f>
        <v>0</v>
      </c>
      <c r="AJ22" s="14" t="e">
        <f>AI22*VLOOKUP('Données projet'!$B$10,Paramètres!$A$1:$I$88,3,0)*VLOOKUP('Données projet'!$B$10,Paramètres!$A$1:$I$88,5,0)</f>
        <v>#N/A</v>
      </c>
      <c r="AK22" s="14" t="e">
        <f t="shared" si="44"/>
        <v>#N/A</v>
      </c>
      <c r="AL22" s="22" t="e">
        <f t="shared" si="5"/>
        <v>#N/A</v>
      </c>
      <c r="AM22" s="62" t="e">
        <f t="shared" si="6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7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projet'!$B$9,Paramètres!$A$1:$I$88,3,0)*0.475*44/12</f>
        <v>0</v>
      </c>
      <c r="AV22" s="23">
        <f>EXP(-LN(2)/25)*AV21+(1-EXP(-LN(2)/25))/(LN(2)/25)*Calculateur!AQ22*Calculateur!AS22*VLOOKUP('Données projet'!$B$9,Paramètres!$A$1:$I$88,3,0)*0.475*44/12</f>
        <v>0</v>
      </c>
      <c r="AW22" s="23">
        <f>EXP(-LN(2)/2)*AW21+(1-EXP(-LN(2)/2))/(LN(2)/2)*AQ22*AT22*VLOOKUP('Données projet'!$B$9,Paramètres!$A$1:$I$88,3,0)*0.475*44/12</f>
        <v>0</v>
      </c>
      <c r="AX22" s="23">
        <f t="shared" si="8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IF(A22&lt;'Données projet'!$A$88,$BA$205^A22,IF(A22='Données projet'!$A$88,'Données projet'!$B$88,BD21+BC22-BL21))</f>
        <v>0</v>
      </c>
      <c r="BE22" s="14" t="e">
        <f>BD22*VLOOKUP('Données projet'!$B$11,Paramètres!$A$1:$I$88,3,0)*VLOOKUP('Données projet'!$B$11,Paramètres!$A$1:$I$88,5,0)</f>
        <v>#N/A</v>
      </c>
      <c r="BF22" s="14" t="e">
        <f t="shared" si="45"/>
        <v>#N/A</v>
      </c>
      <c r="BG22" s="22" t="e">
        <f t="shared" si="9"/>
        <v>#N/A</v>
      </c>
      <c r="BH22" s="62" t="e">
        <f t="shared" si="10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11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projet'!$B$9,Paramètres!$A$1:$I$88,3,0)*0.475*44/12</f>
        <v>0</v>
      </c>
      <c r="BQ22" s="23">
        <f>EXP(-LN(2)/25)*BQ21+(1-EXP(-LN(2)/25))/(LN(2)/25)*Calculateur!BL22*Calculateur!BN22*VLOOKUP('Données projet'!$B$9,Paramètres!$A$1:$I$88,3,0)*0.475*44/12</f>
        <v>0</v>
      </c>
      <c r="BR22" s="23">
        <f>EXP(-LN(2)/2)*BR21+(1-EXP(-LN(2)/2))/(LN(2)/2)*BL22*BO22*VLOOKUP('Données projet'!$B$9,Paramètres!$A$1:$I$88,3,0)*0.475*44/12</f>
        <v>0</v>
      </c>
      <c r="BS22" s="24">
        <f t="shared" si="12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IF(A22&lt;'Données projet'!$A$114,$BV$205^A22,IF(A22='Données projet'!$A$114,'Données projet'!$B$114,BY21+BX22-CG21))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46"/>
        <v>#N/A</v>
      </c>
      <c r="CB22" s="22" t="e">
        <f t="shared" si="13"/>
        <v>#N/A</v>
      </c>
      <c r="CC22" s="62" t="e">
        <f t="shared" si="14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15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projet'!$B$9,Paramètres!$A$1:$I$88,3,0)*0.475*44/12</f>
        <v>0</v>
      </c>
      <c r="CL22" s="23">
        <f>EXP(-LN(2)/25)*CL21+(1-EXP(-LN(2)/25))/(LN(2)/25)*Calculateur!CG22*Calculateur!CI22*VLOOKUP('Données projet'!$B$9,Paramètres!$A$1:$I$88,3,0)*0.475*44/12</f>
        <v>0</v>
      </c>
      <c r="CM22" s="23">
        <f>EXP(-LN(2)/2)*CM21+(1-EXP(-LN(2)/2))/(LN(2)/2)*CG22*CJ22*VLOOKUP('Données projet'!$B$9,Paramètres!$A$1:$I$88,3,0)*0.475*44/12</f>
        <v>0</v>
      </c>
      <c r="CN22" s="24">
        <f t="shared" si="16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IF(A22&lt;'Données projet'!$A$140,$CQ$205^A22,IF(A22='Données projet'!$A$140,'Données projet'!$B$140,CT21+CS22-DB21))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7"/>
        <v>#N/A</v>
      </c>
      <c r="CW22" s="22" t="e">
        <f t="shared" si="17"/>
        <v>#N/A</v>
      </c>
      <c r="CX22" s="62" t="e">
        <f t="shared" si="18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19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projet'!$B$9,Paramètres!$A$1:$I$88,3,0)*0.475*44/12</f>
        <v>0</v>
      </c>
      <c r="DG22" s="23">
        <f>EXP(-LN(2)/25)*DG21+(1-EXP(-LN(2)/25))/(LN(2)/25)*Calculateur!DB22*Calculateur!DD22*VLOOKUP('Données projet'!$B$9,Paramètres!$A$1:$I$88,3,0)*0.475*44/12</f>
        <v>0</v>
      </c>
      <c r="DH22" s="23">
        <f>EXP(-LN(2)/2)*DH21+(1-EXP(-LN(2)/2))/(LN(2)/2)*DB22*DE22*VLOOKUP('Données projet'!$B$9,Paramètres!$A$1:$I$88,3,0)*0.475*44/12</f>
        <v>0</v>
      </c>
      <c r="DI22" s="24">
        <f t="shared" si="20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IF(A22&lt;'Données projet'!$A$166,$DL$205^A22,IF(A22='Données projet'!$A$166,'Données projet'!$B$166,DO21+DN22-DW21))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8"/>
        <v>#N/A</v>
      </c>
      <c r="DR22" s="22" t="e">
        <f t="shared" si="21"/>
        <v>#N/A</v>
      </c>
      <c r="DS22" s="62" t="e">
        <f t="shared" si="22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23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projet'!$B$9,Paramètres!$A$1:$I$88,3,0)*0.475*44/12</f>
        <v>0</v>
      </c>
      <c r="EB22" s="23">
        <f>EXP(-LN(2)/25)*EB21+(1-EXP(-LN(2)/25))/(LN(2)/25)*Calculateur!DW22*Calculateur!DY22*VLOOKUP('Données projet'!$B$9,Paramètres!$A$1:$I$88,3,0)*0.475*44/12</f>
        <v>0</v>
      </c>
      <c r="EC22" s="23">
        <f>EXP(-LN(2)/2)*EC21+(1-EXP(-LN(2)/2))/(LN(2)/2)*DW22*DZ22*VLOOKUP('Données projet'!$B$9,Paramètres!$A$1:$I$88,3,0)*0.475*44/12</f>
        <v>0</v>
      </c>
      <c r="ED22" s="24">
        <f t="shared" si="24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IF(A22&lt;'Données projet'!$A$192,$EG$205^A22,IF(A22='Données projet'!$A$192,'Données projet'!$B$192,EJ21+EI22-ER21))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9"/>
        <v>#N/A</v>
      </c>
      <c r="EM22" s="22" t="e">
        <f t="shared" si="25"/>
        <v>#N/A</v>
      </c>
      <c r="EN22" s="62" t="e">
        <f t="shared" si="26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27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projet'!$B$9,Paramètres!$A$1:$I$88,3,0)*0.475*44/12</f>
        <v>0</v>
      </c>
      <c r="EW22" s="23">
        <f>EXP(-LN(2)/25)*EW21+(1-EXP(-LN(2)/25))/(LN(2)/25)*Calculateur!ER22*Calculateur!ET22*VLOOKUP('Données projet'!$B$9,Paramètres!$A$1:$I$88,3,0)*0.475*44/12</f>
        <v>0</v>
      </c>
      <c r="EX22" s="23">
        <f>EXP(-LN(2)/2)*EX21+(1-EXP(-LN(2)/2))/(LN(2)/2)*ER22*EU22*VLOOKUP('Données projet'!$B$9,Paramètres!$A$1:$I$88,3,0)*0.475*44/12</f>
        <v>0</v>
      </c>
      <c r="EY22" s="24">
        <f t="shared" si="28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IF(A22&lt;'Données projet'!$A$218,$FB$205^A22,IF(A22='Données projet'!$A$218,'Données projet'!$B$218,FE21+FD22-FM21))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50"/>
        <v>#N/A</v>
      </c>
      <c r="FH22" s="22" t="e">
        <f t="shared" si="29"/>
        <v>#N/A</v>
      </c>
      <c r="FI22" s="62" t="e">
        <f t="shared" si="30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31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projet'!$B$9,Paramètres!$A$1:$I$88,3,0)*0.475*44/12</f>
        <v>0</v>
      </c>
      <c r="FR22" s="23">
        <f>EXP(-LN(2)/25)*FR21+(1-EXP(-LN(2)/25))/(LN(2)/25)*Calculateur!FM22*Calculateur!FO22*VLOOKUP('Données projet'!$B$9,Paramètres!$A$1:$I$88,3,0)*0.475*44/12</f>
        <v>0</v>
      </c>
      <c r="FS22" s="23">
        <f>EXP(-LN(2)/2)*FS21+(1-EXP(-LN(2)/2))/(LN(2)/2)*FM22*FP22*VLOOKUP('Données projet'!$B$9,Paramètres!$A$1:$I$88,3,0)*0.475*44/12</f>
        <v>0</v>
      </c>
      <c r="FT22" s="24">
        <f t="shared" si="32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IF(A22&lt;'Données projet'!$A$244,$FW$205^A22,IF(A22='Données projet'!$A$244,'Données projet'!$B$244,FZ21+FY22-GH21))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51"/>
        <v>#N/A</v>
      </c>
      <c r="GC22" s="22" t="e">
        <f t="shared" si="33"/>
        <v>#N/A</v>
      </c>
      <c r="GD22" s="62" t="e">
        <f t="shared" si="34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35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projet'!$B$9,Paramètres!$A$1:$I$88,3,0)*0.475*44/12</f>
        <v>0</v>
      </c>
      <c r="GM22" s="23">
        <f>EXP(-LN(2)/25)*GM21+(1-EXP(-LN(2)/25))/(LN(2)/25)*Calculateur!GH22*Calculateur!GJ22*VLOOKUP('Données projet'!$B$9,Paramètres!$A$1:$I$88,3,0)*0.475*44/12</f>
        <v>0</v>
      </c>
      <c r="GN22" s="23">
        <f>EXP(-LN(2)/2)*GN21+(1-EXP(-LN(2)/2))/(LN(2)/2)*GH22*GK22*VLOOKUP('Données projet'!$B$9,Paramètres!$A$1:$I$88,3,0)*0.475*44/12</f>
        <v>0</v>
      </c>
      <c r="GO22" s="23">
        <f t="shared" si="36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IF(A22&lt;'Données projet'!$A$270,$GR$205^A22,IF(A22='Données projet'!$A$270,'Données projet'!$B$270,GU21+GT22-HC21))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2"/>
        <v>#N/A</v>
      </c>
      <c r="GX22" s="22" t="e">
        <f t="shared" si="37"/>
        <v>#N/A</v>
      </c>
      <c r="GY22" s="62" t="e">
        <f t="shared" si="38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39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projet'!$B$9,Paramètres!$A$1:$I$88,3,0)*0.475*44/12</f>
        <v>0</v>
      </c>
      <c r="HH22" s="23">
        <f>EXP(-LN(2)/25)*HH21+(1-EXP(-LN(2)/25))/(LN(2)/25)*Calculateur!HC22*Calculateur!HE22*VLOOKUP('Données projet'!$B$9,Paramètres!$A$1:$I$88,3,0)*0.475*44/12</f>
        <v>0</v>
      </c>
      <c r="HI22" s="23">
        <f>EXP(-LN(2)/2)*HI21+(1-EXP(-LN(2)/2))/(LN(2)/2)*HC22*HF22*VLOOKUP('Données projet'!$B$9,Paramètres!$A$1:$I$88,3,0)*0.475*44/12</f>
        <v>0</v>
      </c>
      <c r="HJ22" s="24">
        <f t="shared" si="40"/>
        <v>0</v>
      </c>
    </row>
    <row r="23" spans="1:218" s="5" customFormat="1" x14ac:dyDescent="0.3">
      <c r="A23" s="11">
        <f t="shared" si="4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11.960000000000004</v>
      </c>
      <c r="D23" s="12">
        <f t="shared" si="4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20.5</v>
      </c>
      <c r="N23" s="14">
        <f>IF(A23&lt;'Données projet'!$A$36,$K$205^A23,IF(A23='Données projet'!$A$36,'Données projet'!$B$36,N22+M23-V22))</f>
        <v>191.5</v>
      </c>
      <c r="O23" s="14">
        <f>N23*VLOOKUP('Données projet'!$B$9,Paramètres!$A$1:$I$88,3,0)*VLOOKUP('Données projet'!$B$9,Paramètres!$A$1:$I$88,5,0)</f>
        <v>114.51700000000001</v>
      </c>
      <c r="P23" s="14">
        <f t="shared" si="43"/>
        <v>30.392719614919649</v>
      </c>
      <c r="Q23" s="22">
        <f t="shared" si="2"/>
        <v>252.38442832931835</v>
      </c>
      <c r="R23" s="62">
        <f t="shared" si="0"/>
        <v>545.7177616626517</v>
      </c>
      <c r="S23" s="62">
        <f ca="1">AVERAGE(OFFSET($R$3,0,0,'Données projet'!$E$9+1,1))-AVERAGE(OFFSET($H$3,0,0,'Données projet'!$E$9+1,1))</f>
        <v>148.54336005338024</v>
      </c>
      <c r="T23" s="62">
        <f t="shared" si="3"/>
        <v>361.07991692964788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2.8929300613012607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9.6735295157628478</v>
      </c>
      <c r="AC23" s="24">
        <f t="shared" si="4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IF(A23&lt;'Données projet'!$A$62,$AF$205^A23,IF(A23='Données projet'!$A$62,'Données projet'!$B$62,AI22+AH23-AQ22))</f>
        <v>0</v>
      </c>
      <c r="AJ23" s="14" t="e">
        <f>AI23*VLOOKUP('Données projet'!$B$10,Paramètres!$A$1:$I$88,3,0)*VLOOKUP('Données projet'!$B$10,Paramètres!$A$1:$I$88,5,0)</f>
        <v>#N/A</v>
      </c>
      <c r="AK23" s="14" t="e">
        <f t="shared" si="44"/>
        <v>#N/A</v>
      </c>
      <c r="AL23" s="22" t="e">
        <f t="shared" si="5"/>
        <v>#N/A</v>
      </c>
      <c r="AM23" s="62" t="e">
        <f t="shared" si="6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7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projet'!$B$9,Paramètres!$A$1:$I$88,3,0)*0.475*44/12</f>
        <v>0</v>
      </c>
      <c r="AV23" s="23">
        <f>EXP(-LN(2)/25)*AV22+(1-EXP(-LN(2)/25))/(LN(2)/25)*Calculateur!AQ23*Calculateur!AS23*VLOOKUP('Données projet'!$B$9,Paramètres!$A$1:$I$88,3,0)*0.475*44/12</f>
        <v>0</v>
      </c>
      <c r="AW23" s="23">
        <f>EXP(-LN(2)/2)*AW22+(1-EXP(-LN(2)/2))/(LN(2)/2)*AQ23*AT23*VLOOKUP('Données projet'!$B$9,Paramètres!$A$1:$I$88,3,0)*0.475*44/12</f>
        <v>0</v>
      </c>
      <c r="AX23" s="23">
        <f t="shared" si="8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IF(A23&lt;'Données projet'!$A$88,$BA$205^A23,IF(A23='Données projet'!$A$88,'Données projet'!$B$88,BD22+BC23-BL22))</f>
        <v>0</v>
      </c>
      <c r="BE23" s="14" t="e">
        <f>BD23*VLOOKUP('Données projet'!$B$11,Paramètres!$A$1:$I$88,3,0)*VLOOKUP('Données projet'!$B$11,Paramètres!$A$1:$I$88,5,0)</f>
        <v>#N/A</v>
      </c>
      <c r="BF23" s="14" t="e">
        <f t="shared" si="45"/>
        <v>#N/A</v>
      </c>
      <c r="BG23" s="22" t="e">
        <f t="shared" si="9"/>
        <v>#N/A</v>
      </c>
      <c r="BH23" s="62" t="e">
        <f t="shared" si="10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11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projet'!$B$9,Paramètres!$A$1:$I$88,3,0)*0.475*44/12</f>
        <v>0</v>
      </c>
      <c r="BQ23" s="23">
        <f>EXP(-LN(2)/25)*BQ22+(1-EXP(-LN(2)/25))/(LN(2)/25)*Calculateur!BL23*Calculateur!BN23*VLOOKUP('Données projet'!$B$9,Paramètres!$A$1:$I$88,3,0)*0.475*44/12</f>
        <v>0</v>
      </c>
      <c r="BR23" s="23">
        <f>EXP(-LN(2)/2)*BR22+(1-EXP(-LN(2)/2))/(LN(2)/2)*BL23*BO23*VLOOKUP('Données projet'!$B$9,Paramètres!$A$1:$I$88,3,0)*0.475*44/12</f>
        <v>0</v>
      </c>
      <c r="BS23" s="24">
        <f t="shared" si="12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IF(A23&lt;'Données projet'!$A$114,$BV$205^A23,IF(A23='Données projet'!$A$114,'Données projet'!$B$114,BY22+BX23-CG22))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46"/>
        <v>#N/A</v>
      </c>
      <c r="CB23" s="22" t="e">
        <f t="shared" si="13"/>
        <v>#N/A</v>
      </c>
      <c r="CC23" s="62" t="e">
        <f t="shared" si="14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15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projet'!$B$9,Paramètres!$A$1:$I$88,3,0)*0.475*44/12</f>
        <v>0</v>
      </c>
      <c r="CL23" s="23">
        <f>EXP(-LN(2)/25)*CL22+(1-EXP(-LN(2)/25))/(LN(2)/25)*Calculateur!CG23*Calculateur!CI23*VLOOKUP('Données projet'!$B$9,Paramètres!$A$1:$I$88,3,0)*0.475*44/12</f>
        <v>0</v>
      </c>
      <c r="CM23" s="23">
        <f>EXP(-LN(2)/2)*CM22+(1-EXP(-LN(2)/2))/(LN(2)/2)*CG23*CJ23*VLOOKUP('Données projet'!$B$9,Paramètres!$A$1:$I$88,3,0)*0.475*44/12</f>
        <v>0</v>
      </c>
      <c r="CN23" s="24">
        <f t="shared" si="16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IF(A23&lt;'Données projet'!$A$140,$CQ$205^A23,IF(A23='Données projet'!$A$140,'Données projet'!$B$140,CT22+CS23-DB22))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7"/>
        <v>#N/A</v>
      </c>
      <c r="CW23" s="22" t="e">
        <f t="shared" si="17"/>
        <v>#N/A</v>
      </c>
      <c r="CX23" s="62" t="e">
        <f t="shared" si="18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19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projet'!$B$9,Paramètres!$A$1:$I$88,3,0)*0.475*44/12</f>
        <v>0</v>
      </c>
      <c r="DG23" s="23">
        <f>EXP(-LN(2)/25)*DG22+(1-EXP(-LN(2)/25))/(LN(2)/25)*Calculateur!DB23*Calculateur!DD23*VLOOKUP('Données projet'!$B$9,Paramètres!$A$1:$I$88,3,0)*0.475*44/12</f>
        <v>0</v>
      </c>
      <c r="DH23" s="23">
        <f>EXP(-LN(2)/2)*DH22+(1-EXP(-LN(2)/2))/(LN(2)/2)*DB23*DE23*VLOOKUP('Données projet'!$B$9,Paramètres!$A$1:$I$88,3,0)*0.475*44/12</f>
        <v>0</v>
      </c>
      <c r="DI23" s="24">
        <f t="shared" si="20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IF(A23&lt;'Données projet'!$A$166,$DL$205^A23,IF(A23='Données projet'!$A$166,'Données projet'!$B$166,DO22+DN23-DW22))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8"/>
        <v>#N/A</v>
      </c>
      <c r="DR23" s="22" t="e">
        <f t="shared" si="21"/>
        <v>#N/A</v>
      </c>
      <c r="DS23" s="62" t="e">
        <f t="shared" si="22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23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projet'!$B$9,Paramètres!$A$1:$I$88,3,0)*0.475*44/12</f>
        <v>0</v>
      </c>
      <c r="EB23" s="23">
        <f>EXP(-LN(2)/25)*EB22+(1-EXP(-LN(2)/25))/(LN(2)/25)*Calculateur!DW23*Calculateur!DY23*VLOOKUP('Données projet'!$B$9,Paramètres!$A$1:$I$88,3,0)*0.475*44/12</f>
        <v>0</v>
      </c>
      <c r="EC23" s="23">
        <f>EXP(-LN(2)/2)*EC22+(1-EXP(-LN(2)/2))/(LN(2)/2)*DW23*DZ23*VLOOKUP('Données projet'!$B$9,Paramètres!$A$1:$I$88,3,0)*0.475*44/12</f>
        <v>0</v>
      </c>
      <c r="ED23" s="24">
        <f t="shared" si="24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IF(A23&lt;'Données projet'!$A$192,$EG$205^A23,IF(A23='Données projet'!$A$192,'Données projet'!$B$192,EJ22+EI23-ER22))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9"/>
        <v>#N/A</v>
      </c>
      <c r="EM23" s="22" t="e">
        <f t="shared" si="25"/>
        <v>#N/A</v>
      </c>
      <c r="EN23" s="62" t="e">
        <f t="shared" si="26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27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projet'!$B$9,Paramètres!$A$1:$I$88,3,0)*0.475*44/12</f>
        <v>0</v>
      </c>
      <c r="EW23" s="23">
        <f>EXP(-LN(2)/25)*EW22+(1-EXP(-LN(2)/25))/(LN(2)/25)*Calculateur!ER23*Calculateur!ET23*VLOOKUP('Données projet'!$B$9,Paramètres!$A$1:$I$88,3,0)*0.475*44/12</f>
        <v>0</v>
      </c>
      <c r="EX23" s="23">
        <f>EXP(-LN(2)/2)*EX22+(1-EXP(-LN(2)/2))/(LN(2)/2)*ER23*EU23*VLOOKUP('Données projet'!$B$9,Paramètres!$A$1:$I$88,3,0)*0.475*44/12</f>
        <v>0</v>
      </c>
      <c r="EY23" s="24">
        <f t="shared" si="28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IF(A23&lt;'Données projet'!$A$218,$FB$205^A23,IF(A23='Données projet'!$A$218,'Données projet'!$B$218,FE22+FD23-FM22))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50"/>
        <v>#N/A</v>
      </c>
      <c r="FH23" s="22" t="e">
        <f t="shared" si="29"/>
        <v>#N/A</v>
      </c>
      <c r="FI23" s="62" t="e">
        <f t="shared" si="30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31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projet'!$B$9,Paramètres!$A$1:$I$88,3,0)*0.475*44/12</f>
        <v>0</v>
      </c>
      <c r="FR23" s="23">
        <f>EXP(-LN(2)/25)*FR22+(1-EXP(-LN(2)/25))/(LN(2)/25)*Calculateur!FM23*Calculateur!FO23*VLOOKUP('Données projet'!$B$9,Paramètres!$A$1:$I$88,3,0)*0.475*44/12</f>
        <v>0</v>
      </c>
      <c r="FS23" s="23">
        <f>EXP(-LN(2)/2)*FS22+(1-EXP(-LN(2)/2))/(LN(2)/2)*FM23*FP23*VLOOKUP('Données projet'!$B$9,Paramètres!$A$1:$I$88,3,0)*0.475*44/12</f>
        <v>0</v>
      </c>
      <c r="FT23" s="24">
        <f t="shared" si="32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IF(A23&lt;'Données projet'!$A$244,$FW$205^A23,IF(A23='Données projet'!$A$244,'Données projet'!$B$244,FZ22+FY23-GH22))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51"/>
        <v>#N/A</v>
      </c>
      <c r="GC23" s="22" t="e">
        <f t="shared" si="33"/>
        <v>#N/A</v>
      </c>
      <c r="GD23" s="62" t="e">
        <f t="shared" si="34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35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projet'!$B$9,Paramètres!$A$1:$I$88,3,0)*0.475*44/12</f>
        <v>0</v>
      </c>
      <c r="GM23" s="23">
        <f>EXP(-LN(2)/25)*GM22+(1-EXP(-LN(2)/25))/(LN(2)/25)*Calculateur!GH23*Calculateur!GJ23*VLOOKUP('Données projet'!$B$9,Paramètres!$A$1:$I$88,3,0)*0.475*44/12</f>
        <v>0</v>
      </c>
      <c r="GN23" s="23">
        <f>EXP(-LN(2)/2)*GN22+(1-EXP(-LN(2)/2))/(LN(2)/2)*GH23*GK23*VLOOKUP('Données projet'!$B$9,Paramètres!$A$1:$I$88,3,0)*0.475*44/12</f>
        <v>0</v>
      </c>
      <c r="GO23" s="23">
        <f t="shared" si="36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IF(A23&lt;'Données projet'!$A$270,$GR$205^A23,IF(A23='Données projet'!$A$270,'Données projet'!$B$270,GU22+GT23-HC22))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2"/>
        <v>#N/A</v>
      </c>
      <c r="GX23" s="22" t="e">
        <f t="shared" si="37"/>
        <v>#N/A</v>
      </c>
      <c r="GY23" s="62" t="e">
        <f t="shared" si="38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39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projet'!$B$9,Paramètres!$A$1:$I$88,3,0)*0.475*44/12</f>
        <v>0</v>
      </c>
      <c r="HH23" s="23">
        <f>EXP(-LN(2)/25)*HH22+(1-EXP(-LN(2)/25))/(LN(2)/25)*Calculateur!HC23*Calculateur!HE23*VLOOKUP('Données projet'!$B$9,Paramètres!$A$1:$I$88,3,0)*0.475*44/12</f>
        <v>0</v>
      </c>
      <c r="HI23" s="23">
        <f>EXP(-LN(2)/2)*HI22+(1-EXP(-LN(2)/2))/(LN(2)/2)*HC23*HF23*VLOOKUP('Données projet'!$B$9,Paramètres!$A$1:$I$88,3,0)*0.475*44/12</f>
        <v>0</v>
      </c>
      <c r="HJ23" s="24">
        <f t="shared" si="40"/>
        <v>0</v>
      </c>
    </row>
    <row r="24" spans="1:218" s="5" customFormat="1" x14ac:dyDescent="0.3">
      <c r="A24" s="11">
        <f t="shared" si="4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12.558000000000005</v>
      </c>
      <c r="D24" s="12">
        <f t="shared" si="4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212</v>
      </c>
      <c r="L24" s="13">
        <f>VLOOKUP(A24,'Données projet'!$A$35:$I$55,9,0)</f>
        <v>20.5</v>
      </c>
      <c r="M24" s="13">
        <f t="array" ref="M24">INDEX(L:L,MIN(IF(ISNUMBER(L24:L220),ROW(L24:L220),"")))</f>
        <v>20.5</v>
      </c>
      <c r="N24" s="14">
        <f>IF(A24&lt;'Données projet'!$A$36,$K$205^A24,IF(A24='Données projet'!$A$36,'Données projet'!$B$36,N23+M24-V23))</f>
        <v>212</v>
      </c>
      <c r="O24" s="14">
        <f>N24*VLOOKUP('Données projet'!$B$9,Paramètres!$A$1:$I$88,3,0)*VLOOKUP('Données projet'!$B$9,Paramètres!$A$1:$I$88,5,0)</f>
        <v>126.77600000000002</v>
      </c>
      <c r="P24" s="14">
        <f t="shared" si="43"/>
        <v>33.250302273150254</v>
      </c>
      <c r="Q24" s="22">
        <f t="shared" si="2"/>
        <v>278.7124764590701</v>
      </c>
      <c r="R24" s="62">
        <f t="shared" si="0"/>
        <v>572.04580979240336</v>
      </c>
      <c r="S24" s="62">
        <f ca="1">AVERAGE(OFFSET($R$3,0,0,'Données projet'!$E$9+1,1))-AVERAGE(OFFSET($H$3,0,0,'Données projet'!$E$9+1,1))</f>
        <v>148.54336005338024</v>
      </c>
      <c r="T24" s="62">
        <f t="shared" si="3"/>
        <v>361.07991692964788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2.8362014673122493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6.8402183186041299</v>
      </c>
      <c r="AC24" s="24">
        <f t="shared" si="4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IF(A24&lt;'Données projet'!$A$62,$AF$205^A24,IF(A24='Données projet'!$A$62,'Données projet'!$B$62,AI23+AH24-AQ23))</f>
        <v>0</v>
      </c>
      <c r="AJ24" s="14" t="e">
        <f>AI24*VLOOKUP('Données projet'!$B$10,Paramètres!$A$1:$I$88,3,0)*VLOOKUP('Données projet'!$B$10,Paramètres!$A$1:$I$88,5,0)</f>
        <v>#N/A</v>
      </c>
      <c r="AK24" s="14" t="e">
        <f t="shared" si="44"/>
        <v>#N/A</v>
      </c>
      <c r="AL24" s="22" t="e">
        <f t="shared" si="5"/>
        <v>#N/A</v>
      </c>
      <c r="AM24" s="62" t="e">
        <f t="shared" si="6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7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projet'!$B$9,Paramètres!$A$1:$I$88,3,0)*0.475*44/12</f>
        <v>0</v>
      </c>
      <c r="AV24" s="23">
        <f>EXP(-LN(2)/25)*AV23+(1-EXP(-LN(2)/25))/(LN(2)/25)*Calculateur!AQ24*Calculateur!AS24*VLOOKUP('Données projet'!$B$9,Paramètres!$A$1:$I$88,3,0)*0.475*44/12</f>
        <v>0</v>
      </c>
      <c r="AW24" s="23">
        <f>EXP(-LN(2)/2)*AW23+(1-EXP(-LN(2)/2))/(LN(2)/2)*AQ24*AT24*VLOOKUP('Données projet'!$B$9,Paramètres!$A$1:$I$88,3,0)*0.475*44/12</f>
        <v>0</v>
      </c>
      <c r="AX24" s="23">
        <f t="shared" si="8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IF(A24&lt;'Données projet'!$A$88,$BA$205^A24,IF(A24='Données projet'!$A$88,'Données projet'!$B$88,BD23+BC24-BL23))</f>
        <v>0</v>
      </c>
      <c r="BE24" s="14" t="e">
        <f>BD24*VLOOKUP('Données projet'!$B$11,Paramètres!$A$1:$I$88,3,0)*VLOOKUP('Données projet'!$B$11,Paramètres!$A$1:$I$88,5,0)</f>
        <v>#N/A</v>
      </c>
      <c r="BF24" s="14" t="e">
        <f t="shared" si="45"/>
        <v>#N/A</v>
      </c>
      <c r="BG24" s="22" t="e">
        <f t="shared" si="9"/>
        <v>#N/A</v>
      </c>
      <c r="BH24" s="62" t="e">
        <f t="shared" si="10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11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projet'!$B$9,Paramètres!$A$1:$I$88,3,0)*0.475*44/12</f>
        <v>0</v>
      </c>
      <c r="BQ24" s="23">
        <f>EXP(-LN(2)/25)*BQ23+(1-EXP(-LN(2)/25))/(LN(2)/25)*Calculateur!BL24*Calculateur!BN24*VLOOKUP('Données projet'!$B$9,Paramètres!$A$1:$I$88,3,0)*0.475*44/12</f>
        <v>0</v>
      </c>
      <c r="BR24" s="23">
        <f>EXP(-LN(2)/2)*BR23+(1-EXP(-LN(2)/2))/(LN(2)/2)*BL24*BO24*VLOOKUP('Données projet'!$B$9,Paramètres!$A$1:$I$88,3,0)*0.475*44/12</f>
        <v>0</v>
      </c>
      <c r="BS24" s="24">
        <f t="shared" si="12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IF(A24&lt;'Données projet'!$A$114,$BV$205^A24,IF(A24='Données projet'!$A$114,'Données projet'!$B$114,BY23+BX24-CG23))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46"/>
        <v>#N/A</v>
      </c>
      <c r="CB24" s="22" t="e">
        <f t="shared" si="13"/>
        <v>#N/A</v>
      </c>
      <c r="CC24" s="62" t="e">
        <f t="shared" si="14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15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projet'!$B$9,Paramètres!$A$1:$I$88,3,0)*0.475*44/12</f>
        <v>0</v>
      </c>
      <c r="CL24" s="23">
        <f>EXP(-LN(2)/25)*CL23+(1-EXP(-LN(2)/25))/(LN(2)/25)*Calculateur!CG24*Calculateur!CI24*VLOOKUP('Données projet'!$B$9,Paramètres!$A$1:$I$88,3,0)*0.475*44/12</f>
        <v>0</v>
      </c>
      <c r="CM24" s="23">
        <f>EXP(-LN(2)/2)*CM23+(1-EXP(-LN(2)/2))/(LN(2)/2)*CG24*CJ24*VLOOKUP('Données projet'!$B$9,Paramètres!$A$1:$I$88,3,0)*0.475*44/12</f>
        <v>0</v>
      </c>
      <c r="CN24" s="24">
        <f t="shared" si="16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IF(A24&lt;'Données projet'!$A$140,$CQ$205^A24,IF(A24='Données projet'!$A$140,'Données projet'!$B$140,CT23+CS24-DB23))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7"/>
        <v>#N/A</v>
      </c>
      <c r="CW24" s="22" t="e">
        <f t="shared" si="17"/>
        <v>#N/A</v>
      </c>
      <c r="CX24" s="62" t="e">
        <f t="shared" si="18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19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projet'!$B$9,Paramètres!$A$1:$I$88,3,0)*0.475*44/12</f>
        <v>0</v>
      </c>
      <c r="DG24" s="23">
        <f>EXP(-LN(2)/25)*DG23+(1-EXP(-LN(2)/25))/(LN(2)/25)*Calculateur!DB24*Calculateur!DD24*VLOOKUP('Données projet'!$B$9,Paramètres!$A$1:$I$88,3,0)*0.475*44/12</f>
        <v>0</v>
      </c>
      <c r="DH24" s="23">
        <f>EXP(-LN(2)/2)*DH23+(1-EXP(-LN(2)/2))/(LN(2)/2)*DB24*DE24*VLOOKUP('Données projet'!$B$9,Paramètres!$A$1:$I$88,3,0)*0.475*44/12</f>
        <v>0</v>
      </c>
      <c r="DI24" s="24">
        <f t="shared" si="20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IF(A24&lt;'Données projet'!$A$166,$DL$205^A24,IF(A24='Données projet'!$A$166,'Données projet'!$B$166,DO23+DN24-DW23))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8"/>
        <v>#N/A</v>
      </c>
      <c r="DR24" s="22" t="e">
        <f t="shared" si="21"/>
        <v>#N/A</v>
      </c>
      <c r="DS24" s="62" t="e">
        <f t="shared" si="22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23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projet'!$B$9,Paramètres!$A$1:$I$88,3,0)*0.475*44/12</f>
        <v>0</v>
      </c>
      <c r="EB24" s="23">
        <f>EXP(-LN(2)/25)*EB23+(1-EXP(-LN(2)/25))/(LN(2)/25)*Calculateur!DW24*Calculateur!DY24*VLOOKUP('Données projet'!$B$9,Paramètres!$A$1:$I$88,3,0)*0.475*44/12</f>
        <v>0</v>
      </c>
      <c r="EC24" s="23">
        <f>EXP(-LN(2)/2)*EC23+(1-EXP(-LN(2)/2))/(LN(2)/2)*DW24*DZ24*VLOOKUP('Données projet'!$B$9,Paramètres!$A$1:$I$88,3,0)*0.475*44/12</f>
        <v>0</v>
      </c>
      <c r="ED24" s="24">
        <f t="shared" si="24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IF(A24&lt;'Données projet'!$A$192,$EG$205^A24,IF(A24='Données projet'!$A$192,'Données projet'!$B$192,EJ23+EI24-ER23))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9"/>
        <v>#N/A</v>
      </c>
      <c r="EM24" s="22" t="e">
        <f t="shared" si="25"/>
        <v>#N/A</v>
      </c>
      <c r="EN24" s="62" t="e">
        <f t="shared" si="26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27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projet'!$B$9,Paramètres!$A$1:$I$88,3,0)*0.475*44/12</f>
        <v>0</v>
      </c>
      <c r="EW24" s="23">
        <f>EXP(-LN(2)/25)*EW23+(1-EXP(-LN(2)/25))/(LN(2)/25)*Calculateur!ER24*Calculateur!ET24*VLOOKUP('Données projet'!$B$9,Paramètres!$A$1:$I$88,3,0)*0.475*44/12</f>
        <v>0</v>
      </c>
      <c r="EX24" s="23">
        <f>EXP(-LN(2)/2)*EX23+(1-EXP(-LN(2)/2))/(LN(2)/2)*ER24*EU24*VLOOKUP('Données projet'!$B$9,Paramètres!$A$1:$I$88,3,0)*0.475*44/12</f>
        <v>0</v>
      </c>
      <c r="EY24" s="24">
        <f t="shared" si="28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IF(A24&lt;'Données projet'!$A$218,$FB$205^A24,IF(A24='Données projet'!$A$218,'Données projet'!$B$218,FE23+FD24-FM23))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50"/>
        <v>#N/A</v>
      </c>
      <c r="FH24" s="22" t="e">
        <f t="shared" si="29"/>
        <v>#N/A</v>
      </c>
      <c r="FI24" s="62" t="e">
        <f t="shared" si="30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31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projet'!$B$9,Paramètres!$A$1:$I$88,3,0)*0.475*44/12</f>
        <v>0</v>
      </c>
      <c r="FR24" s="23">
        <f>EXP(-LN(2)/25)*FR23+(1-EXP(-LN(2)/25))/(LN(2)/25)*Calculateur!FM24*Calculateur!FO24*VLOOKUP('Données projet'!$B$9,Paramètres!$A$1:$I$88,3,0)*0.475*44/12</f>
        <v>0</v>
      </c>
      <c r="FS24" s="23">
        <f>EXP(-LN(2)/2)*FS23+(1-EXP(-LN(2)/2))/(LN(2)/2)*FM24*FP24*VLOOKUP('Données projet'!$B$9,Paramètres!$A$1:$I$88,3,0)*0.475*44/12</f>
        <v>0</v>
      </c>
      <c r="FT24" s="24">
        <f t="shared" si="32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IF(A24&lt;'Données projet'!$A$244,$FW$205^A24,IF(A24='Données projet'!$A$244,'Données projet'!$B$244,FZ23+FY24-GH23))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51"/>
        <v>#N/A</v>
      </c>
      <c r="GC24" s="22" t="e">
        <f t="shared" si="33"/>
        <v>#N/A</v>
      </c>
      <c r="GD24" s="62" t="e">
        <f t="shared" si="34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35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projet'!$B$9,Paramètres!$A$1:$I$88,3,0)*0.475*44/12</f>
        <v>0</v>
      </c>
      <c r="GM24" s="23">
        <f>EXP(-LN(2)/25)*GM23+(1-EXP(-LN(2)/25))/(LN(2)/25)*Calculateur!GH24*Calculateur!GJ24*VLOOKUP('Données projet'!$B$9,Paramètres!$A$1:$I$88,3,0)*0.475*44/12</f>
        <v>0</v>
      </c>
      <c r="GN24" s="23">
        <f>EXP(-LN(2)/2)*GN23+(1-EXP(-LN(2)/2))/(LN(2)/2)*GH24*GK24*VLOOKUP('Données projet'!$B$9,Paramètres!$A$1:$I$88,3,0)*0.475*44/12</f>
        <v>0</v>
      </c>
      <c r="GO24" s="23">
        <f t="shared" si="36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IF(A24&lt;'Données projet'!$A$270,$GR$205^A24,IF(A24='Données projet'!$A$270,'Données projet'!$B$270,GU23+GT24-HC23))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2"/>
        <v>#N/A</v>
      </c>
      <c r="GX24" s="22" t="e">
        <f t="shared" si="37"/>
        <v>#N/A</v>
      </c>
      <c r="GY24" s="62" t="e">
        <f t="shared" si="38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39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projet'!$B$9,Paramètres!$A$1:$I$88,3,0)*0.475*44/12</f>
        <v>0</v>
      </c>
      <c r="HH24" s="23">
        <f>EXP(-LN(2)/25)*HH23+(1-EXP(-LN(2)/25))/(LN(2)/25)*Calculateur!HC24*Calculateur!HE24*VLOOKUP('Données projet'!$B$9,Paramètres!$A$1:$I$88,3,0)*0.475*44/12</f>
        <v>0</v>
      </c>
      <c r="HI24" s="23">
        <f>EXP(-LN(2)/2)*HI23+(1-EXP(-LN(2)/2))/(LN(2)/2)*HC24*HF24*VLOOKUP('Données projet'!$B$9,Paramètres!$A$1:$I$88,3,0)*0.475*44/12</f>
        <v>0</v>
      </c>
      <c r="HJ24" s="24">
        <f t="shared" si="40"/>
        <v>0</v>
      </c>
    </row>
    <row r="25" spans="1:218" s="5" customFormat="1" x14ac:dyDescent="0.3">
      <c r="A25" s="11">
        <f t="shared" si="4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13.156000000000006</v>
      </c>
      <c r="D25" s="12">
        <f t="shared" si="4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20</v>
      </c>
      <c r="M25" s="13">
        <f t="array" ref="M25">INDEX(L:L,MIN(IF(ISNUMBER(L25:L221),ROW(L25:L221),"")))</f>
        <v>20</v>
      </c>
      <c r="N25" s="14">
        <f>IF(A25&lt;'Données projet'!$A$36,$K$205^A25,IF(A25='Données projet'!$A$36,'Données projet'!$B$36,N24+M25-V24))</f>
        <v>232</v>
      </c>
      <c r="O25" s="14">
        <f>N25*VLOOKUP('Données projet'!$B$9,Paramètres!$A$1:$I$88,3,0)*VLOOKUP('Données projet'!$B$9,Paramètres!$A$1:$I$88,5,0)</f>
        <v>138.73599999999999</v>
      </c>
      <c r="P25" s="14">
        <f t="shared" si="43"/>
        <v>36.007288175538044</v>
      </c>
      <c r="Q25" s="22">
        <f t="shared" si="2"/>
        <v>304.34456023906205</v>
      </c>
      <c r="R25" s="62">
        <f t="shared" si="0"/>
        <v>597.67789357239531</v>
      </c>
      <c r="S25" s="62">
        <f ca="1">AVERAGE(OFFSET($R$3,0,0,'Données projet'!$E$9+1,1))-AVERAGE(OFFSET($H$3,0,0,'Données projet'!$E$9+1,1))</f>
        <v>148.54336005338024</v>
      </c>
      <c r="T25" s="62">
        <f t="shared" si="3"/>
        <v>361.07991692964788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projet'!$B$9,Paramètres!$A$1:$I$88,7,0))</f>
        <v>0.18000000000000002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projet'!$B$9,Paramètres!$A$1:$I$88,3,0)*0.475*44/12</f>
        <v>10.776903573527015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27.586481865621199</v>
      </c>
      <c r="AC25" s="24">
        <f t="shared" si="4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IF(A25&lt;'Données projet'!$A$62,$AF$205^A25,IF(A25='Données projet'!$A$62,'Données projet'!$B$62,AI24+AH25-AQ24))</f>
        <v>0</v>
      </c>
      <c r="AJ25" s="14" t="e">
        <f>AI25*VLOOKUP('Données projet'!$B$10,Paramètres!$A$1:$I$88,3,0)*VLOOKUP('Données projet'!$B$10,Paramètres!$A$1:$I$88,5,0)</f>
        <v>#N/A</v>
      </c>
      <c r="AK25" s="14" t="e">
        <f t="shared" si="44"/>
        <v>#N/A</v>
      </c>
      <c r="AL25" s="22" t="e">
        <f t="shared" si="5"/>
        <v>#N/A</v>
      </c>
      <c r="AM25" s="62" t="e">
        <f t="shared" si="6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7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projet'!$B$9,Paramètres!$A$1:$I$88,3,0)*0.475*44/12</f>
        <v>0</v>
      </c>
      <c r="AV25" s="23">
        <f>EXP(-LN(2)/25)*AV24+(1-EXP(-LN(2)/25))/(LN(2)/25)*Calculateur!AQ25*Calculateur!AS25*VLOOKUP('Données projet'!$B$9,Paramètres!$A$1:$I$88,3,0)*0.475*44/12</f>
        <v>0</v>
      </c>
      <c r="AW25" s="23">
        <f>EXP(-LN(2)/2)*AW24+(1-EXP(-LN(2)/2))/(LN(2)/2)*AQ25*AT25*VLOOKUP('Données projet'!$B$9,Paramètres!$A$1:$I$88,3,0)*0.475*44/12</f>
        <v>0</v>
      </c>
      <c r="AX25" s="23">
        <f t="shared" si="8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IF(A25&lt;'Données projet'!$A$88,$BA$205^A25,IF(A25='Données projet'!$A$88,'Données projet'!$B$88,BD24+BC25-BL24))</f>
        <v>0</v>
      </c>
      <c r="BE25" s="14" t="e">
        <f>BD25*VLOOKUP('Données projet'!$B$11,Paramètres!$A$1:$I$88,3,0)*VLOOKUP('Données projet'!$B$11,Paramètres!$A$1:$I$88,5,0)</f>
        <v>#N/A</v>
      </c>
      <c r="BF25" s="14" t="e">
        <f t="shared" si="45"/>
        <v>#N/A</v>
      </c>
      <c r="BG25" s="22" t="e">
        <f t="shared" si="9"/>
        <v>#N/A</v>
      </c>
      <c r="BH25" s="62" t="e">
        <f t="shared" si="10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11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projet'!$B$9,Paramètres!$A$1:$I$88,3,0)*0.475*44/12</f>
        <v>0</v>
      </c>
      <c r="BQ25" s="23">
        <f>EXP(-LN(2)/25)*BQ24+(1-EXP(-LN(2)/25))/(LN(2)/25)*Calculateur!BL25*Calculateur!BN25*VLOOKUP('Données projet'!$B$9,Paramètres!$A$1:$I$88,3,0)*0.475*44/12</f>
        <v>0</v>
      </c>
      <c r="BR25" s="23">
        <f>EXP(-LN(2)/2)*BR24+(1-EXP(-LN(2)/2))/(LN(2)/2)*BL25*BO25*VLOOKUP('Données projet'!$B$9,Paramètres!$A$1:$I$88,3,0)*0.475*44/12</f>
        <v>0</v>
      </c>
      <c r="BS25" s="24">
        <f t="shared" si="12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IF(A25&lt;'Données projet'!$A$114,$BV$205^A25,IF(A25='Données projet'!$A$114,'Données projet'!$B$114,BY24+BX25-CG24))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46"/>
        <v>#N/A</v>
      </c>
      <c r="CB25" s="22" t="e">
        <f t="shared" si="13"/>
        <v>#N/A</v>
      </c>
      <c r="CC25" s="62" t="e">
        <f t="shared" si="14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15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projet'!$B$9,Paramètres!$A$1:$I$88,3,0)*0.475*44/12</f>
        <v>0</v>
      </c>
      <c r="CL25" s="23">
        <f>EXP(-LN(2)/25)*CL24+(1-EXP(-LN(2)/25))/(LN(2)/25)*Calculateur!CG25*Calculateur!CI25*VLOOKUP('Données projet'!$B$9,Paramètres!$A$1:$I$88,3,0)*0.475*44/12</f>
        <v>0</v>
      </c>
      <c r="CM25" s="23">
        <f>EXP(-LN(2)/2)*CM24+(1-EXP(-LN(2)/2))/(LN(2)/2)*CG25*CJ25*VLOOKUP('Données projet'!$B$9,Paramètres!$A$1:$I$88,3,0)*0.475*44/12</f>
        <v>0</v>
      </c>
      <c r="CN25" s="24">
        <f t="shared" si="16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IF(A25&lt;'Données projet'!$A$140,$CQ$205^A25,IF(A25='Données projet'!$A$140,'Données projet'!$B$140,CT24+CS25-DB24))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7"/>
        <v>#N/A</v>
      </c>
      <c r="CW25" s="22" t="e">
        <f t="shared" si="17"/>
        <v>#N/A</v>
      </c>
      <c r="CX25" s="62" t="e">
        <f t="shared" si="18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19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projet'!$B$9,Paramètres!$A$1:$I$88,3,0)*0.475*44/12</f>
        <v>0</v>
      </c>
      <c r="DG25" s="23">
        <f>EXP(-LN(2)/25)*DG24+(1-EXP(-LN(2)/25))/(LN(2)/25)*Calculateur!DB25*Calculateur!DD25*VLOOKUP('Données projet'!$B$9,Paramètres!$A$1:$I$88,3,0)*0.475*44/12</f>
        <v>0</v>
      </c>
      <c r="DH25" s="23">
        <f>EXP(-LN(2)/2)*DH24+(1-EXP(-LN(2)/2))/(LN(2)/2)*DB25*DE25*VLOOKUP('Données projet'!$B$9,Paramètres!$A$1:$I$88,3,0)*0.475*44/12</f>
        <v>0</v>
      </c>
      <c r="DI25" s="24">
        <f t="shared" si="20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IF(A25&lt;'Données projet'!$A$166,$DL$205^A25,IF(A25='Données projet'!$A$166,'Données projet'!$B$166,DO24+DN25-DW24))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8"/>
        <v>#N/A</v>
      </c>
      <c r="DR25" s="22" t="e">
        <f t="shared" si="21"/>
        <v>#N/A</v>
      </c>
      <c r="DS25" s="62" t="e">
        <f t="shared" si="22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23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projet'!$B$9,Paramètres!$A$1:$I$88,3,0)*0.475*44/12</f>
        <v>0</v>
      </c>
      <c r="EB25" s="23">
        <f>EXP(-LN(2)/25)*EB24+(1-EXP(-LN(2)/25))/(LN(2)/25)*Calculateur!DW25*Calculateur!DY25*VLOOKUP('Données projet'!$B$9,Paramètres!$A$1:$I$88,3,0)*0.475*44/12</f>
        <v>0</v>
      </c>
      <c r="EC25" s="23">
        <f>EXP(-LN(2)/2)*EC24+(1-EXP(-LN(2)/2))/(LN(2)/2)*DW25*DZ25*VLOOKUP('Données projet'!$B$9,Paramètres!$A$1:$I$88,3,0)*0.475*44/12</f>
        <v>0</v>
      </c>
      <c r="ED25" s="24">
        <f t="shared" si="24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IF(A25&lt;'Données projet'!$A$192,$EG$205^A25,IF(A25='Données projet'!$A$192,'Données projet'!$B$192,EJ24+EI25-ER24))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9"/>
        <v>#N/A</v>
      </c>
      <c r="EM25" s="22" t="e">
        <f t="shared" si="25"/>
        <v>#N/A</v>
      </c>
      <c r="EN25" s="62" t="e">
        <f t="shared" si="26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27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projet'!$B$9,Paramètres!$A$1:$I$88,3,0)*0.475*44/12</f>
        <v>0</v>
      </c>
      <c r="EW25" s="23">
        <f>EXP(-LN(2)/25)*EW24+(1-EXP(-LN(2)/25))/(LN(2)/25)*Calculateur!ER25*Calculateur!ET25*VLOOKUP('Données projet'!$B$9,Paramètres!$A$1:$I$88,3,0)*0.475*44/12</f>
        <v>0</v>
      </c>
      <c r="EX25" s="23">
        <f>EXP(-LN(2)/2)*EX24+(1-EXP(-LN(2)/2))/(LN(2)/2)*ER25*EU25*VLOOKUP('Données projet'!$B$9,Paramètres!$A$1:$I$88,3,0)*0.475*44/12</f>
        <v>0</v>
      </c>
      <c r="EY25" s="24">
        <f t="shared" si="28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IF(A25&lt;'Données projet'!$A$218,$FB$205^A25,IF(A25='Données projet'!$A$218,'Données projet'!$B$218,FE24+FD25-FM24))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50"/>
        <v>#N/A</v>
      </c>
      <c r="FH25" s="22" t="e">
        <f t="shared" si="29"/>
        <v>#N/A</v>
      </c>
      <c r="FI25" s="62" t="e">
        <f t="shared" si="30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31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projet'!$B$9,Paramètres!$A$1:$I$88,3,0)*0.475*44/12</f>
        <v>0</v>
      </c>
      <c r="FR25" s="23">
        <f>EXP(-LN(2)/25)*FR24+(1-EXP(-LN(2)/25))/(LN(2)/25)*Calculateur!FM25*Calculateur!FO25*VLOOKUP('Données projet'!$B$9,Paramètres!$A$1:$I$88,3,0)*0.475*44/12</f>
        <v>0</v>
      </c>
      <c r="FS25" s="23">
        <f>EXP(-LN(2)/2)*FS24+(1-EXP(-LN(2)/2))/(LN(2)/2)*FM25*FP25*VLOOKUP('Données projet'!$B$9,Paramètres!$A$1:$I$88,3,0)*0.475*44/12</f>
        <v>0</v>
      </c>
      <c r="FT25" s="24">
        <f t="shared" si="32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IF(A25&lt;'Données projet'!$A$244,$FW$205^A25,IF(A25='Données projet'!$A$244,'Données projet'!$B$244,FZ24+FY25-GH24))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51"/>
        <v>#N/A</v>
      </c>
      <c r="GC25" s="22" t="e">
        <f t="shared" si="33"/>
        <v>#N/A</v>
      </c>
      <c r="GD25" s="62" t="e">
        <f t="shared" si="34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35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projet'!$B$9,Paramètres!$A$1:$I$88,3,0)*0.475*44/12</f>
        <v>0</v>
      </c>
      <c r="GM25" s="23">
        <f>EXP(-LN(2)/25)*GM24+(1-EXP(-LN(2)/25))/(LN(2)/25)*Calculateur!GH25*Calculateur!GJ25*VLOOKUP('Données projet'!$B$9,Paramètres!$A$1:$I$88,3,0)*0.475*44/12</f>
        <v>0</v>
      </c>
      <c r="GN25" s="23">
        <f>EXP(-LN(2)/2)*GN24+(1-EXP(-LN(2)/2))/(LN(2)/2)*GH25*GK25*VLOOKUP('Données projet'!$B$9,Paramètres!$A$1:$I$88,3,0)*0.475*44/12</f>
        <v>0</v>
      </c>
      <c r="GO25" s="23">
        <f t="shared" si="36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IF(A25&lt;'Données projet'!$A$270,$GR$205^A25,IF(A25='Données projet'!$A$270,'Données projet'!$B$270,GU24+GT25-HC24))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2"/>
        <v>#N/A</v>
      </c>
      <c r="GX25" s="22" t="e">
        <f t="shared" si="37"/>
        <v>#N/A</v>
      </c>
      <c r="GY25" s="62" t="e">
        <f t="shared" si="38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39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projet'!$B$9,Paramètres!$A$1:$I$88,3,0)*0.475*44/12</f>
        <v>0</v>
      </c>
      <c r="HH25" s="23">
        <f>EXP(-LN(2)/25)*HH24+(1-EXP(-LN(2)/25))/(LN(2)/25)*Calculateur!HC25*Calculateur!HE25*VLOOKUP('Données projet'!$B$9,Paramètres!$A$1:$I$88,3,0)*0.475*44/12</f>
        <v>0</v>
      </c>
      <c r="HI25" s="23">
        <f>EXP(-LN(2)/2)*HI24+(1-EXP(-LN(2)/2))/(LN(2)/2)*HC25*HF25*VLOOKUP('Données projet'!$B$9,Paramètres!$A$1:$I$88,3,0)*0.475*44/12</f>
        <v>0</v>
      </c>
      <c r="HJ25" s="24">
        <f t="shared" si="40"/>
        <v>0</v>
      </c>
    </row>
    <row r="26" spans="1:218" s="5" customFormat="1" x14ac:dyDescent="0.3">
      <c r="A26" s="11">
        <f t="shared" si="4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13.754000000000007</v>
      </c>
      <c r="D26" s="12">
        <f t="shared" si="4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IF(A26&lt;'Données projet'!$A$36,$K$205^A26,IF(A26='Données projet'!$A$36,'Données projet'!$B$36,N25+M26-V25))</f>
        <v>192.5</v>
      </c>
      <c r="O26" s="14">
        <f>N26*VLOOKUP('Données projet'!$B$9,Paramètres!$A$1:$I$88,3,0)*VLOOKUP('Données projet'!$B$9,Paramètres!$A$1:$I$88,5,0)</f>
        <v>115.11499999999999</v>
      </c>
      <c r="P26" s="14">
        <f t="shared" si="43"/>
        <v>30.532912101551005</v>
      </c>
      <c r="Q26" s="22">
        <f t="shared" si="2"/>
        <v>253.67011357686798</v>
      </c>
      <c r="R26" s="62">
        <f t="shared" si="0"/>
        <v>547.00344691020132</v>
      </c>
      <c r="S26" s="62">
        <f ca="1">AVERAGE(OFFSET($R$3,0,0,'Données projet'!$E$9+1,1))-AVERAGE(OFFSET($H$3,0,0,'Données projet'!$E$9+1,1))</f>
        <v>148.54336005338024</v>
      </c>
      <c r="T26" s="62">
        <f t="shared" si="3"/>
        <v>361.07991692964788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10.565575067712274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19.506588396260472</v>
      </c>
      <c r="AC26" s="24">
        <f t="shared" si="4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IF(A26&lt;'Données projet'!$A$62,$AF$205^A26,IF(A26='Données projet'!$A$62,'Données projet'!$B$62,AI25+AH26-AQ25))</f>
        <v>0</v>
      </c>
      <c r="AJ26" s="14" t="e">
        <f>AI26*VLOOKUP('Données projet'!$B$10,Paramètres!$A$1:$I$88,3,0)*VLOOKUP('Données projet'!$B$10,Paramètres!$A$1:$I$88,5,0)</f>
        <v>#N/A</v>
      </c>
      <c r="AK26" s="14" t="e">
        <f t="shared" si="44"/>
        <v>#N/A</v>
      </c>
      <c r="AL26" s="22" t="e">
        <f t="shared" si="5"/>
        <v>#N/A</v>
      </c>
      <c r="AM26" s="62" t="e">
        <f t="shared" si="6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7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projet'!$B$9,Paramètres!$A$1:$I$88,3,0)*0.475*44/12</f>
        <v>0</v>
      </c>
      <c r="AV26" s="23">
        <f>EXP(-LN(2)/25)*AV25+(1-EXP(-LN(2)/25))/(LN(2)/25)*Calculateur!AQ26*Calculateur!AS26*VLOOKUP('Données projet'!$B$9,Paramètres!$A$1:$I$88,3,0)*0.475*44/12</f>
        <v>0</v>
      </c>
      <c r="AW26" s="23">
        <f>EXP(-LN(2)/2)*AW25+(1-EXP(-LN(2)/2))/(LN(2)/2)*AQ26*AT26*VLOOKUP('Données projet'!$B$9,Paramètres!$A$1:$I$88,3,0)*0.475*44/12</f>
        <v>0</v>
      </c>
      <c r="AX26" s="23">
        <f t="shared" si="8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IF(A26&lt;'Données projet'!$A$88,$BA$205^A26,IF(A26='Données projet'!$A$88,'Données projet'!$B$88,BD25+BC26-BL25))</f>
        <v>0</v>
      </c>
      <c r="BE26" s="14" t="e">
        <f>BD26*VLOOKUP('Données projet'!$B$11,Paramètres!$A$1:$I$88,3,0)*VLOOKUP('Données projet'!$B$11,Paramètres!$A$1:$I$88,5,0)</f>
        <v>#N/A</v>
      </c>
      <c r="BF26" s="14" t="e">
        <f t="shared" si="45"/>
        <v>#N/A</v>
      </c>
      <c r="BG26" s="22" t="e">
        <f t="shared" si="9"/>
        <v>#N/A</v>
      </c>
      <c r="BH26" s="62" t="e">
        <f t="shared" si="10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11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projet'!$B$9,Paramètres!$A$1:$I$88,3,0)*0.475*44/12</f>
        <v>0</v>
      </c>
      <c r="BQ26" s="23">
        <f>EXP(-LN(2)/25)*BQ25+(1-EXP(-LN(2)/25))/(LN(2)/25)*Calculateur!BL26*Calculateur!BN26*VLOOKUP('Données projet'!$B$9,Paramètres!$A$1:$I$88,3,0)*0.475*44/12</f>
        <v>0</v>
      </c>
      <c r="BR26" s="23">
        <f>EXP(-LN(2)/2)*BR25+(1-EXP(-LN(2)/2))/(LN(2)/2)*BL26*BO26*VLOOKUP('Données projet'!$B$9,Paramètres!$A$1:$I$88,3,0)*0.475*44/12</f>
        <v>0</v>
      </c>
      <c r="BS26" s="24">
        <f t="shared" si="12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IF(A26&lt;'Données projet'!$A$114,$BV$205^A26,IF(A26='Données projet'!$A$114,'Données projet'!$B$114,BY25+BX26-CG25))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46"/>
        <v>#N/A</v>
      </c>
      <c r="CB26" s="22" t="e">
        <f t="shared" si="13"/>
        <v>#N/A</v>
      </c>
      <c r="CC26" s="62" t="e">
        <f t="shared" si="14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15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projet'!$B$9,Paramètres!$A$1:$I$88,3,0)*0.475*44/12</f>
        <v>0</v>
      </c>
      <c r="CL26" s="23">
        <f>EXP(-LN(2)/25)*CL25+(1-EXP(-LN(2)/25))/(LN(2)/25)*Calculateur!CG26*Calculateur!CI26*VLOOKUP('Données projet'!$B$9,Paramètres!$A$1:$I$88,3,0)*0.475*44/12</f>
        <v>0</v>
      </c>
      <c r="CM26" s="23">
        <f>EXP(-LN(2)/2)*CM25+(1-EXP(-LN(2)/2))/(LN(2)/2)*CG26*CJ26*VLOOKUP('Données projet'!$B$9,Paramètres!$A$1:$I$88,3,0)*0.475*44/12</f>
        <v>0</v>
      </c>
      <c r="CN26" s="24">
        <f t="shared" si="16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IF(A26&lt;'Données projet'!$A$140,$CQ$205^A26,IF(A26='Données projet'!$A$140,'Données projet'!$B$140,CT25+CS26-DB25))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7"/>
        <v>#N/A</v>
      </c>
      <c r="CW26" s="22" t="e">
        <f t="shared" si="17"/>
        <v>#N/A</v>
      </c>
      <c r="CX26" s="62" t="e">
        <f t="shared" si="18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19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projet'!$B$9,Paramètres!$A$1:$I$88,3,0)*0.475*44/12</f>
        <v>0</v>
      </c>
      <c r="DG26" s="23">
        <f>EXP(-LN(2)/25)*DG25+(1-EXP(-LN(2)/25))/(LN(2)/25)*Calculateur!DB26*Calculateur!DD26*VLOOKUP('Données projet'!$B$9,Paramètres!$A$1:$I$88,3,0)*0.475*44/12</f>
        <v>0</v>
      </c>
      <c r="DH26" s="23">
        <f>EXP(-LN(2)/2)*DH25+(1-EXP(-LN(2)/2))/(LN(2)/2)*DB26*DE26*VLOOKUP('Données projet'!$B$9,Paramètres!$A$1:$I$88,3,0)*0.475*44/12</f>
        <v>0</v>
      </c>
      <c r="DI26" s="24">
        <f t="shared" si="20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IF(A26&lt;'Données projet'!$A$166,$DL$205^A26,IF(A26='Données projet'!$A$166,'Données projet'!$B$166,DO25+DN26-DW25))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8"/>
        <v>#N/A</v>
      </c>
      <c r="DR26" s="22" t="e">
        <f t="shared" si="21"/>
        <v>#N/A</v>
      </c>
      <c r="DS26" s="62" t="e">
        <f t="shared" si="22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23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projet'!$B$9,Paramètres!$A$1:$I$88,3,0)*0.475*44/12</f>
        <v>0</v>
      </c>
      <c r="EB26" s="23">
        <f>EXP(-LN(2)/25)*EB25+(1-EXP(-LN(2)/25))/(LN(2)/25)*Calculateur!DW26*Calculateur!DY26*VLOOKUP('Données projet'!$B$9,Paramètres!$A$1:$I$88,3,0)*0.475*44/12</f>
        <v>0</v>
      </c>
      <c r="EC26" s="23">
        <f>EXP(-LN(2)/2)*EC25+(1-EXP(-LN(2)/2))/(LN(2)/2)*DW26*DZ26*VLOOKUP('Données projet'!$B$9,Paramètres!$A$1:$I$88,3,0)*0.475*44/12</f>
        <v>0</v>
      </c>
      <c r="ED26" s="24">
        <f t="shared" si="24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IF(A26&lt;'Données projet'!$A$192,$EG$205^A26,IF(A26='Données projet'!$A$192,'Données projet'!$B$192,EJ25+EI26-ER25))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9"/>
        <v>#N/A</v>
      </c>
      <c r="EM26" s="22" t="e">
        <f t="shared" si="25"/>
        <v>#N/A</v>
      </c>
      <c r="EN26" s="62" t="e">
        <f t="shared" si="26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27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projet'!$B$9,Paramètres!$A$1:$I$88,3,0)*0.475*44/12</f>
        <v>0</v>
      </c>
      <c r="EW26" s="23">
        <f>EXP(-LN(2)/25)*EW25+(1-EXP(-LN(2)/25))/(LN(2)/25)*Calculateur!ER26*Calculateur!ET26*VLOOKUP('Données projet'!$B$9,Paramètres!$A$1:$I$88,3,0)*0.475*44/12</f>
        <v>0</v>
      </c>
      <c r="EX26" s="23">
        <f>EXP(-LN(2)/2)*EX25+(1-EXP(-LN(2)/2))/(LN(2)/2)*ER26*EU26*VLOOKUP('Données projet'!$B$9,Paramètres!$A$1:$I$88,3,0)*0.475*44/12</f>
        <v>0</v>
      </c>
      <c r="EY26" s="24">
        <f t="shared" si="28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IF(A26&lt;'Données projet'!$A$218,$FB$205^A26,IF(A26='Données projet'!$A$218,'Données projet'!$B$218,FE25+FD26-FM25))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50"/>
        <v>#N/A</v>
      </c>
      <c r="FH26" s="22" t="e">
        <f t="shared" si="29"/>
        <v>#N/A</v>
      </c>
      <c r="FI26" s="62" t="e">
        <f t="shared" si="30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31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projet'!$B$9,Paramètres!$A$1:$I$88,3,0)*0.475*44/12</f>
        <v>0</v>
      </c>
      <c r="FR26" s="23">
        <f>EXP(-LN(2)/25)*FR25+(1-EXP(-LN(2)/25))/(LN(2)/25)*Calculateur!FM26*Calculateur!FO26*VLOOKUP('Données projet'!$B$9,Paramètres!$A$1:$I$88,3,0)*0.475*44/12</f>
        <v>0</v>
      </c>
      <c r="FS26" s="23">
        <f>EXP(-LN(2)/2)*FS25+(1-EXP(-LN(2)/2))/(LN(2)/2)*FM26*FP26*VLOOKUP('Données projet'!$B$9,Paramètres!$A$1:$I$88,3,0)*0.475*44/12</f>
        <v>0</v>
      </c>
      <c r="FT26" s="24">
        <f t="shared" si="32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IF(A26&lt;'Données projet'!$A$244,$FW$205^A26,IF(A26='Données projet'!$A$244,'Données projet'!$B$244,FZ25+FY26-GH25))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51"/>
        <v>#N/A</v>
      </c>
      <c r="GC26" s="22" t="e">
        <f t="shared" si="33"/>
        <v>#N/A</v>
      </c>
      <c r="GD26" s="62" t="e">
        <f t="shared" si="34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35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projet'!$B$9,Paramètres!$A$1:$I$88,3,0)*0.475*44/12</f>
        <v>0</v>
      </c>
      <c r="GM26" s="23">
        <f>EXP(-LN(2)/25)*GM25+(1-EXP(-LN(2)/25))/(LN(2)/25)*Calculateur!GH26*Calculateur!GJ26*VLOOKUP('Données projet'!$B$9,Paramètres!$A$1:$I$88,3,0)*0.475*44/12</f>
        <v>0</v>
      </c>
      <c r="GN26" s="23">
        <f>EXP(-LN(2)/2)*GN25+(1-EXP(-LN(2)/2))/(LN(2)/2)*GH26*GK26*VLOOKUP('Données projet'!$B$9,Paramètres!$A$1:$I$88,3,0)*0.475*44/12</f>
        <v>0</v>
      </c>
      <c r="GO26" s="23">
        <f t="shared" si="36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IF(A26&lt;'Données projet'!$A$270,$GR$205^A26,IF(A26='Données projet'!$A$270,'Données projet'!$B$270,GU25+GT26-HC25))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2"/>
        <v>#N/A</v>
      </c>
      <c r="GX26" s="22" t="e">
        <f t="shared" si="37"/>
        <v>#N/A</v>
      </c>
      <c r="GY26" s="62" t="e">
        <f t="shared" si="38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39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projet'!$B$9,Paramètres!$A$1:$I$88,3,0)*0.475*44/12</f>
        <v>0</v>
      </c>
      <c r="HH26" s="23">
        <f>EXP(-LN(2)/25)*HH25+(1-EXP(-LN(2)/25))/(LN(2)/25)*Calculateur!HC26*Calculateur!HE26*VLOOKUP('Données projet'!$B$9,Paramètres!$A$1:$I$88,3,0)*0.475*44/12</f>
        <v>0</v>
      </c>
      <c r="HI26" s="23">
        <f>EXP(-LN(2)/2)*HI25+(1-EXP(-LN(2)/2))/(LN(2)/2)*HC26*HF26*VLOOKUP('Données projet'!$B$9,Paramètres!$A$1:$I$88,3,0)*0.475*44/12</f>
        <v>0</v>
      </c>
      <c r="HJ26" s="24">
        <f t="shared" si="40"/>
        <v>0</v>
      </c>
    </row>
    <row r="27" spans="1:218" s="5" customFormat="1" x14ac:dyDescent="0.3">
      <c r="A27" s="11">
        <f t="shared" si="4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14.352000000000007</v>
      </c>
      <c r="D27" s="12">
        <f t="shared" si="4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209</v>
      </c>
      <c r="L27" s="13">
        <f>VLOOKUP(A27,'Données projet'!$A$35:$I$55,9,0)</f>
        <v>16.5</v>
      </c>
      <c r="M27" s="13">
        <f t="array" ref="M27">INDEX(L:L,MIN(IF(ISNUMBER(L27:L223),ROW(L27:L223),"")))</f>
        <v>16.5</v>
      </c>
      <c r="N27" s="14">
        <f>IF(A27&lt;'Données projet'!$A$36,$K$205^A27,IF(A27='Données projet'!$A$36,'Données projet'!$B$36,N26+M27-V26))</f>
        <v>209</v>
      </c>
      <c r="O27" s="14">
        <f>N27*VLOOKUP('Données projet'!$B$9,Paramètres!$A$1:$I$88,3,0)*VLOOKUP('Données projet'!$B$9,Paramètres!$A$1:$I$88,5,0)</f>
        <v>124.982</v>
      </c>
      <c r="P27" s="14">
        <f t="shared" si="43"/>
        <v>32.834203796212122</v>
      </c>
      <c r="Q27" s="22">
        <f t="shared" si="2"/>
        <v>274.86322161173604</v>
      </c>
      <c r="R27" s="62">
        <f t="shared" si="0"/>
        <v>568.19655494506935</v>
      </c>
      <c r="S27" s="62">
        <f ca="1">AVERAGE(OFFSET($R$3,0,0,'Données projet'!$E$9+1,1))-AVERAGE(OFFSET($H$3,0,0,'Données projet'!$E$9+1,1))</f>
        <v>148.54336005338024</v>
      </c>
      <c r="T27" s="62">
        <f t="shared" si="3"/>
        <v>361.07991692964788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10.358390584998899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13.793240932810601</v>
      </c>
      <c r="AC27" s="24">
        <f t="shared" si="4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IF(A27&lt;'Données projet'!$A$62,$AF$205^A27,IF(A27='Données projet'!$A$62,'Données projet'!$B$62,AI26+AH27-AQ26))</f>
        <v>0</v>
      </c>
      <c r="AJ27" s="14" t="e">
        <f>AI27*VLOOKUP('Données projet'!$B$10,Paramètres!$A$1:$I$88,3,0)*VLOOKUP('Données projet'!$B$10,Paramètres!$A$1:$I$88,5,0)</f>
        <v>#N/A</v>
      </c>
      <c r="AK27" s="14" t="e">
        <f t="shared" si="44"/>
        <v>#N/A</v>
      </c>
      <c r="AL27" s="22" t="e">
        <f t="shared" si="5"/>
        <v>#N/A</v>
      </c>
      <c r="AM27" s="62" t="e">
        <f t="shared" si="6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7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projet'!$B$9,Paramètres!$A$1:$I$88,3,0)*0.475*44/12</f>
        <v>0</v>
      </c>
      <c r="AV27" s="23">
        <f>EXP(-LN(2)/25)*AV26+(1-EXP(-LN(2)/25))/(LN(2)/25)*Calculateur!AQ27*Calculateur!AS27*VLOOKUP('Données projet'!$B$9,Paramètres!$A$1:$I$88,3,0)*0.475*44/12</f>
        <v>0</v>
      </c>
      <c r="AW27" s="23">
        <f>EXP(-LN(2)/2)*AW26+(1-EXP(-LN(2)/2))/(LN(2)/2)*AQ27*AT27*VLOOKUP('Données projet'!$B$9,Paramètres!$A$1:$I$88,3,0)*0.475*44/12</f>
        <v>0</v>
      </c>
      <c r="AX27" s="23">
        <f t="shared" si="8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IF(A27&lt;'Données projet'!$A$88,$BA$205^A27,IF(A27='Données projet'!$A$88,'Données projet'!$B$88,BD26+BC27-BL26))</f>
        <v>0</v>
      </c>
      <c r="BE27" s="14" t="e">
        <f>BD27*VLOOKUP('Données projet'!$B$11,Paramètres!$A$1:$I$88,3,0)*VLOOKUP('Données projet'!$B$11,Paramètres!$A$1:$I$88,5,0)</f>
        <v>#N/A</v>
      </c>
      <c r="BF27" s="14" t="e">
        <f t="shared" si="45"/>
        <v>#N/A</v>
      </c>
      <c r="BG27" s="22" t="e">
        <f t="shared" si="9"/>
        <v>#N/A</v>
      </c>
      <c r="BH27" s="62" t="e">
        <f t="shared" si="10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11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projet'!$B$9,Paramètres!$A$1:$I$88,3,0)*0.475*44/12</f>
        <v>0</v>
      </c>
      <c r="BQ27" s="23">
        <f>EXP(-LN(2)/25)*BQ26+(1-EXP(-LN(2)/25))/(LN(2)/25)*Calculateur!BL27*Calculateur!BN27*VLOOKUP('Données projet'!$B$9,Paramètres!$A$1:$I$88,3,0)*0.475*44/12</f>
        <v>0</v>
      </c>
      <c r="BR27" s="23">
        <f>EXP(-LN(2)/2)*BR26+(1-EXP(-LN(2)/2))/(LN(2)/2)*BL27*BO27*VLOOKUP('Données projet'!$B$9,Paramètres!$A$1:$I$88,3,0)*0.475*44/12</f>
        <v>0</v>
      </c>
      <c r="BS27" s="24">
        <f t="shared" si="12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IF(A27&lt;'Données projet'!$A$114,$BV$205^A27,IF(A27='Données projet'!$A$114,'Données projet'!$B$114,BY26+BX27-CG26))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46"/>
        <v>#N/A</v>
      </c>
      <c r="CB27" s="22" t="e">
        <f t="shared" si="13"/>
        <v>#N/A</v>
      </c>
      <c r="CC27" s="62" t="e">
        <f t="shared" si="14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15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projet'!$B$9,Paramètres!$A$1:$I$88,3,0)*0.475*44/12</f>
        <v>0</v>
      </c>
      <c r="CL27" s="23">
        <f>EXP(-LN(2)/25)*CL26+(1-EXP(-LN(2)/25))/(LN(2)/25)*Calculateur!CG27*Calculateur!CI27*VLOOKUP('Données projet'!$B$9,Paramètres!$A$1:$I$88,3,0)*0.475*44/12</f>
        <v>0</v>
      </c>
      <c r="CM27" s="23">
        <f>EXP(-LN(2)/2)*CM26+(1-EXP(-LN(2)/2))/(LN(2)/2)*CG27*CJ27*VLOOKUP('Données projet'!$B$9,Paramètres!$A$1:$I$88,3,0)*0.475*44/12</f>
        <v>0</v>
      </c>
      <c r="CN27" s="24">
        <f t="shared" si="16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IF(A27&lt;'Données projet'!$A$140,$CQ$205^A27,IF(A27='Données projet'!$A$140,'Données projet'!$B$140,CT26+CS27-DB26))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7"/>
        <v>#N/A</v>
      </c>
      <c r="CW27" s="22" t="e">
        <f t="shared" si="17"/>
        <v>#N/A</v>
      </c>
      <c r="CX27" s="62" t="e">
        <f t="shared" si="18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19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projet'!$B$9,Paramètres!$A$1:$I$88,3,0)*0.475*44/12</f>
        <v>0</v>
      </c>
      <c r="DG27" s="23">
        <f>EXP(-LN(2)/25)*DG26+(1-EXP(-LN(2)/25))/(LN(2)/25)*Calculateur!DB27*Calculateur!DD27*VLOOKUP('Données projet'!$B$9,Paramètres!$A$1:$I$88,3,0)*0.475*44/12</f>
        <v>0</v>
      </c>
      <c r="DH27" s="23">
        <f>EXP(-LN(2)/2)*DH26+(1-EXP(-LN(2)/2))/(LN(2)/2)*DB27*DE27*VLOOKUP('Données projet'!$B$9,Paramètres!$A$1:$I$88,3,0)*0.475*44/12</f>
        <v>0</v>
      </c>
      <c r="DI27" s="24">
        <f t="shared" si="20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IF(A27&lt;'Données projet'!$A$166,$DL$205^A27,IF(A27='Données projet'!$A$166,'Données projet'!$B$166,DO26+DN27-DW26))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8"/>
        <v>#N/A</v>
      </c>
      <c r="DR27" s="22" t="e">
        <f t="shared" si="21"/>
        <v>#N/A</v>
      </c>
      <c r="DS27" s="62" t="e">
        <f t="shared" si="22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23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projet'!$B$9,Paramètres!$A$1:$I$88,3,0)*0.475*44/12</f>
        <v>0</v>
      </c>
      <c r="EB27" s="23">
        <f>EXP(-LN(2)/25)*EB26+(1-EXP(-LN(2)/25))/(LN(2)/25)*Calculateur!DW27*Calculateur!DY27*VLOOKUP('Données projet'!$B$9,Paramètres!$A$1:$I$88,3,0)*0.475*44/12</f>
        <v>0</v>
      </c>
      <c r="EC27" s="23">
        <f>EXP(-LN(2)/2)*EC26+(1-EXP(-LN(2)/2))/(LN(2)/2)*DW27*DZ27*VLOOKUP('Données projet'!$B$9,Paramètres!$A$1:$I$88,3,0)*0.475*44/12</f>
        <v>0</v>
      </c>
      <c r="ED27" s="24">
        <f t="shared" si="24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IF(A27&lt;'Données projet'!$A$192,$EG$205^A27,IF(A27='Données projet'!$A$192,'Données projet'!$B$192,EJ26+EI27-ER26))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9"/>
        <v>#N/A</v>
      </c>
      <c r="EM27" s="22" t="e">
        <f t="shared" si="25"/>
        <v>#N/A</v>
      </c>
      <c r="EN27" s="62" t="e">
        <f t="shared" si="26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27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projet'!$B$9,Paramètres!$A$1:$I$88,3,0)*0.475*44/12</f>
        <v>0</v>
      </c>
      <c r="EW27" s="23">
        <f>EXP(-LN(2)/25)*EW26+(1-EXP(-LN(2)/25))/(LN(2)/25)*Calculateur!ER27*Calculateur!ET27*VLOOKUP('Données projet'!$B$9,Paramètres!$A$1:$I$88,3,0)*0.475*44/12</f>
        <v>0</v>
      </c>
      <c r="EX27" s="23">
        <f>EXP(-LN(2)/2)*EX26+(1-EXP(-LN(2)/2))/(LN(2)/2)*ER27*EU27*VLOOKUP('Données projet'!$B$9,Paramètres!$A$1:$I$88,3,0)*0.475*44/12</f>
        <v>0</v>
      </c>
      <c r="EY27" s="24">
        <f t="shared" si="28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IF(A27&lt;'Données projet'!$A$218,$FB$205^A27,IF(A27='Données projet'!$A$218,'Données projet'!$B$218,FE26+FD27-FM26))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50"/>
        <v>#N/A</v>
      </c>
      <c r="FH27" s="22" t="e">
        <f t="shared" si="29"/>
        <v>#N/A</v>
      </c>
      <c r="FI27" s="62" t="e">
        <f t="shared" si="30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31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projet'!$B$9,Paramètres!$A$1:$I$88,3,0)*0.475*44/12</f>
        <v>0</v>
      </c>
      <c r="FR27" s="23">
        <f>EXP(-LN(2)/25)*FR26+(1-EXP(-LN(2)/25))/(LN(2)/25)*Calculateur!FM27*Calculateur!FO27*VLOOKUP('Données projet'!$B$9,Paramètres!$A$1:$I$88,3,0)*0.475*44/12</f>
        <v>0</v>
      </c>
      <c r="FS27" s="23">
        <f>EXP(-LN(2)/2)*FS26+(1-EXP(-LN(2)/2))/(LN(2)/2)*FM27*FP27*VLOOKUP('Données projet'!$B$9,Paramètres!$A$1:$I$88,3,0)*0.475*44/12</f>
        <v>0</v>
      </c>
      <c r="FT27" s="24">
        <f t="shared" si="32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IF(A27&lt;'Données projet'!$A$244,$FW$205^A27,IF(A27='Données projet'!$A$244,'Données projet'!$B$244,FZ26+FY27-GH26))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51"/>
        <v>#N/A</v>
      </c>
      <c r="GC27" s="22" t="e">
        <f t="shared" si="33"/>
        <v>#N/A</v>
      </c>
      <c r="GD27" s="62" t="e">
        <f t="shared" si="34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35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projet'!$B$9,Paramètres!$A$1:$I$88,3,0)*0.475*44/12</f>
        <v>0</v>
      </c>
      <c r="GM27" s="23">
        <f>EXP(-LN(2)/25)*GM26+(1-EXP(-LN(2)/25))/(LN(2)/25)*Calculateur!GH27*Calculateur!GJ27*VLOOKUP('Données projet'!$B$9,Paramètres!$A$1:$I$88,3,0)*0.475*44/12</f>
        <v>0</v>
      </c>
      <c r="GN27" s="23">
        <f>EXP(-LN(2)/2)*GN26+(1-EXP(-LN(2)/2))/(LN(2)/2)*GH27*GK27*VLOOKUP('Données projet'!$B$9,Paramètres!$A$1:$I$88,3,0)*0.475*44/12</f>
        <v>0</v>
      </c>
      <c r="GO27" s="23">
        <f t="shared" si="36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IF(A27&lt;'Données projet'!$A$270,$GR$205^A27,IF(A27='Données projet'!$A$270,'Données projet'!$B$270,GU26+GT27-HC26))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2"/>
        <v>#N/A</v>
      </c>
      <c r="GX27" s="22" t="e">
        <f t="shared" si="37"/>
        <v>#N/A</v>
      </c>
      <c r="GY27" s="62" t="e">
        <f t="shared" si="38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39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projet'!$B$9,Paramètres!$A$1:$I$88,3,0)*0.475*44/12</f>
        <v>0</v>
      </c>
      <c r="HH27" s="23">
        <f>EXP(-LN(2)/25)*HH26+(1-EXP(-LN(2)/25))/(LN(2)/25)*Calculateur!HC27*Calculateur!HE27*VLOOKUP('Données projet'!$B$9,Paramètres!$A$1:$I$88,3,0)*0.475*44/12</f>
        <v>0</v>
      </c>
      <c r="HI27" s="23">
        <f>EXP(-LN(2)/2)*HI26+(1-EXP(-LN(2)/2))/(LN(2)/2)*HC27*HF27*VLOOKUP('Données projet'!$B$9,Paramètres!$A$1:$I$88,3,0)*0.475*44/12</f>
        <v>0</v>
      </c>
      <c r="HJ27" s="24">
        <f t="shared" si="40"/>
        <v>0</v>
      </c>
    </row>
    <row r="28" spans="1:218" s="5" customFormat="1" x14ac:dyDescent="0.3">
      <c r="A28" s="11">
        <f t="shared" si="4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14.950000000000008</v>
      </c>
      <c r="D28" s="12">
        <f t="shared" si="4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17.5</v>
      </c>
      <c r="N28" s="14">
        <f>IF(A28&lt;'Données projet'!$A$36,$K$205^A28,IF(A28='Données projet'!$A$36,'Données projet'!$B$36,N27+M28-V27))</f>
        <v>226.5</v>
      </c>
      <c r="O28" s="14">
        <f>N28*VLOOKUP('Données projet'!$B$9,Paramètres!$A$1:$I$88,3,0)*VLOOKUP('Données projet'!$B$9,Paramètres!$A$1:$I$88,5,0)</f>
        <v>135.447</v>
      </c>
      <c r="P28" s="14">
        <f t="shared" si="43"/>
        <v>35.251978629496371</v>
      </c>
      <c r="Q28" s="22">
        <f t="shared" si="2"/>
        <v>297.30072111303951</v>
      </c>
      <c r="R28" s="62">
        <f t="shared" si="0"/>
        <v>590.63405444637283</v>
      </c>
      <c r="S28" s="62">
        <f ca="1">AVERAGE(OFFSET($R$3,0,0,'Données projet'!$E$9+1,1))-AVERAGE(OFFSET($H$3,0,0,'Données projet'!$E$9+1,1))</f>
        <v>148.54336005338024</v>
      </c>
      <c r="T28" s="62">
        <f t="shared" si="3"/>
        <v>361.07991692964788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10.155268863621478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9.7532941981302379</v>
      </c>
      <c r="AC28" s="24">
        <f t="shared" si="4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IF(A28&lt;'Données projet'!$A$62,$AF$205^A28,IF(A28='Données projet'!$A$62,'Données projet'!$B$62,AI27+AH28-AQ27))</f>
        <v>0</v>
      </c>
      <c r="AJ28" s="14" t="e">
        <f>AI28*VLOOKUP('Données projet'!$B$10,Paramètres!$A$1:$I$88,3,0)*VLOOKUP('Données projet'!$B$10,Paramètres!$A$1:$I$88,5,0)</f>
        <v>#N/A</v>
      </c>
      <c r="AK28" s="14" t="e">
        <f t="shared" si="44"/>
        <v>#N/A</v>
      </c>
      <c r="AL28" s="22" t="e">
        <f t="shared" si="5"/>
        <v>#N/A</v>
      </c>
      <c r="AM28" s="62" t="e">
        <f t="shared" si="6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7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projet'!$B$9,Paramètres!$A$1:$I$88,3,0)*0.475*44/12</f>
        <v>0</v>
      </c>
      <c r="AV28" s="23">
        <f>EXP(-LN(2)/25)*AV27+(1-EXP(-LN(2)/25))/(LN(2)/25)*Calculateur!AQ28*Calculateur!AS28*VLOOKUP('Données projet'!$B$9,Paramètres!$A$1:$I$88,3,0)*0.475*44/12</f>
        <v>0</v>
      </c>
      <c r="AW28" s="23">
        <f>EXP(-LN(2)/2)*AW27+(1-EXP(-LN(2)/2))/(LN(2)/2)*AQ28*AT28*VLOOKUP('Données projet'!$B$9,Paramètres!$A$1:$I$88,3,0)*0.475*44/12</f>
        <v>0</v>
      </c>
      <c r="AX28" s="23">
        <f t="shared" si="8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IF(A28&lt;'Données projet'!$A$88,$BA$205^A28,IF(A28='Données projet'!$A$88,'Données projet'!$B$88,BD27+BC28-BL27))</f>
        <v>0</v>
      </c>
      <c r="BE28" s="14" t="e">
        <f>BD28*VLOOKUP('Données projet'!$B$11,Paramètres!$A$1:$I$88,3,0)*VLOOKUP('Données projet'!$B$11,Paramètres!$A$1:$I$88,5,0)</f>
        <v>#N/A</v>
      </c>
      <c r="BF28" s="14" t="e">
        <f t="shared" si="45"/>
        <v>#N/A</v>
      </c>
      <c r="BG28" s="22" t="e">
        <f t="shared" si="9"/>
        <v>#N/A</v>
      </c>
      <c r="BH28" s="62" t="e">
        <f t="shared" si="10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11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projet'!$B$9,Paramètres!$A$1:$I$88,3,0)*0.475*44/12</f>
        <v>0</v>
      </c>
      <c r="BQ28" s="23">
        <f>EXP(-LN(2)/25)*BQ27+(1-EXP(-LN(2)/25))/(LN(2)/25)*Calculateur!BL28*Calculateur!BN28*VLOOKUP('Données projet'!$B$9,Paramètres!$A$1:$I$88,3,0)*0.475*44/12</f>
        <v>0</v>
      </c>
      <c r="BR28" s="23">
        <f>EXP(-LN(2)/2)*BR27+(1-EXP(-LN(2)/2))/(LN(2)/2)*BL28*BO28*VLOOKUP('Données projet'!$B$9,Paramètres!$A$1:$I$88,3,0)*0.475*44/12</f>
        <v>0</v>
      </c>
      <c r="BS28" s="24">
        <f t="shared" si="12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IF(A28&lt;'Données projet'!$A$114,$BV$205^A28,IF(A28='Données projet'!$A$114,'Données projet'!$B$114,BY27+BX28-CG27))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46"/>
        <v>#N/A</v>
      </c>
      <c r="CB28" s="22" t="e">
        <f t="shared" si="13"/>
        <v>#N/A</v>
      </c>
      <c r="CC28" s="62" t="e">
        <f t="shared" si="14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15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projet'!$B$9,Paramètres!$A$1:$I$88,3,0)*0.475*44/12</f>
        <v>0</v>
      </c>
      <c r="CL28" s="23">
        <f>EXP(-LN(2)/25)*CL27+(1-EXP(-LN(2)/25))/(LN(2)/25)*Calculateur!CG28*Calculateur!CI28*VLOOKUP('Données projet'!$B$9,Paramètres!$A$1:$I$88,3,0)*0.475*44/12</f>
        <v>0</v>
      </c>
      <c r="CM28" s="23">
        <f>EXP(-LN(2)/2)*CM27+(1-EXP(-LN(2)/2))/(LN(2)/2)*CG28*CJ28*VLOOKUP('Données projet'!$B$9,Paramètres!$A$1:$I$88,3,0)*0.475*44/12</f>
        <v>0</v>
      </c>
      <c r="CN28" s="24">
        <f t="shared" si="16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IF(A28&lt;'Données projet'!$A$140,$CQ$205^A28,IF(A28='Données projet'!$A$140,'Données projet'!$B$140,CT27+CS28-DB27))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7"/>
        <v>#N/A</v>
      </c>
      <c r="CW28" s="22" t="e">
        <f t="shared" si="17"/>
        <v>#N/A</v>
      </c>
      <c r="CX28" s="62" t="e">
        <f t="shared" si="18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19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projet'!$B$9,Paramètres!$A$1:$I$88,3,0)*0.475*44/12</f>
        <v>0</v>
      </c>
      <c r="DG28" s="23">
        <f>EXP(-LN(2)/25)*DG27+(1-EXP(-LN(2)/25))/(LN(2)/25)*Calculateur!DB28*Calculateur!DD28*VLOOKUP('Données projet'!$B$9,Paramètres!$A$1:$I$88,3,0)*0.475*44/12</f>
        <v>0</v>
      </c>
      <c r="DH28" s="23">
        <f>EXP(-LN(2)/2)*DH27+(1-EXP(-LN(2)/2))/(LN(2)/2)*DB28*DE28*VLOOKUP('Données projet'!$B$9,Paramètres!$A$1:$I$88,3,0)*0.475*44/12</f>
        <v>0</v>
      </c>
      <c r="DI28" s="24">
        <f t="shared" si="20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IF(A28&lt;'Données projet'!$A$166,$DL$205^A28,IF(A28='Données projet'!$A$166,'Données projet'!$B$166,DO27+DN28-DW27))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8"/>
        <v>#N/A</v>
      </c>
      <c r="DR28" s="22" t="e">
        <f t="shared" si="21"/>
        <v>#N/A</v>
      </c>
      <c r="DS28" s="62" t="e">
        <f t="shared" si="22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23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projet'!$B$9,Paramètres!$A$1:$I$88,3,0)*0.475*44/12</f>
        <v>0</v>
      </c>
      <c r="EB28" s="23">
        <f>EXP(-LN(2)/25)*EB27+(1-EXP(-LN(2)/25))/(LN(2)/25)*Calculateur!DW28*Calculateur!DY28*VLOOKUP('Données projet'!$B$9,Paramètres!$A$1:$I$88,3,0)*0.475*44/12</f>
        <v>0</v>
      </c>
      <c r="EC28" s="23">
        <f>EXP(-LN(2)/2)*EC27+(1-EXP(-LN(2)/2))/(LN(2)/2)*DW28*DZ28*VLOOKUP('Données projet'!$B$9,Paramètres!$A$1:$I$88,3,0)*0.475*44/12</f>
        <v>0</v>
      </c>
      <c r="ED28" s="24">
        <f t="shared" si="24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IF(A28&lt;'Données projet'!$A$192,$EG$205^A28,IF(A28='Données projet'!$A$192,'Données projet'!$B$192,EJ27+EI28-ER27))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9"/>
        <v>#N/A</v>
      </c>
      <c r="EM28" s="22" t="e">
        <f t="shared" si="25"/>
        <v>#N/A</v>
      </c>
      <c r="EN28" s="62" t="e">
        <f t="shared" si="26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27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projet'!$B$9,Paramètres!$A$1:$I$88,3,0)*0.475*44/12</f>
        <v>0</v>
      </c>
      <c r="EW28" s="23">
        <f>EXP(-LN(2)/25)*EW27+(1-EXP(-LN(2)/25))/(LN(2)/25)*Calculateur!ER28*Calculateur!ET28*VLOOKUP('Données projet'!$B$9,Paramètres!$A$1:$I$88,3,0)*0.475*44/12</f>
        <v>0</v>
      </c>
      <c r="EX28" s="23">
        <f>EXP(-LN(2)/2)*EX27+(1-EXP(-LN(2)/2))/(LN(2)/2)*ER28*EU28*VLOOKUP('Données projet'!$B$9,Paramètres!$A$1:$I$88,3,0)*0.475*44/12</f>
        <v>0</v>
      </c>
      <c r="EY28" s="24">
        <f t="shared" si="28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IF(A28&lt;'Données projet'!$A$218,$FB$205^A28,IF(A28='Données projet'!$A$218,'Données projet'!$B$218,FE27+FD28-FM27))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50"/>
        <v>#N/A</v>
      </c>
      <c r="FH28" s="22" t="e">
        <f t="shared" si="29"/>
        <v>#N/A</v>
      </c>
      <c r="FI28" s="62" t="e">
        <f t="shared" si="30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31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projet'!$B$9,Paramètres!$A$1:$I$88,3,0)*0.475*44/12</f>
        <v>0</v>
      </c>
      <c r="FR28" s="23">
        <f>EXP(-LN(2)/25)*FR27+(1-EXP(-LN(2)/25))/(LN(2)/25)*Calculateur!FM28*Calculateur!FO28*VLOOKUP('Données projet'!$B$9,Paramètres!$A$1:$I$88,3,0)*0.475*44/12</f>
        <v>0</v>
      </c>
      <c r="FS28" s="23">
        <f>EXP(-LN(2)/2)*FS27+(1-EXP(-LN(2)/2))/(LN(2)/2)*FM28*FP28*VLOOKUP('Données projet'!$B$9,Paramètres!$A$1:$I$88,3,0)*0.475*44/12</f>
        <v>0</v>
      </c>
      <c r="FT28" s="24">
        <f t="shared" si="32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IF(A28&lt;'Données projet'!$A$244,$FW$205^A28,IF(A28='Données projet'!$A$244,'Données projet'!$B$244,FZ27+FY28-GH27))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51"/>
        <v>#N/A</v>
      </c>
      <c r="GC28" s="22" t="e">
        <f t="shared" si="33"/>
        <v>#N/A</v>
      </c>
      <c r="GD28" s="62" t="e">
        <f t="shared" si="34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35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projet'!$B$9,Paramètres!$A$1:$I$88,3,0)*0.475*44/12</f>
        <v>0</v>
      </c>
      <c r="GM28" s="23">
        <f>EXP(-LN(2)/25)*GM27+(1-EXP(-LN(2)/25))/(LN(2)/25)*Calculateur!GH28*Calculateur!GJ28*VLOOKUP('Données projet'!$B$9,Paramètres!$A$1:$I$88,3,0)*0.475*44/12</f>
        <v>0</v>
      </c>
      <c r="GN28" s="23">
        <f>EXP(-LN(2)/2)*GN27+(1-EXP(-LN(2)/2))/(LN(2)/2)*GH28*GK28*VLOOKUP('Données projet'!$B$9,Paramètres!$A$1:$I$88,3,0)*0.475*44/12</f>
        <v>0</v>
      </c>
      <c r="GO28" s="23">
        <f t="shared" si="36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IF(A28&lt;'Données projet'!$A$270,$GR$205^A28,IF(A28='Données projet'!$A$270,'Données projet'!$B$270,GU27+GT28-HC27))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2"/>
        <v>#N/A</v>
      </c>
      <c r="GX28" s="22" t="e">
        <f t="shared" si="37"/>
        <v>#N/A</v>
      </c>
      <c r="GY28" s="62" t="e">
        <f t="shared" si="38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39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projet'!$B$9,Paramètres!$A$1:$I$88,3,0)*0.475*44/12</f>
        <v>0</v>
      </c>
      <c r="HH28" s="23">
        <f>EXP(-LN(2)/25)*HH27+(1-EXP(-LN(2)/25))/(LN(2)/25)*Calculateur!HC28*Calculateur!HE28*VLOOKUP('Données projet'!$B$9,Paramètres!$A$1:$I$88,3,0)*0.475*44/12</f>
        <v>0</v>
      </c>
      <c r="HI28" s="23">
        <f>EXP(-LN(2)/2)*HI27+(1-EXP(-LN(2)/2))/(LN(2)/2)*HC28*HF28*VLOOKUP('Données projet'!$B$9,Paramètres!$A$1:$I$88,3,0)*0.475*44/12</f>
        <v>0</v>
      </c>
      <c r="HJ28" s="24">
        <f t="shared" si="40"/>
        <v>0</v>
      </c>
    </row>
    <row r="29" spans="1:218" s="5" customFormat="1" x14ac:dyDescent="0.3">
      <c r="A29" s="11">
        <f t="shared" si="4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15.548000000000009</v>
      </c>
      <c r="D29" s="12">
        <f t="shared" si="4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>
        <f>VLOOKUP(A29,'Données projet'!$A$35:$I$55,2,0)</f>
        <v>244</v>
      </c>
      <c r="L29" s="13">
        <f>VLOOKUP(A29,'Données projet'!$A$35:$I$55,9,0)</f>
        <v>17.5</v>
      </c>
      <c r="M29" s="13">
        <f t="array" ref="M29">INDEX(L:L,MIN(IF(ISNUMBER(L29:L225),ROW(L29:L225),"")))</f>
        <v>17.5</v>
      </c>
      <c r="N29" s="14">
        <f>IF(A29&lt;'Données projet'!$A$36,$K$205^A29,IF(A29='Données projet'!$A$36,'Données projet'!$B$36,N28+M29-V28))</f>
        <v>244</v>
      </c>
      <c r="O29" s="14">
        <f>N29*VLOOKUP('Données projet'!$B$9,Paramètres!$A$1:$I$88,3,0)*VLOOKUP('Données projet'!$B$9,Paramètres!$A$1:$I$88,5,0)</f>
        <v>145.91200000000001</v>
      </c>
      <c r="P29" s="14">
        <f t="shared" si="43"/>
        <v>37.648084239987625</v>
      </c>
      <c r="Q29" s="22">
        <f t="shared" si="2"/>
        <v>319.70048005131179</v>
      </c>
      <c r="R29" s="62">
        <f t="shared" si="0"/>
        <v>613.0338133846451</v>
      </c>
      <c r="S29" s="62">
        <f ca="1">AVERAGE(OFFSET($R$3,0,0,'Données projet'!$E$9+1,1))-AVERAGE(OFFSET($H$3,0,0,'Données projet'!$E$9+1,1))</f>
        <v>148.54336005338024</v>
      </c>
      <c r="T29" s="62">
        <f t="shared" si="3"/>
        <v>361.07991692964788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9.956130235308251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6.8966204664053024</v>
      </c>
      <c r="AC29" s="24">
        <f t="shared" si="4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IF(A29&lt;'Données projet'!$A$62,$AF$205^A29,IF(A29='Données projet'!$A$62,'Données projet'!$B$62,AI28+AH29-AQ28))</f>
        <v>0</v>
      </c>
      <c r="AJ29" s="14" t="e">
        <f>AI29*VLOOKUP('Données projet'!$B$10,Paramètres!$A$1:$I$88,3,0)*VLOOKUP('Données projet'!$B$10,Paramètres!$A$1:$I$88,5,0)</f>
        <v>#N/A</v>
      </c>
      <c r="AK29" s="14" t="e">
        <f t="shared" si="44"/>
        <v>#N/A</v>
      </c>
      <c r="AL29" s="22" t="e">
        <f t="shared" si="5"/>
        <v>#N/A</v>
      </c>
      <c r="AM29" s="62" t="e">
        <f t="shared" si="6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7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projet'!$B$9,Paramètres!$A$1:$I$88,3,0)*0.475*44/12</f>
        <v>0</v>
      </c>
      <c r="AV29" s="23">
        <f>EXP(-LN(2)/25)*AV28+(1-EXP(-LN(2)/25))/(LN(2)/25)*Calculateur!AQ29*Calculateur!AS29*VLOOKUP('Données projet'!$B$9,Paramètres!$A$1:$I$88,3,0)*0.475*44/12</f>
        <v>0</v>
      </c>
      <c r="AW29" s="23">
        <f>EXP(-LN(2)/2)*AW28+(1-EXP(-LN(2)/2))/(LN(2)/2)*AQ29*AT29*VLOOKUP('Données projet'!$B$9,Paramètres!$A$1:$I$88,3,0)*0.475*44/12</f>
        <v>0</v>
      </c>
      <c r="AX29" s="23">
        <f t="shared" si="8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IF(A29&lt;'Données projet'!$A$88,$BA$205^A29,IF(A29='Données projet'!$A$88,'Données projet'!$B$88,BD28+BC29-BL28))</f>
        <v>0</v>
      </c>
      <c r="BE29" s="14" t="e">
        <f>BD29*VLOOKUP('Données projet'!$B$11,Paramètres!$A$1:$I$88,3,0)*VLOOKUP('Données projet'!$B$11,Paramètres!$A$1:$I$88,5,0)</f>
        <v>#N/A</v>
      </c>
      <c r="BF29" s="14" t="e">
        <f t="shared" si="45"/>
        <v>#N/A</v>
      </c>
      <c r="BG29" s="22" t="e">
        <f t="shared" si="9"/>
        <v>#N/A</v>
      </c>
      <c r="BH29" s="62" t="e">
        <f t="shared" si="10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11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projet'!$B$9,Paramètres!$A$1:$I$88,3,0)*0.475*44/12</f>
        <v>0</v>
      </c>
      <c r="BQ29" s="23">
        <f>EXP(-LN(2)/25)*BQ28+(1-EXP(-LN(2)/25))/(LN(2)/25)*Calculateur!BL29*Calculateur!BN29*VLOOKUP('Données projet'!$B$9,Paramètres!$A$1:$I$88,3,0)*0.475*44/12</f>
        <v>0</v>
      </c>
      <c r="BR29" s="23">
        <f>EXP(-LN(2)/2)*BR28+(1-EXP(-LN(2)/2))/(LN(2)/2)*BL29*BO29*VLOOKUP('Données projet'!$B$9,Paramètres!$A$1:$I$88,3,0)*0.475*44/12</f>
        <v>0</v>
      </c>
      <c r="BS29" s="24">
        <f t="shared" si="12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IF(A29&lt;'Données projet'!$A$114,$BV$205^A29,IF(A29='Données projet'!$A$114,'Données projet'!$B$114,BY28+BX29-CG28))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46"/>
        <v>#N/A</v>
      </c>
      <c r="CB29" s="22" t="e">
        <f t="shared" si="13"/>
        <v>#N/A</v>
      </c>
      <c r="CC29" s="62" t="e">
        <f t="shared" si="14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15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projet'!$B$9,Paramètres!$A$1:$I$88,3,0)*0.475*44/12</f>
        <v>0</v>
      </c>
      <c r="CL29" s="23">
        <f>EXP(-LN(2)/25)*CL28+(1-EXP(-LN(2)/25))/(LN(2)/25)*Calculateur!CG29*Calculateur!CI29*VLOOKUP('Données projet'!$B$9,Paramètres!$A$1:$I$88,3,0)*0.475*44/12</f>
        <v>0</v>
      </c>
      <c r="CM29" s="23">
        <f>EXP(-LN(2)/2)*CM28+(1-EXP(-LN(2)/2))/(LN(2)/2)*CG29*CJ29*VLOOKUP('Données projet'!$B$9,Paramètres!$A$1:$I$88,3,0)*0.475*44/12</f>
        <v>0</v>
      </c>
      <c r="CN29" s="24">
        <f t="shared" si="16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IF(A29&lt;'Données projet'!$A$140,$CQ$205^A29,IF(A29='Données projet'!$A$140,'Données projet'!$B$140,CT28+CS29-DB28))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7"/>
        <v>#N/A</v>
      </c>
      <c r="CW29" s="22" t="e">
        <f t="shared" si="17"/>
        <v>#N/A</v>
      </c>
      <c r="CX29" s="62" t="e">
        <f t="shared" si="18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19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projet'!$B$9,Paramètres!$A$1:$I$88,3,0)*0.475*44/12</f>
        <v>0</v>
      </c>
      <c r="DG29" s="23">
        <f>EXP(-LN(2)/25)*DG28+(1-EXP(-LN(2)/25))/(LN(2)/25)*Calculateur!DB29*Calculateur!DD29*VLOOKUP('Données projet'!$B$9,Paramètres!$A$1:$I$88,3,0)*0.475*44/12</f>
        <v>0</v>
      </c>
      <c r="DH29" s="23">
        <f>EXP(-LN(2)/2)*DH28+(1-EXP(-LN(2)/2))/(LN(2)/2)*DB29*DE29*VLOOKUP('Données projet'!$B$9,Paramètres!$A$1:$I$88,3,0)*0.475*44/12</f>
        <v>0</v>
      </c>
      <c r="DI29" s="24">
        <f t="shared" si="20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IF(A29&lt;'Données projet'!$A$166,$DL$205^A29,IF(A29='Données projet'!$A$166,'Données projet'!$B$166,DO28+DN29-DW28))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8"/>
        <v>#N/A</v>
      </c>
      <c r="DR29" s="22" t="e">
        <f t="shared" si="21"/>
        <v>#N/A</v>
      </c>
      <c r="DS29" s="62" t="e">
        <f t="shared" si="22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23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projet'!$B$9,Paramètres!$A$1:$I$88,3,0)*0.475*44/12</f>
        <v>0</v>
      </c>
      <c r="EB29" s="23">
        <f>EXP(-LN(2)/25)*EB28+(1-EXP(-LN(2)/25))/(LN(2)/25)*Calculateur!DW29*Calculateur!DY29*VLOOKUP('Données projet'!$B$9,Paramètres!$A$1:$I$88,3,0)*0.475*44/12</f>
        <v>0</v>
      </c>
      <c r="EC29" s="23">
        <f>EXP(-LN(2)/2)*EC28+(1-EXP(-LN(2)/2))/(LN(2)/2)*DW29*DZ29*VLOOKUP('Données projet'!$B$9,Paramètres!$A$1:$I$88,3,0)*0.475*44/12</f>
        <v>0</v>
      </c>
      <c r="ED29" s="24">
        <f t="shared" si="24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IF(A29&lt;'Données projet'!$A$192,$EG$205^A29,IF(A29='Données projet'!$A$192,'Données projet'!$B$192,EJ28+EI29-ER28))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9"/>
        <v>#N/A</v>
      </c>
      <c r="EM29" s="22" t="e">
        <f t="shared" si="25"/>
        <v>#N/A</v>
      </c>
      <c r="EN29" s="62" t="e">
        <f t="shared" si="26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27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projet'!$B$9,Paramètres!$A$1:$I$88,3,0)*0.475*44/12</f>
        <v>0</v>
      </c>
      <c r="EW29" s="23">
        <f>EXP(-LN(2)/25)*EW28+(1-EXP(-LN(2)/25))/(LN(2)/25)*Calculateur!ER29*Calculateur!ET29*VLOOKUP('Données projet'!$B$9,Paramètres!$A$1:$I$88,3,0)*0.475*44/12</f>
        <v>0</v>
      </c>
      <c r="EX29" s="23">
        <f>EXP(-LN(2)/2)*EX28+(1-EXP(-LN(2)/2))/(LN(2)/2)*ER29*EU29*VLOOKUP('Données projet'!$B$9,Paramètres!$A$1:$I$88,3,0)*0.475*44/12</f>
        <v>0</v>
      </c>
      <c r="EY29" s="24">
        <f t="shared" si="28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IF(A29&lt;'Données projet'!$A$218,$FB$205^A29,IF(A29='Données projet'!$A$218,'Données projet'!$B$218,FE28+FD29-FM28))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50"/>
        <v>#N/A</v>
      </c>
      <c r="FH29" s="22" t="e">
        <f t="shared" si="29"/>
        <v>#N/A</v>
      </c>
      <c r="FI29" s="62" t="e">
        <f t="shared" si="30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31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projet'!$B$9,Paramètres!$A$1:$I$88,3,0)*0.475*44/12</f>
        <v>0</v>
      </c>
      <c r="FR29" s="23">
        <f>EXP(-LN(2)/25)*FR28+(1-EXP(-LN(2)/25))/(LN(2)/25)*Calculateur!FM29*Calculateur!FO29*VLOOKUP('Données projet'!$B$9,Paramètres!$A$1:$I$88,3,0)*0.475*44/12</f>
        <v>0</v>
      </c>
      <c r="FS29" s="23">
        <f>EXP(-LN(2)/2)*FS28+(1-EXP(-LN(2)/2))/(LN(2)/2)*FM29*FP29*VLOOKUP('Données projet'!$B$9,Paramètres!$A$1:$I$88,3,0)*0.475*44/12</f>
        <v>0</v>
      </c>
      <c r="FT29" s="24">
        <f t="shared" si="32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IF(A29&lt;'Données projet'!$A$244,$FW$205^A29,IF(A29='Données projet'!$A$244,'Données projet'!$B$244,FZ28+FY29-GH28))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51"/>
        <v>#N/A</v>
      </c>
      <c r="GC29" s="22" t="e">
        <f t="shared" si="33"/>
        <v>#N/A</v>
      </c>
      <c r="GD29" s="62" t="e">
        <f t="shared" si="34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35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projet'!$B$9,Paramètres!$A$1:$I$88,3,0)*0.475*44/12</f>
        <v>0</v>
      </c>
      <c r="GM29" s="23">
        <f>EXP(-LN(2)/25)*GM28+(1-EXP(-LN(2)/25))/(LN(2)/25)*Calculateur!GH29*Calculateur!GJ29*VLOOKUP('Données projet'!$B$9,Paramètres!$A$1:$I$88,3,0)*0.475*44/12</f>
        <v>0</v>
      </c>
      <c r="GN29" s="23">
        <f>EXP(-LN(2)/2)*GN28+(1-EXP(-LN(2)/2))/(LN(2)/2)*GH29*GK29*VLOOKUP('Données projet'!$B$9,Paramètres!$A$1:$I$88,3,0)*0.475*44/12</f>
        <v>0</v>
      </c>
      <c r="GO29" s="23">
        <f t="shared" si="36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IF(A29&lt;'Données projet'!$A$270,$GR$205^A29,IF(A29='Données projet'!$A$270,'Données projet'!$B$270,GU28+GT29-HC28))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2"/>
        <v>#N/A</v>
      </c>
      <c r="GX29" s="22" t="e">
        <f t="shared" si="37"/>
        <v>#N/A</v>
      </c>
      <c r="GY29" s="62" t="e">
        <f t="shared" si="38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39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projet'!$B$9,Paramètres!$A$1:$I$88,3,0)*0.475*44/12</f>
        <v>0</v>
      </c>
      <c r="HH29" s="23">
        <f>EXP(-LN(2)/25)*HH28+(1-EXP(-LN(2)/25))/(LN(2)/25)*Calculateur!HC29*Calculateur!HE29*VLOOKUP('Données projet'!$B$9,Paramètres!$A$1:$I$88,3,0)*0.475*44/12</f>
        <v>0</v>
      </c>
      <c r="HI29" s="23">
        <f>EXP(-LN(2)/2)*HI28+(1-EXP(-LN(2)/2))/(LN(2)/2)*HC29*HF29*VLOOKUP('Données projet'!$B$9,Paramètres!$A$1:$I$88,3,0)*0.475*44/12</f>
        <v>0</v>
      </c>
      <c r="HJ29" s="24">
        <f t="shared" si="40"/>
        <v>0</v>
      </c>
    </row>
    <row r="30" spans="1:218" s="5" customFormat="1" x14ac:dyDescent="0.3">
      <c r="A30" s="11">
        <f t="shared" si="4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16.146000000000008</v>
      </c>
      <c r="D30" s="12">
        <f t="shared" si="4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16.5</v>
      </c>
      <c r="N30" s="14">
        <f>IF(A30&lt;'Données projet'!$A$36,$K$205^A30,IF(A30='Données projet'!$A$36,'Données projet'!$B$36,N29+M30-V29))</f>
        <v>260.5</v>
      </c>
      <c r="O30" s="14">
        <f>N30*VLOOKUP('Données projet'!$B$9,Paramètres!$A$1:$I$88,3,0)*VLOOKUP('Données projet'!$B$9,Paramètres!$A$1:$I$88,5,0)</f>
        <v>155.779</v>
      </c>
      <c r="P30" s="14">
        <f t="shared" si="43"/>
        <v>39.888980740365632</v>
      </c>
      <c r="Q30" s="22">
        <f t="shared" si="2"/>
        <v>340.78839978947013</v>
      </c>
      <c r="R30" s="62">
        <f t="shared" si="0"/>
        <v>634.12173312280345</v>
      </c>
      <c r="S30" s="62">
        <f ca="1">AVERAGE(OFFSET($R$3,0,0,'Données projet'!$E$9+1,1))-AVERAGE(OFFSET($H$3,0,0,'Données projet'!$E$9+1,1))</f>
        <v>148.54336005338024</v>
      </c>
      <c r="T30" s="62">
        <f t="shared" si="3"/>
        <v>361.07991692964788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9.7608965940336763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4.8766470990651198</v>
      </c>
      <c r="AC30" s="24">
        <f t="shared" si="4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IF(A30&lt;'Données projet'!$A$62,$AF$205^A30,IF(A30='Données projet'!$A$62,'Données projet'!$B$62,AI29+AH30-AQ29))</f>
        <v>0</v>
      </c>
      <c r="AJ30" s="14" t="e">
        <f>AI30*VLOOKUP('Données projet'!$B$10,Paramètres!$A$1:$I$88,3,0)*VLOOKUP('Données projet'!$B$10,Paramètres!$A$1:$I$88,5,0)</f>
        <v>#N/A</v>
      </c>
      <c r="AK30" s="14" t="e">
        <f t="shared" si="44"/>
        <v>#N/A</v>
      </c>
      <c r="AL30" s="22" t="e">
        <f t="shared" si="5"/>
        <v>#N/A</v>
      </c>
      <c r="AM30" s="62" t="e">
        <f t="shared" si="6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7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projet'!$B$9,Paramètres!$A$1:$I$88,3,0)*0.475*44/12</f>
        <v>0</v>
      </c>
      <c r="AV30" s="23">
        <f>EXP(-LN(2)/25)*AV29+(1-EXP(-LN(2)/25))/(LN(2)/25)*Calculateur!AQ30*Calculateur!AS30*VLOOKUP('Données projet'!$B$9,Paramètres!$A$1:$I$88,3,0)*0.475*44/12</f>
        <v>0</v>
      </c>
      <c r="AW30" s="23">
        <f>EXP(-LN(2)/2)*AW29+(1-EXP(-LN(2)/2))/(LN(2)/2)*AQ30*AT30*VLOOKUP('Données projet'!$B$9,Paramètres!$A$1:$I$88,3,0)*0.475*44/12</f>
        <v>0</v>
      </c>
      <c r="AX30" s="23">
        <f t="shared" si="8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IF(A30&lt;'Données projet'!$A$88,$BA$205^A30,IF(A30='Données projet'!$A$88,'Données projet'!$B$88,BD29+BC30-BL29))</f>
        <v>0</v>
      </c>
      <c r="BE30" s="14" t="e">
        <f>BD30*VLOOKUP('Données projet'!$B$11,Paramètres!$A$1:$I$88,3,0)*VLOOKUP('Données projet'!$B$11,Paramètres!$A$1:$I$88,5,0)</f>
        <v>#N/A</v>
      </c>
      <c r="BF30" s="14" t="e">
        <f t="shared" si="45"/>
        <v>#N/A</v>
      </c>
      <c r="BG30" s="22" t="e">
        <f t="shared" si="9"/>
        <v>#N/A</v>
      </c>
      <c r="BH30" s="62" t="e">
        <f t="shared" si="10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11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projet'!$B$9,Paramètres!$A$1:$I$88,3,0)*0.475*44/12</f>
        <v>0</v>
      </c>
      <c r="BQ30" s="23">
        <f>EXP(-LN(2)/25)*BQ29+(1-EXP(-LN(2)/25))/(LN(2)/25)*Calculateur!BL30*Calculateur!BN30*VLOOKUP('Données projet'!$B$9,Paramètres!$A$1:$I$88,3,0)*0.475*44/12</f>
        <v>0</v>
      </c>
      <c r="BR30" s="23">
        <f>EXP(-LN(2)/2)*BR29+(1-EXP(-LN(2)/2))/(LN(2)/2)*BL30*BO30*VLOOKUP('Données projet'!$B$9,Paramètres!$A$1:$I$88,3,0)*0.475*44/12</f>
        <v>0</v>
      </c>
      <c r="BS30" s="24">
        <f t="shared" si="12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IF(A30&lt;'Données projet'!$A$114,$BV$205^A30,IF(A30='Données projet'!$A$114,'Données projet'!$B$114,BY29+BX30-CG29))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46"/>
        <v>#N/A</v>
      </c>
      <c r="CB30" s="22" t="e">
        <f t="shared" si="13"/>
        <v>#N/A</v>
      </c>
      <c r="CC30" s="62" t="e">
        <f t="shared" si="14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15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projet'!$B$9,Paramètres!$A$1:$I$88,3,0)*0.475*44/12</f>
        <v>0</v>
      </c>
      <c r="CL30" s="23">
        <f>EXP(-LN(2)/25)*CL29+(1-EXP(-LN(2)/25))/(LN(2)/25)*Calculateur!CG30*Calculateur!CI30*VLOOKUP('Données projet'!$B$9,Paramètres!$A$1:$I$88,3,0)*0.475*44/12</f>
        <v>0</v>
      </c>
      <c r="CM30" s="23">
        <f>EXP(-LN(2)/2)*CM29+(1-EXP(-LN(2)/2))/(LN(2)/2)*CG30*CJ30*VLOOKUP('Données projet'!$B$9,Paramètres!$A$1:$I$88,3,0)*0.475*44/12</f>
        <v>0</v>
      </c>
      <c r="CN30" s="24">
        <f t="shared" si="16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IF(A30&lt;'Données projet'!$A$140,$CQ$205^A30,IF(A30='Données projet'!$A$140,'Données projet'!$B$140,CT29+CS30-DB29))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7"/>
        <v>#N/A</v>
      </c>
      <c r="CW30" s="22" t="e">
        <f t="shared" si="17"/>
        <v>#N/A</v>
      </c>
      <c r="CX30" s="62" t="e">
        <f t="shared" si="18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19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projet'!$B$9,Paramètres!$A$1:$I$88,3,0)*0.475*44/12</f>
        <v>0</v>
      </c>
      <c r="DG30" s="23">
        <f>EXP(-LN(2)/25)*DG29+(1-EXP(-LN(2)/25))/(LN(2)/25)*Calculateur!DB30*Calculateur!DD30*VLOOKUP('Données projet'!$B$9,Paramètres!$A$1:$I$88,3,0)*0.475*44/12</f>
        <v>0</v>
      </c>
      <c r="DH30" s="23">
        <f>EXP(-LN(2)/2)*DH29+(1-EXP(-LN(2)/2))/(LN(2)/2)*DB30*DE30*VLOOKUP('Données projet'!$B$9,Paramètres!$A$1:$I$88,3,0)*0.475*44/12</f>
        <v>0</v>
      </c>
      <c r="DI30" s="24">
        <f t="shared" si="20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IF(A30&lt;'Données projet'!$A$166,$DL$205^A30,IF(A30='Données projet'!$A$166,'Données projet'!$B$166,DO29+DN30-DW29))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8"/>
        <v>#N/A</v>
      </c>
      <c r="DR30" s="22" t="e">
        <f t="shared" si="21"/>
        <v>#N/A</v>
      </c>
      <c r="DS30" s="62" t="e">
        <f t="shared" si="22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23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projet'!$B$9,Paramètres!$A$1:$I$88,3,0)*0.475*44/12</f>
        <v>0</v>
      </c>
      <c r="EB30" s="23">
        <f>EXP(-LN(2)/25)*EB29+(1-EXP(-LN(2)/25))/(LN(2)/25)*Calculateur!DW30*Calculateur!DY30*VLOOKUP('Données projet'!$B$9,Paramètres!$A$1:$I$88,3,0)*0.475*44/12</f>
        <v>0</v>
      </c>
      <c r="EC30" s="23">
        <f>EXP(-LN(2)/2)*EC29+(1-EXP(-LN(2)/2))/(LN(2)/2)*DW30*DZ30*VLOOKUP('Données projet'!$B$9,Paramètres!$A$1:$I$88,3,0)*0.475*44/12</f>
        <v>0</v>
      </c>
      <c r="ED30" s="24">
        <f t="shared" si="24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IF(A30&lt;'Données projet'!$A$192,$EG$205^A30,IF(A30='Données projet'!$A$192,'Données projet'!$B$192,EJ29+EI30-ER29))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9"/>
        <v>#N/A</v>
      </c>
      <c r="EM30" s="22" t="e">
        <f t="shared" si="25"/>
        <v>#N/A</v>
      </c>
      <c r="EN30" s="62" t="e">
        <f t="shared" si="26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27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projet'!$B$9,Paramètres!$A$1:$I$88,3,0)*0.475*44/12</f>
        <v>0</v>
      </c>
      <c r="EW30" s="23">
        <f>EXP(-LN(2)/25)*EW29+(1-EXP(-LN(2)/25))/(LN(2)/25)*Calculateur!ER30*Calculateur!ET30*VLOOKUP('Données projet'!$B$9,Paramètres!$A$1:$I$88,3,0)*0.475*44/12</f>
        <v>0</v>
      </c>
      <c r="EX30" s="23">
        <f>EXP(-LN(2)/2)*EX29+(1-EXP(-LN(2)/2))/(LN(2)/2)*ER30*EU30*VLOOKUP('Données projet'!$B$9,Paramètres!$A$1:$I$88,3,0)*0.475*44/12</f>
        <v>0</v>
      </c>
      <c r="EY30" s="24">
        <f t="shared" si="28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IF(A30&lt;'Données projet'!$A$218,$FB$205^A30,IF(A30='Données projet'!$A$218,'Données projet'!$B$218,FE29+FD30-FM29))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50"/>
        <v>#N/A</v>
      </c>
      <c r="FH30" s="22" t="e">
        <f t="shared" si="29"/>
        <v>#N/A</v>
      </c>
      <c r="FI30" s="62" t="e">
        <f t="shared" si="30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31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projet'!$B$9,Paramètres!$A$1:$I$88,3,0)*0.475*44/12</f>
        <v>0</v>
      </c>
      <c r="FR30" s="23">
        <f>EXP(-LN(2)/25)*FR29+(1-EXP(-LN(2)/25))/(LN(2)/25)*Calculateur!FM30*Calculateur!FO30*VLOOKUP('Données projet'!$B$9,Paramètres!$A$1:$I$88,3,0)*0.475*44/12</f>
        <v>0</v>
      </c>
      <c r="FS30" s="23">
        <f>EXP(-LN(2)/2)*FS29+(1-EXP(-LN(2)/2))/(LN(2)/2)*FM30*FP30*VLOOKUP('Données projet'!$B$9,Paramètres!$A$1:$I$88,3,0)*0.475*44/12</f>
        <v>0</v>
      </c>
      <c r="FT30" s="24">
        <f t="shared" si="32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IF(A30&lt;'Données projet'!$A$244,$FW$205^A30,IF(A30='Données projet'!$A$244,'Données projet'!$B$244,FZ29+FY30-GH29))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51"/>
        <v>#N/A</v>
      </c>
      <c r="GC30" s="22" t="e">
        <f t="shared" si="33"/>
        <v>#N/A</v>
      </c>
      <c r="GD30" s="62" t="e">
        <f t="shared" si="34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35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projet'!$B$9,Paramètres!$A$1:$I$88,3,0)*0.475*44/12</f>
        <v>0</v>
      </c>
      <c r="GM30" s="23">
        <f>EXP(-LN(2)/25)*GM29+(1-EXP(-LN(2)/25))/(LN(2)/25)*Calculateur!GH30*Calculateur!GJ30*VLOOKUP('Données projet'!$B$9,Paramètres!$A$1:$I$88,3,0)*0.475*44/12</f>
        <v>0</v>
      </c>
      <c r="GN30" s="23">
        <f>EXP(-LN(2)/2)*GN29+(1-EXP(-LN(2)/2))/(LN(2)/2)*GH30*GK30*VLOOKUP('Données projet'!$B$9,Paramètres!$A$1:$I$88,3,0)*0.475*44/12</f>
        <v>0</v>
      </c>
      <c r="GO30" s="23">
        <f t="shared" si="36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IF(A30&lt;'Données projet'!$A$270,$GR$205^A30,IF(A30='Données projet'!$A$270,'Données projet'!$B$270,GU29+GT30-HC29))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2"/>
        <v>#N/A</v>
      </c>
      <c r="GX30" s="22" t="e">
        <f t="shared" si="37"/>
        <v>#N/A</v>
      </c>
      <c r="GY30" s="62" t="e">
        <f t="shared" si="38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39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projet'!$B$9,Paramètres!$A$1:$I$88,3,0)*0.475*44/12</f>
        <v>0</v>
      </c>
      <c r="HH30" s="23">
        <f>EXP(-LN(2)/25)*HH29+(1-EXP(-LN(2)/25))/(LN(2)/25)*Calculateur!HC30*Calculateur!HE30*VLOOKUP('Données projet'!$B$9,Paramètres!$A$1:$I$88,3,0)*0.475*44/12</f>
        <v>0</v>
      </c>
      <c r="HI30" s="23">
        <f>EXP(-LN(2)/2)*HI29+(1-EXP(-LN(2)/2))/(LN(2)/2)*HC30*HF30*VLOOKUP('Données projet'!$B$9,Paramètres!$A$1:$I$88,3,0)*0.475*44/12</f>
        <v>0</v>
      </c>
      <c r="HJ30" s="24">
        <f t="shared" si="40"/>
        <v>0</v>
      </c>
    </row>
    <row r="31" spans="1:218" s="5" customFormat="1" x14ac:dyDescent="0.3">
      <c r="A31" s="11">
        <f t="shared" si="4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16.744000000000007</v>
      </c>
      <c r="D31" s="12">
        <f t="shared" si="4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277</v>
      </c>
      <c r="L31" s="13">
        <f>VLOOKUP(A31,'Données projet'!$A$35:$I$55,9,0)</f>
        <v>16.5</v>
      </c>
      <c r="M31" s="13">
        <f t="array" ref="M31">INDEX(L:L,MIN(IF(ISNUMBER(L31:L227),ROW(L31:L227),"")))</f>
        <v>16.5</v>
      </c>
      <c r="N31" s="14">
        <f>IF(A31&lt;'Données projet'!$A$36,$K$205^A31,IF(A31='Données projet'!$A$36,'Données projet'!$B$36,N30+M31-V30))</f>
        <v>277</v>
      </c>
      <c r="O31" s="14">
        <f>N31*VLOOKUP('Données projet'!$B$9,Paramètres!$A$1:$I$88,3,0)*VLOOKUP('Données projet'!$B$9,Paramètres!$A$1:$I$88,5,0)</f>
        <v>165.64600000000002</v>
      </c>
      <c r="P31" s="14">
        <f t="shared" si="43"/>
        <v>42.113404814327666</v>
      </c>
      <c r="Q31" s="22">
        <f t="shared" si="2"/>
        <v>361.84763005162068</v>
      </c>
      <c r="R31" s="62">
        <f t="shared" si="0"/>
        <v>655.180963384954</v>
      </c>
      <c r="S31" s="62">
        <f ca="1">AVERAGE(OFFSET($R$3,0,0,'Données projet'!$E$9+1,1))-AVERAGE(OFFSET($H$3,0,0,'Données projet'!$E$9+1,1))</f>
        <v>148.54336005338024</v>
      </c>
      <c r="T31" s="62">
        <f t="shared" si="3"/>
        <v>361.07991692964788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9.5694913653837332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3.4483102332026516</v>
      </c>
      <c r="AC31" s="24">
        <f t="shared" si="4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IF(A31&lt;'Données projet'!$A$62,$AF$205^A31,IF(A31='Données projet'!$A$62,'Données projet'!$B$62,AI30+AH31-AQ30))</f>
        <v>0</v>
      </c>
      <c r="AJ31" s="14" t="e">
        <f>AI31*VLOOKUP('Données projet'!$B$10,Paramètres!$A$1:$I$88,3,0)*VLOOKUP('Données projet'!$B$10,Paramètres!$A$1:$I$88,5,0)</f>
        <v>#N/A</v>
      </c>
      <c r="AK31" s="14" t="e">
        <f t="shared" si="44"/>
        <v>#N/A</v>
      </c>
      <c r="AL31" s="22" t="e">
        <f t="shared" si="5"/>
        <v>#N/A</v>
      </c>
      <c r="AM31" s="62" t="e">
        <f t="shared" si="6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7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projet'!$B$9,Paramètres!$A$1:$I$88,3,0)*0.475*44/12</f>
        <v>0</v>
      </c>
      <c r="AV31" s="23">
        <f>EXP(-LN(2)/25)*AV30+(1-EXP(-LN(2)/25))/(LN(2)/25)*Calculateur!AQ31*Calculateur!AS31*VLOOKUP('Données projet'!$B$9,Paramètres!$A$1:$I$88,3,0)*0.475*44/12</f>
        <v>0</v>
      </c>
      <c r="AW31" s="23">
        <f>EXP(-LN(2)/2)*AW30+(1-EXP(-LN(2)/2))/(LN(2)/2)*AQ31*AT31*VLOOKUP('Données projet'!$B$9,Paramètres!$A$1:$I$88,3,0)*0.475*44/12</f>
        <v>0</v>
      </c>
      <c r="AX31" s="23">
        <f t="shared" si="8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IF(A31&lt;'Données projet'!$A$88,$BA$205^A31,IF(A31='Données projet'!$A$88,'Données projet'!$B$88,BD30+BC31-BL30))</f>
        <v>0</v>
      </c>
      <c r="BE31" s="14" t="e">
        <f>BD31*VLOOKUP('Données projet'!$B$11,Paramètres!$A$1:$I$88,3,0)*VLOOKUP('Données projet'!$B$11,Paramètres!$A$1:$I$88,5,0)</f>
        <v>#N/A</v>
      </c>
      <c r="BF31" s="14" t="e">
        <f t="shared" si="45"/>
        <v>#N/A</v>
      </c>
      <c r="BG31" s="22" t="e">
        <f t="shared" si="9"/>
        <v>#N/A</v>
      </c>
      <c r="BH31" s="62" t="e">
        <f t="shared" si="10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11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projet'!$B$9,Paramètres!$A$1:$I$88,3,0)*0.475*44/12</f>
        <v>0</v>
      </c>
      <c r="BQ31" s="23">
        <f>EXP(-LN(2)/25)*BQ30+(1-EXP(-LN(2)/25))/(LN(2)/25)*Calculateur!BL31*Calculateur!BN31*VLOOKUP('Données projet'!$B$9,Paramètres!$A$1:$I$88,3,0)*0.475*44/12</f>
        <v>0</v>
      </c>
      <c r="BR31" s="23">
        <f>EXP(-LN(2)/2)*BR30+(1-EXP(-LN(2)/2))/(LN(2)/2)*BL31*BO31*VLOOKUP('Données projet'!$B$9,Paramètres!$A$1:$I$88,3,0)*0.475*44/12</f>
        <v>0</v>
      </c>
      <c r="BS31" s="24">
        <f t="shared" si="12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IF(A31&lt;'Données projet'!$A$114,$BV$205^A31,IF(A31='Données projet'!$A$114,'Données projet'!$B$114,BY30+BX31-CG30))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46"/>
        <v>#N/A</v>
      </c>
      <c r="CB31" s="22" t="e">
        <f t="shared" si="13"/>
        <v>#N/A</v>
      </c>
      <c r="CC31" s="62" t="e">
        <f t="shared" si="14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15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projet'!$B$9,Paramètres!$A$1:$I$88,3,0)*0.475*44/12</f>
        <v>0</v>
      </c>
      <c r="CL31" s="23">
        <f>EXP(-LN(2)/25)*CL30+(1-EXP(-LN(2)/25))/(LN(2)/25)*Calculateur!CG31*Calculateur!CI31*VLOOKUP('Données projet'!$B$9,Paramètres!$A$1:$I$88,3,0)*0.475*44/12</f>
        <v>0</v>
      </c>
      <c r="CM31" s="23">
        <f>EXP(-LN(2)/2)*CM30+(1-EXP(-LN(2)/2))/(LN(2)/2)*CG31*CJ31*VLOOKUP('Données projet'!$B$9,Paramètres!$A$1:$I$88,3,0)*0.475*44/12</f>
        <v>0</v>
      </c>
      <c r="CN31" s="24">
        <f t="shared" si="16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IF(A31&lt;'Données projet'!$A$140,$CQ$205^A31,IF(A31='Données projet'!$A$140,'Données projet'!$B$140,CT30+CS31-DB30))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7"/>
        <v>#N/A</v>
      </c>
      <c r="CW31" s="22" t="e">
        <f t="shared" si="17"/>
        <v>#N/A</v>
      </c>
      <c r="CX31" s="62" t="e">
        <f t="shared" si="18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19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projet'!$B$9,Paramètres!$A$1:$I$88,3,0)*0.475*44/12</f>
        <v>0</v>
      </c>
      <c r="DG31" s="23">
        <f>EXP(-LN(2)/25)*DG30+(1-EXP(-LN(2)/25))/(LN(2)/25)*Calculateur!DB31*Calculateur!DD31*VLOOKUP('Données projet'!$B$9,Paramètres!$A$1:$I$88,3,0)*0.475*44/12</f>
        <v>0</v>
      </c>
      <c r="DH31" s="23">
        <f>EXP(-LN(2)/2)*DH30+(1-EXP(-LN(2)/2))/(LN(2)/2)*DB31*DE31*VLOOKUP('Données projet'!$B$9,Paramètres!$A$1:$I$88,3,0)*0.475*44/12</f>
        <v>0</v>
      </c>
      <c r="DI31" s="24">
        <f t="shared" si="20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IF(A31&lt;'Données projet'!$A$166,$DL$205^A31,IF(A31='Données projet'!$A$166,'Données projet'!$B$166,DO30+DN31-DW30))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8"/>
        <v>#N/A</v>
      </c>
      <c r="DR31" s="22" t="e">
        <f t="shared" si="21"/>
        <v>#N/A</v>
      </c>
      <c r="DS31" s="62" t="e">
        <f t="shared" si="22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23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projet'!$B$9,Paramètres!$A$1:$I$88,3,0)*0.475*44/12</f>
        <v>0</v>
      </c>
      <c r="EB31" s="23">
        <f>EXP(-LN(2)/25)*EB30+(1-EXP(-LN(2)/25))/(LN(2)/25)*Calculateur!DW31*Calculateur!DY31*VLOOKUP('Données projet'!$B$9,Paramètres!$A$1:$I$88,3,0)*0.475*44/12</f>
        <v>0</v>
      </c>
      <c r="EC31" s="23">
        <f>EXP(-LN(2)/2)*EC30+(1-EXP(-LN(2)/2))/(LN(2)/2)*DW31*DZ31*VLOOKUP('Données projet'!$B$9,Paramètres!$A$1:$I$88,3,0)*0.475*44/12</f>
        <v>0</v>
      </c>
      <c r="ED31" s="24">
        <f t="shared" si="24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IF(A31&lt;'Données projet'!$A$192,$EG$205^A31,IF(A31='Données projet'!$A$192,'Données projet'!$B$192,EJ30+EI31-ER30))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9"/>
        <v>#N/A</v>
      </c>
      <c r="EM31" s="22" t="e">
        <f t="shared" si="25"/>
        <v>#N/A</v>
      </c>
      <c r="EN31" s="62" t="e">
        <f t="shared" si="26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27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projet'!$B$9,Paramètres!$A$1:$I$88,3,0)*0.475*44/12</f>
        <v>0</v>
      </c>
      <c r="EW31" s="23">
        <f>EXP(-LN(2)/25)*EW30+(1-EXP(-LN(2)/25))/(LN(2)/25)*Calculateur!ER31*Calculateur!ET31*VLOOKUP('Données projet'!$B$9,Paramètres!$A$1:$I$88,3,0)*0.475*44/12</f>
        <v>0</v>
      </c>
      <c r="EX31" s="23">
        <f>EXP(-LN(2)/2)*EX30+(1-EXP(-LN(2)/2))/(LN(2)/2)*ER31*EU31*VLOOKUP('Données projet'!$B$9,Paramètres!$A$1:$I$88,3,0)*0.475*44/12</f>
        <v>0</v>
      </c>
      <c r="EY31" s="24">
        <f t="shared" si="28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IF(A31&lt;'Données projet'!$A$218,$FB$205^A31,IF(A31='Données projet'!$A$218,'Données projet'!$B$218,FE30+FD31-FM30))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50"/>
        <v>#N/A</v>
      </c>
      <c r="FH31" s="22" t="e">
        <f t="shared" si="29"/>
        <v>#N/A</v>
      </c>
      <c r="FI31" s="62" t="e">
        <f t="shared" si="30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31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projet'!$B$9,Paramètres!$A$1:$I$88,3,0)*0.475*44/12</f>
        <v>0</v>
      </c>
      <c r="FR31" s="23">
        <f>EXP(-LN(2)/25)*FR30+(1-EXP(-LN(2)/25))/(LN(2)/25)*Calculateur!FM31*Calculateur!FO31*VLOOKUP('Données projet'!$B$9,Paramètres!$A$1:$I$88,3,0)*0.475*44/12</f>
        <v>0</v>
      </c>
      <c r="FS31" s="23">
        <f>EXP(-LN(2)/2)*FS30+(1-EXP(-LN(2)/2))/(LN(2)/2)*FM31*FP31*VLOOKUP('Données projet'!$B$9,Paramètres!$A$1:$I$88,3,0)*0.475*44/12</f>
        <v>0</v>
      </c>
      <c r="FT31" s="24">
        <f t="shared" si="32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IF(A31&lt;'Données projet'!$A$244,$FW$205^A31,IF(A31='Données projet'!$A$244,'Données projet'!$B$244,FZ30+FY31-GH30))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51"/>
        <v>#N/A</v>
      </c>
      <c r="GC31" s="22" t="e">
        <f t="shared" si="33"/>
        <v>#N/A</v>
      </c>
      <c r="GD31" s="62" t="e">
        <f t="shared" si="34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35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projet'!$B$9,Paramètres!$A$1:$I$88,3,0)*0.475*44/12</f>
        <v>0</v>
      </c>
      <c r="GM31" s="23">
        <f>EXP(-LN(2)/25)*GM30+(1-EXP(-LN(2)/25))/(LN(2)/25)*Calculateur!GH31*Calculateur!GJ31*VLOOKUP('Données projet'!$B$9,Paramètres!$A$1:$I$88,3,0)*0.475*44/12</f>
        <v>0</v>
      </c>
      <c r="GN31" s="23">
        <f>EXP(-LN(2)/2)*GN30+(1-EXP(-LN(2)/2))/(LN(2)/2)*GH31*GK31*VLOOKUP('Données projet'!$B$9,Paramètres!$A$1:$I$88,3,0)*0.475*44/12</f>
        <v>0</v>
      </c>
      <c r="GO31" s="23">
        <f t="shared" si="36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IF(A31&lt;'Données projet'!$A$270,$GR$205^A31,IF(A31='Données projet'!$A$270,'Données projet'!$B$270,GU30+GT31-HC30))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2"/>
        <v>#N/A</v>
      </c>
      <c r="GX31" s="22" t="e">
        <f t="shared" si="37"/>
        <v>#N/A</v>
      </c>
      <c r="GY31" s="62" t="e">
        <f t="shared" si="38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39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projet'!$B$9,Paramètres!$A$1:$I$88,3,0)*0.475*44/12</f>
        <v>0</v>
      </c>
      <c r="HH31" s="23">
        <f>EXP(-LN(2)/25)*HH30+(1-EXP(-LN(2)/25))/(LN(2)/25)*Calculateur!HC31*Calculateur!HE31*VLOOKUP('Données projet'!$B$9,Paramètres!$A$1:$I$88,3,0)*0.475*44/12</f>
        <v>0</v>
      </c>
      <c r="HI31" s="23">
        <f>EXP(-LN(2)/2)*HI30+(1-EXP(-LN(2)/2))/(LN(2)/2)*HC31*HF31*VLOOKUP('Données projet'!$B$9,Paramètres!$A$1:$I$88,3,0)*0.475*44/12</f>
        <v>0</v>
      </c>
      <c r="HJ31" s="24">
        <f t="shared" si="40"/>
        <v>0</v>
      </c>
    </row>
    <row r="32" spans="1:218" s="5" customFormat="1" x14ac:dyDescent="0.3">
      <c r="A32" s="11">
        <f t="shared" si="4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17.342000000000006</v>
      </c>
      <c r="D32" s="12">
        <f t="shared" si="4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</v>
      </c>
      <c r="N32" s="14">
        <f>IF(A32&lt;'Données projet'!$A$36,$K$205^A32,IF(A32='Données projet'!$A$36,'Données projet'!$B$36,N31+M32-V31))</f>
        <v>293</v>
      </c>
      <c r="O32" s="14">
        <f>N32*VLOOKUP('Données projet'!$B$9,Paramètres!$A$1:$I$88,3,0)*VLOOKUP('Données projet'!$B$9,Paramètres!$A$1:$I$88,5,0)</f>
        <v>175.214</v>
      </c>
      <c r="P32" s="14">
        <f t="shared" si="43"/>
        <v>44.255725061661991</v>
      </c>
      <c r="Q32" s="22">
        <f t="shared" si="2"/>
        <v>382.24310448239459</v>
      </c>
      <c r="R32" s="62">
        <f t="shared" si="0"/>
        <v>675.5764378157279</v>
      </c>
      <c r="S32" s="62">
        <f ca="1">AVERAGE(OFFSET($R$3,0,0,'Données projet'!$E$9+1,1))-AVERAGE(OFFSET($H$3,0,0,'Données projet'!$E$9+1,1))</f>
        <v>148.54336005338024</v>
      </c>
      <c r="T32" s="62">
        <f t="shared" si="3"/>
        <v>361.07991692964788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9.3818394765219537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2.4383235495325604</v>
      </c>
      <c r="AC32" s="24">
        <f t="shared" si="4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IF(A32&lt;'Données projet'!$A$62,$AF$205^A32,IF(A32='Données projet'!$A$62,'Données projet'!$B$62,AI31+AH32-AQ31))</f>
        <v>0</v>
      </c>
      <c r="AJ32" s="14" t="e">
        <f>AI32*VLOOKUP('Données projet'!$B$10,Paramètres!$A$1:$I$88,3,0)*VLOOKUP('Données projet'!$B$10,Paramètres!$A$1:$I$88,5,0)</f>
        <v>#N/A</v>
      </c>
      <c r="AK32" s="14" t="e">
        <f t="shared" si="44"/>
        <v>#N/A</v>
      </c>
      <c r="AL32" s="22" t="e">
        <f t="shared" si="5"/>
        <v>#N/A</v>
      </c>
      <c r="AM32" s="62" t="e">
        <f t="shared" si="6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7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projet'!$B$9,Paramètres!$A$1:$I$88,3,0)*0.475*44/12</f>
        <v>0</v>
      </c>
      <c r="AV32" s="23">
        <f>EXP(-LN(2)/25)*AV31+(1-EXP(-LN(2)/25))/(LN(2)/25)*Calculateur!AQ32*Calculateur!AS32*VLOOKUP('Données projet'!$B$9,Paramètres!$A$1:$I$88,3,0)*0.475*44/12</f>
        <v>0</v>
      </c>
      <c r="AW32" s="23">
        <f>EXP(-LN(2)/2)*AW31+(1-EXP(-LN(2)/2))/(LN(2)/2)*AQ32*AT32*VLOOKUP('Données projet'!$B$9,Paramètres!$A$1:$I$88,3,0)*0.475*44/12</f>
        <v>0</v>
      </c>
      <c r="AX32" s="23">
        <f t="shared" si="8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IF(A32&lt;'Données projet'!$A$88,$BA$205^A32,IF(A32='Données projet'!$A$88,'Données projet'!$B$88,BD31+BC32-BL31))</f>
        <v>0</v>
      </c>
      <c r="BE32" s="14" t="e">
        <f>BD32*VLOOKUP('Données projet'!$B$11,Paramètres!$A$1:$I$88,3,0)*VLOOKUP('Données projet'!$B$11,Paramètres!$A$1:$I$88,5,0)</f>
        <v>#N/A</v>
      </c>
      <c r="BF32" s="14" t="e">
        <f t="shared" si="45"/>
        <v>#N/A</v>
      </c>
      <c r="BG32" s="22" t="e">
        <f t="shared" si="9"/>
        <v>#N/A</v>
      </c>
      <c r="BH32" s="62" t="e">
        <f t="shared" si="10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11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projet'!$B$9,Paramètres!$A$1:$I$88,3,0)*0.475*44/12</f>
        <v>0</v>
      </c>
      <c r="BQ32" s="23">
        <f>EXP(-LN(2)/25)*BQ31+(1-EXP(-LN(2)/25))/(LN(2)/25)*Calculateur!BL32*Calculateur!BN32*VLOOKUP('Données projet'!$B$9,Paramètres!$A$1:$I$88,3,0)*0.475*44/12</f>
        <v>0</v>
      </c>
      <c r="BR32" s="23">
        <f>EXP(-LN(2)/2)*BR31+(1-EXP(-LN(2)/2))/(LN(2)/2)*BL32*BO32*VLOOKUP('Données projet'!$B$9,Paramètres!$A$1:$I$88,3,0)*0.475*44/12</f>
        <v>0</v>
      </c>
      <c r="BS32" s="24">
        <f t="shared" si="12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IF(A32&lt;'Données projet'!$A$114,$BV$205^A32,IF(A32='Données projet'!$A$114,'Données projet'!$B$114,BY31+BX32-CG31))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46"/>
        <v>#N/A</v>
      </c>
      <c r="CB32" s="22" t="e">
        <f t="shared" si="13"/>
        <v>#N/A</v>
      </c>
      <c r="CC32" s="62" t="e">
        <f t="shared" si="14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15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projet'!$B$9,Paramètres!$A$1:$I$88,3,0)*0.475*44/12</f>
        <v>0</v>
      </c>
      <c r="CL32" s="23">
        <f>EXP(-LN(2)/25)*CL31+(1-EXP(-LN(2)/25))/(LN(2)/25)*Calculateur!CG32*Calculateur!CI32*VLOOKUP('Données projet'!$B$9,Paramètres!$A$1:$I$88,3,0)*0.475*44/12</f>
        <v>0</v>
      </c>
      <c r="CM32" s="23">
        <f>EXP(-LN(2)/2)*CM31+(1-EXP(-LN(2)/2))/(LN(2)/2)*CG32*CJ32*VLOOKUP('Données projet'!$B$9,Paramètres!$A$1:$I$88,3,0)*0.475*44/12</f>
        <v>0</v>
      </c>
      <c r="CN32" s="24">
        <f t="shared" si="16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IF(A32&lt;'Données projet'!$A$140,$CQ$205^A32,IF(A32='Données projet'!$A$140,'Données projet'!$B$140,CT31+CS32-DB31))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7"/>
        <v>#N/A</v>
      </c>
      <c r="CW32" s="22" t="e">
        <f t="shared" si="17"/>
        <v>#N/A</v>
      </c>
      <c r="CX32" s="62" t="e">
        <f t="shared" si="18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19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projet'!$B$9,Paramètres!$A$1:$I$88,3,0)*0.475*44/12</f>
        <v>0</v>
      </c>
      <c r="DG32" s="23">
        <f>EXP(-LN(2)/25)*DG31+(1-EXP(-LN(2)/25))/(LN(2)/25)*Calculateur!DB32*Calculateur!DD32*VLOOKUP('Données projet'!$B$9,Paramètres!$A$1:$I$88,3,0)*0.475*44/12</f>
        <v>0</v>
      </c>
      <c r="DH32" s="23">
        <f>EXP(-LN(2)/2)*DH31+(1-EXP(-LN(2)/2))/(LN(2)/2)*DB32*DE32*VLOOKUP('Données projet'!$B$9,Paramètres!$A$1:$I$88,3,0)*0.475*44/12</f>
        <v>0</v>
      </c>
      <c r="DI32" s="24">
        <f t="shared" si="20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IF(A32&lt;'Données projet'!$A$166,$DL$205^A32,IF(A32='Données projet'!$A$166,'Données projet'!$B$166,DO31+DN32-DW31))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8"/>
        <v>#N/A</v>
      </c>
      <c r="DR32" s="22" t="e">
        <f t="shared" si="21"/>
        <v>#N/A</v>
      </c>
      <c r="DS32" s="62" t="e">
        <f t="shared" si="22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23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projet'!$B$9,Paramètres!$A$1:$I$88,3,0)*0.475*44/12</f>
        <v>0</v>
      </c>
      <c r="EB32" s="23">
        <f>EXP(-LN(2)/25)*EB31+(1-EXP(-LN(2)/25))/(LN(2)/25)*Calculateur!DW32*Calculateur!DY32*VLOOKUP('Données projet'!$B$9,Paramètres!$A$1:$I$88,3,0)*0.475*44/12</f>
        <v>0</v>
      </c>
      <c r="EC32" s="23">
        <f>EXP(-LN(2)/2)*EC31+(1-EXP(-LN(2)/2))/(LN(2)/2)*DW32*DZ32*VLOOKUP('Données projet'!$B$9,Paramètres!$A$1:$I$88,3,0)*0.475*44/12</f>
        <v>0</v>
      </c>
      <c r="ED32" s="24">
        <f t="shared" si="24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IF(A32&lt;'Données projet'!$A$192,$EG$205^A32,IF(A32='Données projet'!$A$192,'Données projet'!$B$192,EJ31+EI32-ER31))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9"/>
        <v>#N/A</v>
      </c>
      <c r="EM32" s="22" t="e">
        <f t="shared" si="25"/>
        <v>#N/A</v>
      </c>
      <c r="EN32" s="62" t="e">
        <f t="shared" si="26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27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projet'!$B$9,Paramètres!$A$1:$I$88,3,0)*0.475*44/12</f>
        <v>0</v>
      </c>
      <c r="EW32" s="23">
        <f>EXP(-LN(2)/25)*EW31+(1-EXP(-LN(2)/25))/(LN(2)/25)*Calculateur!ER32*Calculateur!ET32*VLOOKUP('Données projet'!$B$9,Paramètres!$A$1:$I$88,3,0)*0.475*44/12</f>
        <v>0</v>
      </c>
      <c r="EX32" s="23">
        <f>EXP(-LN(2)/2)*EX31+(1-EXP(-LN(2)/2))/(LN(2)/2)*ER32*EU32*VLOOKUP('Données projet'!$B$9,Paramètres!$A$1:$I$88,3,0)*0.475*44/12</f>
        <v>0</v>
      </c>
      <c r="EY32" s="24">
        <f t="shared" si="28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IF(A32&lt;'Données projet'!$A$218,$FB$205^A32,IF(A32='Données projet'!$A$218,'Données projet'!$B$218,FE31+FD32-FM31))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50"/>
        <v>#N/A</v>
      </c>
      <c r="FH32" s="22" t="e">
        <f t="shared" si="29"/>
        <v>#N/A</v>
      </c>
      <c r="FI32" s="62" t="e">
        <f t="shared" si="30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31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projet'!$B$9,Paramètres!$A$1:$I$88,3,0)*0.475*44/12</f>
        <v>0</v>
      </c>
      <c r="FR32" s="23">
        <f>EXP(-LN(2)/25)*FR31+(1-EXP(-LN(2)/25))/(LN(2)/25)*Calculateur!FM32*Calculateur!FO32*VLOOKUP('Données projet'!$B$9,Paramètres!$A$1:$I$88,3,0)*0.475*44/12</f>
        <v>0</v>
      </c>
      <c r="FS32" s="23">
        <f>EXP(-LN(2)/2)*FS31+(1-EXP(-LN(2)/2))/(LN(2)/2)*FM32*FP32*VLOOKUP('Données projet'!$B$9,Paramètres!$A$1:$I$88,3,0)*0.475*44/12</f>
        <v>0</v>
      </c>
      <c r="FT32" s="24">
        <f t="shared" si="32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IF(A32&lt;'Données projet'!$A$244,$FW$205^A32,IF(A32='Données projet'!$A$244,'Données projet'!$B$244,FZ31+FY32-GH31))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51"/>
        <v>#N/A</v>
      </c>
      <c r="GC32" s="22" t="e">
        <f t="shared" si="33"/>
        <v>#N/A</v>
      </c>
      <c r="GD32" s="62" t="e">
        <f t="shared" si="34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35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projet'!$B$9,Paramètres!$A$1:$I$88,3,0)*0.475*44/12</f>
        <v>0</v>
      </c>
      <c r="GM32" s="23">
        <f>EXP(-LN(2)/25)*GM31+(1-EXP(-LN(2)/25))/(LN(2)/25)*Calculateur!GH32*Calculateur!GJ32*VLOOKUP('Données projet'!$B$9,Paramètres!$A$1:$I$88,3,0)*0.475*44/12</f>
        <v>0</v>
      </c>
      <c r="GN32" s="23">
        <f>EXP(-LN(2)/2)*GN31+(1-EXP(-LN(2)/2))/(LN(2)/2)*GH32*GK32*VLOOKUP('Données projet'!$B$9,Paramètres!$A$1:$I$88,3,0)*0.475*44/12</f>
        <v>0</v>
      </c>
      <c r="GO32" s="23">
        <f t="shared" si="36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IF(A32&lt;'Données projet'!$A$270,$GR$205^A32,IF(A32='Données projet'!$A$270,'Données projet'!$B$270,GU31+GT32-HC31))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2"/>
        <v>#N/A</v>
      </c>
      <c r="GX32" s="22" t="e">
        <f t="shared" si="37"/>
        <v>#N/A</v>
      </c>
      <c r="GY32" s="62" t="e">
        <f t="shared" si="38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39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projet'!$B$9,Paramètres!$A$1:$I$88,3,0)*0.475*44/12</f>
        <v>0</v>
      </c>
      <c r="HH32" s="23">
        <f>EXP(-LN(2)/25)*HH31+(1-EXP(-LN(2)/25))/(LN(2)/25)*Calculateur!HC32*Calculateur!HE32*VLOOKUP('Données projet'!$B$9,Paramètres!$A$1:$I$88,3,0)*0.475*44/12</f>
        <v>0</v>
      </c>
      <c r="HI32" s="23">
        <f>EXP(-LN(2)/2)*HI31+(1-EXP(-LN(2)/2))/(LN(2)/2)*HC32*HF32*VLOOKUP('Données projet'!$B$9,Paramètres!$A$1:$I$88,3,0)*0.475*44/12</f>
        <v>0</v>
      </c>
      <c r="HJ32" s="24">
        <f t="shared" si="40"/>
        <v>0</v>
      </c>
    </row>
    <row r="33" spans="1:218" s="5" customFormat="1" x14ac:dyDescent="0.3">
      <c r="A33" s="11">
        <f t="shared" si="4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17.940000000000005</v>
      </c>
      <c r="D33" s="12">
        <f t="shared" si="4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</v>
      </c>
      <c r="M33" s="13">
        <f t="array" ref="M33">INDEX(L:L,MIN(IF(ISNUMBER(L33:L229),ROW(L33:L229),"")))</f>
        <v>16</v>
      </c>
      <c r="N33" s="14">
        <f>IF(A33&lt;'Données projet'!$A$36,$K$205^A33,IF(A33='Données projet'!$A$36,'Données projet'!$B$36,N32+M33-V32))</f>
        <v>309</v>
      </c>
      <c r="O33" s="14">
        <f>N33*VLOOKUP('Données projet'!$B$9,Paramètres!$A$1:$I$88,3,0)*VLOOKUP('Données projet'!$B$9,Paramètres!$A$1:$I$88,5,0)</f>
        <v>184.78200000000004</v>
      </c>
      <c r="P33" s="14">
        <f t="shared" si="43"/>
        <v>46.384464109944147</v>
      </c>
      <c r="Q33" s="22">
        <f t="shared" si="2"/>
        <v>402.61492499148608</v>
      </c>
      <c r="R33" s="62">
        <f t="shared" si="0"/>
        <v>695.94825832481934</v>
      </c>
      <c r="S33" s="62">
        <f ca="1">AVERAGE(OFFSET($R$3,0,0,'Données projet'!$E$9+1,1))-AVERAGE(OFFSET($H$3,0,0,'Données projet'!$E$9+1,1))</f>
        <v>148.54336005338024</v>
      </c>
      <c r="T33" s="62">
        <f t="shared" si="3"/>
        <v>361.07991692964788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projet'!$B$9,Paramètres!$A$1:$I$88,7,0))</f>
        <v>0.18000000000000002</v>
      </c>
      <c r="X33" s="17">
        <f>IF(ISNA(VLOOKUP(A33,'Données projet'!$A$35:$I$55,6,0)),0%,VLOOKUP(A33,'Données projet'!$A$35:$I$55,6,0)*VLOOKUP('Données projet'!$B$9,Paramètres!$A$1:$I$88,7,0))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projet'!$B$9,Paramètres!$A$1:$I$88,3,0)*0.475*44/12</f>
        <v>53.320409303649647</v>
      </c>
      <c r="AA33" s="23">
        <f>EXP(-LN(2)/25)*AA32+(1-EXP(-LN(2)/25))/(LN(2)/25)*Calculateur!V33*Calculateur!X33*VLOOKUP('Données projet'!$B$9,Paramètres!$A$1:$I$88,3,0)*0.475*44/12</f>
        <v>43.948814717135633</v>
      </c>
      <c r="AB33" s="23">
        <f>EXP(-LN(2)/2)*AB32+(1-EXP(-LN(2)/2))/(LN(2)/2)*V33*Y33*VLOOKUP('Données projet'!$B$9,Paramètres!$A$1:$I$88,3,0)*0.475*44/12</f>
        <v>43.567384796908406</v>
      </c>
      <c r="AC33" s="24">
        <f t="shared" si="4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IF(A33&lt;'Données projet'!$A$62,$AF$205^A33,IF(A33='Données projet'!$A$62,'Données projet'!$B$62,AI32+AH33-AQ32))</f>
        <v>0</v>
      </c>
      <c r="AJ33" s="14" t="e">
        <f>AI33*VLOOKUP('Données projet'!$B$10,Paramètres!$A$1:$I$88,3,0)*VLOOKUP('Données projet'!$B$10,Paramètres!$A$1:$I$88,5,0)</f>
        <v>#N/A</v>
      </c>
      <c r="AK33" s="14" t="e">
        <f t="shared" si="44"/>
        <v>#N/A</v>
      </c>
      <c r="AL33" s="22" t="e">
        <f t="shared" si="5"/>
        <v>#N/A</v>
      </c>
      <c r="AM33" s="62" t="e">
        <f t="shared" si="6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7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projet'!$B$9,Paramètres!$A$1:$I$88,3,0)*0.475*44/12</f>
        <v>0</v>
      </c>
      <c r="AV33" s="23">
        <f>EXP(-LN(2)/25)*AV32+(1-EXP(-LN(2)/25))/(LN(2)/25)*Calculateur!AQ33*Calculateur!AS33*VLOOKUP('Données projet'!$B$9,Paramètres!$A$1:$I$88,3,0)*0.475*44/12</f>
        <v>0</v>
      </c>
      <c r="AW33" s="23">
        <f>EXP(-LN(2)/2)*AW32+(1-EXP(-LN(2)/2))/(LN(2)/2)*AQ33*AT33*VLOOKUP('Données projet'!$B$9,Paramètres!$A$1:$I$88,3,0)*0.475*44/12</f>
        <v>0</v>
      </c>
      <c r="AX33" s="23">
        <f t="shared" si="8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IF(A33&lt;'Données projet'!$A$88,$BA$205^A33,IF(A33='Données projet'!$A$88,'Données projet'!$B$88,BD32+BC33-BL32))</f>
        <v>0</v>
      </c>
      <c r="BE33" s="14" t="e">
        <f>BD33*VLOOKUP('Données projet'!$B$11,Paramètres!$A$1:$I$88,3,0)*VLOOKUP('Données projet'!$B$11,Paramètres!$A$1:$I$88,5,0)</f>
        <v>#N/A</v>
      </c>
      <c r="BF33" s="14" t="e">
        <f t="shared" si="45"/>
        <v>#N/A</v>
      </c>
      <c r="BG33" s="22" t="e">
        <f t="shared" si="9"/>
        <v>#N/A</v>
      </c>
      <c r="BH33" s="62" t="e">
        <f t="shared" si="10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11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projet'!$B$9,Paramètres!$A$1:$I$88,3,0)*0.475*44/12</f>
        <v>0</v>
      </c>
      <c r="BQ33" s="23">
        <f>EXP(-LN(2)/25)*BQ32+(1-EXP(-LN(2)/25))/(LN(2)/25)*Calculateur!BL33*Calculateur!BN33*VLOOKUP('Données projet'!$B$9,Paramètres!$A$1:$I$88,3,0)*0.475*44/12</f>
        <v>0</v>
      </c>
      <c r="BR33" s="23">
        <f>EXP(-LN(2)/2)*BR32+(1-EXP(-LN(2)/2))/(LN(2)/2)*BL33*BO33*VLOOKUP('Données projet'!$B$9,Paramètres!$A$1:$I$88,3,0)*0.475*44/12</f>
        <v>0</v>
      </c>
      <c r="BS33" s="24">
        <f t="shared" si="12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IF(A33&lt;'Données projet'!$A$114,$BV$205^A33,IF(A33='Données projet'!$A$114,'Données projet'!$B$114,BY32+BX33-CG32))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46"/>
        <v>#N/A</v>
      </c>
      <c r="CB33" s="22" t="e">
        <f t="shared" si="13"/>
        <v>#N/A</v>
      </c>
      <c r="CC33" s="62" t="e">
        <f t="shared" si="14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15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projet'!$B$9,Paramètres!$A$1:$I$88,3,0)*0.475*44/12</f>
        <v>0</v>
      </c>
      <c r="CL33" s="23">
        <f>EXP(-LN(2)/25)*CL32+(1-EXP(-LN(2)/25))/(LN(2)/25)*Calculateur!CG33*Calculateur!CI33*VLOOKUP('Données projet'!$B$9,Paramètres!$A$1:$I$88,3,0)*0.475*44/12</f>
        <v>0</v>
      </c>
      <c r="CM33" s="23">
        <f>EXP(-LN(2)/2)*CM32+(1-EXP(-LN(2)/2))/(LN(2)/2)*CG33*CJ33*VLOOKUP('Données projet'!$B$9,Paramètres!$A$1:$I$88,3,0)*0.475*44/12</f>
        <v>0</v>
      </c>
      <c r="CN33" s="24">
        <f t="shared" si="16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IF(A33&lt;'Données projet'!$A$140,$CQ$205^A33,IF(A33='Données projet'!$A$140,'Données projet'!$B$140,CT32+CS33-DB32))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7"/>
        <v>#N/A</v>
      </c>
      <c r="CW33" s="22" t="e">
        <f t="shared" si="17"/>
        <v>#N/A</v>
      </c>
      <c r="CX33" s="62" t="e">
        <f t="shared" si="18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19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projet'!$B$9,Paramètres!$A$1:$I$88,3,0)*0.475*44/12</f>
        <v>0</v>
      </c>
      <c r="DG33" s="23">
        <f>EXP(-LN(2)/25)*DG32+(1-EXP(-LN(2)/25))/(LN(2)/25)*Calculateur!DB33*Calculateur!DD33*VLOOKUP('Données projet'!$B$9,Paramètres!$A$1:$I$88,3,0)*0.475*44/12</f>
        <v>0</v>
      </c>
      <c r="DH33" s="23">
        <f>EXP(-LN(2)/2)*DH32+(1-EXP(-LN(2)/2))/(LN(2)/2)*DB33*DE33*VLOOKUP('Données projet'!$B$9,Paramètres!$A$1:$I$88,3,0)*0.475*44/12</f>
        <v>0</v>
      </c>
      <c r="DI33" s="24">
        <f t="shared" si="20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IF(A33&lt;'Données projet'!$A$166,$DL$205^A33,IF(A33='Données projet'!$A$166,'Données projet'!$B$166,DO32+DN33-DW32))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8"/>
        <v>#N/A</v>
      </c>
      <c r="DR33" s="22" t="e">
        <f t="shared" si="21"/>
        <v>#N/A</v>
      </c>
      <c r="DS33" s="62" t="e">
        <f t="shared" si="22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23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projet'!$B$9,Paramètres!$A$1:$I$88,3,0)*0.475*44/12</f>
        <v>0</v>
      </c>
      <c r="EB33" s="23">
        <f>EXP(-LN(2)/25)*EB32+(1-EXP(-LN(2)/25))/(LN(2)/25)*Calculateur!DW33*Calculateur!DY33*VLOOKUP('Données projet'!$B$9,Paramètres!$A$1:$I$88,3,0)*0.475*44/12</f>
        <v>0</v>
      </c>
      <c r="EC33" s="23">
        <f>EXP(-LN(2)/2)*EC32+(1-EXP(-LN(2)/2))/(LN(2)/2)*DW33*DZ33*VLOOKUP('Données projet'!$B$9,Paramètres!$A$1:$I$88,3,0)*0.475*44/12</f>
        <v>0</v>
      </c>
      <c r="ED33" s="24">
        <f t="shared" si="24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IF(A33&lt;'Données projet'!$A$192,$EG$205^A33,IF(A33='Données projet'!$A$192,'Données projet'!$B$192,EJ32+EI33-ER32))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9"/>
        <v>#N/A</v>
      </c>
      <c r="EM33" s="22" t="e">
        <f t="shared" si="25"/>
        <v>#N/A</v>
      </c>
      <c r="EN33" s="62" t="e">
        <f t="shared" si="26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27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projet'!$B$9,Paramètres!$A$1:$I$88,3,0)*0.475*44/12</f>
        <v>0</v>
      </c>
      <c r="EW33" s="23">
        <f>EXP(-LN(2)/25)*EW32+(1-EXP(-LN(2)/25))/(LN(2)/25)*Calculateur!ER33*Calculateur!ET33*VLOOKUP('Données projet'!$B$9,Paramètres!$A$1:$I$88,3,0)*0.475*44/12</f>
        <v>0</v>
      </c>
      <c r="EX33" s="23">
        <f>EXP(-LN(2)/2)*EX32+(1-EXP(-LN(2)/2))/(LN(2)/2)*ER33*EU33*VLOOKUP('Données projet'!$B$9,Paramètres!$A$1:$I$88,3,0)*0.475*44/12</f>
        <v>0</v>
      </c>
      <c r="EY33" s="24">
        <f t="shared" si="28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IF(A33&lt;'Données projet'!$A$218,$FB$205^A33,IF(A33='Données projet'!$A$218,'Données projet'!$B$218,FE32+FD33-FM32))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50"/>
        <v>#N/A</v>
      </c>
      <c r="FH33" s="22" t="e">
        <f t="shared" si="29"/>
        <v>#N/A</v>
      </c>
      <c r="FI33" s="62" t="e">
        <f t="shared" si="30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31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projet'!$B$9,Paramètres!$A$1:$I$88,3,0)*0.475*44/12</f>
        <v>0</v>
      </c>
      <c r="FR33" s="23">
        <f>EXP(-LN(2)/25)*FR32+(1-EXP(-LN(2)/25))/(LN(2)/25)*Calculateur!FM33*Calculateur!FO33*VLOOKUP('Données projet'!$B$9,Paramètres!$A$1:$I$88,3,0)*0.475*44/12</f>
        <v>0</v>
      </c>
      <c r="FS33" s="23">
        <f>EXP(-LN(2)/2)*FS32+(1-EXP(-LN(2)/2))/(LN(2)/2)*FM33*FP33*VLOOKUP('Données projet'!$B$9,Paramètres!$A$1:$I$88,3,0)*0.475*44/12</f>
        <v>0</v>
      </c>
      <c r="FT33" s="24">
        <f t="shared" si="32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IF(A33&lt;'Données projet'!$A$244,$FW$205^A33,IF(A33='Données projet'!$A$244,'Données projet'!$B$244,FZ32+FY33-GH32))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51"/>
        <v>#N/A</v>
      </c>
      <c r="GC33" s="22" t="e">
        <f t="shared" si="33"/>
        <v>#N/A</v>
      </c>
      <c r="GD33" s="62" t="e">
        <f t="shared" si="34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35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projet'!$B$9,Paramètres!$A$1:$I$88,3,0)*0.475*44/12</f>
        <v>0</v>
      </c>
      <c r="GM33" s="23">
        <f>EXP(-LN(2)/25)*GM32+(1-EXP(-LN(2)/25))/(LN(2)/25)*Calculateur!GH33*Calculateur!GJ33*VLOOKUP('Données projet'!$B$9,Paramètres!$A$1:$I$88,3,0)*0.475*44/12</f>
        <v>0</v>
      </c>
      <c r="GN33" s="23">
        <f>EXP(-LN(2)/2)*GN32+(1-EXP(-LN(2)/2))/(LN(2)/2)*GH33*GK33*VLOOKUP('Données projet'!$B$9,Paramètres!$A$1:$I$88,3,0)*0.475*44/12</f>
        <v>0</v>
      </c>
      <c r="GO33" s="23">
        <f t="shared" si="36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IF(A33&lt;'Données projet'!$A$270,$GR$205^A33,IF(A33='Données projet'!$A$270,'Données projet'!$B$270,GU32+GT33-HC32))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2"/>
        <v>#N/A</v>
      </c>
      <c r="GX33" s="22" t="e">
        <f t="shared" si="37"/>
        <v>#N/A</v>
      </c>
      <c r="GY33" s="62" t="e">
        <f t="shared" si="38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39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projet'!$B$9,Paramètres!$A$1:$I$88,3,0)*0.475*44/12</f>
        <v>0</v>
      </c>
      <c r="HH33" s="23">
        <f>EXP(-LN(2)/25)*HH32+(1-EXP(-LN(2)/25))/(LN(2)/25)*Calculateur!HC33*Calculateur!HE33*VLOOKUP('Données projet'!$B$9,Paramètres!$A$1:$I$88,3,0)*0.475*44/12</f>
        <v>0</v>
      </c>
      <c r="HI33" s="23">
        <f>EXP(-LN(2)/2)*HI32+(1-EXP(-LN(2)/2))/(LN(2)/2)*HC33*HF33*VLOOKUP('Données projet'!$B$9,Paramètres!$A$1:$I$88,3,0)*0.475*44/12</f>
        <v>0</v>
      </c>
      <c r="HJ33" s="24">
        <f t="shared" si="40"/>
        <v>0</v>
      </c>
    </row>
    <row r="34" spans="1:218" s="5" customFormat="1" x14ac:dyDescent="0.3">
      <c r="A34" s="11">
        <f t="shared" si="4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18.538000000000004</v>
      </c>
      <c r="D34" s="12">
        <f t="shared" si="4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IF(A34&lt;'Données projet'!$A$36,$K$205^A34,IF(A34='Données projet'!$A$36,'Données projet'!$B$36,N33+M34-V33))</f>
        <v>0</v>
      </c>
      <c r="O34" s="14">
        <f>N34*VLOOKUP('Données projet'!$B$9,Paramètres!$A$1:$I$88,3,0)*VLOOKUP('Données projet'!$B$9,Paramètres!$A$1:$I$88,5,0)</f>
        <v>0</v>
      </c>
      <c r="P34" s="14" t="e">
        <f t="shared" si="4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148.54336005338024</v>
      </c>
      <c r="T34" s="62">
        <f t="shared" si="3"/>
        <v>361.07991692964788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52.274828599443445</v>
      </c>
      <c r="AA34" s="23">
        <f>EXP(-LN(2)/25)*AA33+(1-EXP(-LN(2)/25))/(LN(2)/25)*Calculateur!V34*Calculateur!X34*VLOOKUP('Données projet'!$B$9,Paramètres!$A$1:$I$88,3,0)*0.475*44/12</f>
        <v>42.74703206752784</v>
      </c>
      <c r="AB34" s="23">
        <f>EXP(-LN(2)/2)*AB33+(1-EXP(-LN(2)/2))/(LN(2)/2)*V34*Y34*VLOOKUP('Données projet'!$B$9,Paramètres!$A$1:$I$88,3,0)*0.475*44/12</f>
        <v>30.806793228457632</v>
      </c>
      <c r="AC34" s="24">
        <f t="shared" si="4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IF(A34&lt;'Données projet'!$A$62,$AF$205^A34,IF(A34='Données projet'!$A$62,'Données projet'!$B$62,AI33+AH34-AQ33))</f>
        <v>0</v>
      </c>
      <c r="AJ34" s="14" t="e">
        <f>AI34*VLOOKUP('Données projet'!$B$10,Paramètres!$A$1:$I$88,3,0)*VLOOKUP('Données projet'!$B$10,Paramètres!$A$1:$I$88,5,0)</f>
        <v>#N/A</v>
      </c>
      <c r="AK34" s="14" t="e">
        <f t="shared" si="44"/>
        <v>#N/A</v>
      </c>
      <c r="AL34" s="22" t="e">
        <f t="shared" si="5"/>
        <v>#N/A</v>
      </c>
      <c r="AM34" s="62" t="e">
        <f t="shared" si="6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7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projet'!$B$9,Paramètres!$A$1:$I$88,3,0)*0.475*44/12</f>
        <v>0</v>
      </c>
      <c r="AV34" s="23">
        <f>EXP(-LN(2)/25)*AV33+(1-EXP(-LN(2)/25))/(LN(2)/25)*Calculateur!AQ34*Calculateur!AS34*VLOOKUP('Données projet'!$B$9,Paramètres!$A$1:$I$88,3,0)*0.475*44/12</f>
        <v>0</v>
      </c>
      <c r="AW34" s="23">
        <f>EXP(-LN(2)/2)*AW33+(1-EXP(-LN(2)/2))/(LN(2)/2)*AQ34*AT34*VLOOKUP('Données projet'!$B$9,Paramètres!$A$1:$I$88,3,0)*0.475*44/12</f>
        <v>0</v>
      </c>
      <c r="AX34" s="23">
        <f t="shared" si="8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IF(A34&lt;'Données projet'!$A$88,$BA$205^A34,IF(A34='Données projet'!$A$88,'Données projet'!$B$88,BD33+BC34-BL33))</f>
        <v>0</v>
      </c>
      <c r="BE34" s="14" t="e">
        <f>BD34*VLOOKUP('Données projet'!$B$11,Paramètres!$A$1:$I$88,3,0)*VLOOKUP('Données projet'!$B$11,Paramètres!$A$1:$I$88,5,0)</f>
        <v>#N/A</v>
      </c>
      <c r="BF34" s="14" t="e">
        <f t="shared" si="45"/>
        <v>#N/A</v>
      </c>
      <c r="BG34" s="22" t="e">
        <f t="shared" si="9"/>
        <v>#N/A</v>
      </c>
      <c r="BH34" s="62" t="e">
        <f t="shared" si="10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11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projet'!$B$9,Paramètres!$A$1:$I$88,3,0)*0.475*44/12</f>
        <v>0</v>
      </c>
      <c r="BQ34" s="23">
        <f>EXP(-LN(2)/25)*BQ33+(1-EXP(-LN(2)/25))/(LN(2)/25)*Calculateur!BL34*Calculateur!BN34*VLOOKUP('Données projet'!$B$9,Paramètres!$A$1:$I$88,3,0)*0.475*44/12</f>
        <v>0</v>
      </c>
      <c r="BR34" s="23">
        <f>EXP(-LN(2)/2)*BR33+(1-EXP(-LN(2)/2))/(LN(2)/2)*BL34*BO34*VLOOKUP('Données projet'!$B$9,Paramètres!$A$1:$I$88,3,0)*0.475*44/12</f>
        <v>0</v>
      </c>
      <c r="BS34" s="24">
        <f t="shared" si="12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IF(A34&lt;'Données projet'!$A$114,$BV$205^A34,IF(A34='Données projet'!$A$114,'Données projet'!$B$114,BY33+BX34-CG33))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46"/>
        <v>#N/A</v>
      </c>
      <c r="CB34" s="22" t="e">
        <f t="shared" si="13"/>
        <v>#N/A</v>
      </c>
      <c r="CC34" s="62" t="e">
        <f t="shared" si="14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15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projet'!$B$9,Paramètres!$A$1:$I$88,3,0)*0.475*44/12</f>
        <v>0</v>
      </c>
      <c r="CL34" s="23">
        <f>EXP(-LN(2)/25)*CL33+(1-EXP(-LN(2)/25))/(LN(2)/25)*Calculateur!CG34*Calculateur!CI34*VLOOKUP('Données projet'!$B$9,Paramètres!$A$1:$I$88,3,0)*0.475*44/12</f>
        <v>0</v>
      </c>
      <c r="CM34" s="23">
        <f>EXP(-LN(2)/2)*CM33+(1-EXP(-LN(2)/2))/(LN(2)/2)*CG34*CJ34*VLOOKUP('Données projet'!$B$9,Paramètres!$A$1:$I$88,3,0)*0.475*44/12</f>
        <v>0</v>
      </c>
      <c r="CN34" s="24">
        <f t="shared" si="16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IF(A34&lt;'Données projet'!$A$140,$CQ$205^A34,IF(A34='Données projet'!$A$140,'Données projet'!$B$140,CT33+CS34-DB33))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7"/>
        <v>#N/A</v>
      </c>
      <c r="CW34" s="22" t="e">
        <f t="shared" si="17"/>
        <v>#N/A</v>
      </c>
      <c r="CX34" s="62" t="e">
        <f t="shared" si="18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19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projet'!$B$9,Paramètres!$A$1:$I$88,3,0)*0.475*44/12</f>
        <v>0</v>
      </c>
      <c r="DG34" s="23">
        <f>EXP(-LN(2)/25)*DG33+(1-EXP(-LN(2)/25))/(LN(2)/25)*Calculateur!DB34*Calculateur!DD34*VLOOKUP('Données projet'!$B$9,Paramètres!$A$1:$I$88,3,0)*0.475*44/12</f>
        <v>0</v>
      </c>
      <c r="DH34" s="23">
        <f>EXP(-LN(2)/2)*DH33+(1-EXP(-LN(2)/2))/(LN(2)/2)*DB34*DE34*VLOOKUP('Données projet'!$B$9,Paramètres!$A$1:$I$88,3,0)*0.475*44/12</f>
        <v>0</v>
      </c>
      <c r="DI34" s="24">
        <f t="shared" si="20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IF(A34&lt;'Données projet'!$A$166,$DL$205^A34,IF(A34='Données projet'!$A$166,'Données projet'!$B$166,DO33+DN34-DW33))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8"/>
        <v>#N/A</v>
      </c>
      <c r="DR34" s="22" t="e">
        <f t="shared" si="21"/>
        <v>#N/A</v>
      </c>
      <c r="DS34" s="62" t="e">
        <f t="shared" si="22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23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projet'!$B$9,Paramètres!$A$1:$I$88,3,0)*0.475*44/12</f>
        <v>0</v>
      </c>
      <c r="EB34" s="23">
        <f>EXP(-LN(2)/25)*EB33+(1-EXP(-LN(2)/25))/(LN(2)/25)*Calculateur!DW34*Calculateur!DY34*VLOOKUP('Données projet'!$B$9,Paramètres!$A$1:$I$88,3,0)*0.475*44/12</f>
        <v>0</v>
      </c>
      <c r="EC34" s="23">
        <f>EXP(-LN(2)/2)*EC33+(1-EXP(-LN(2)/2))/(LN(2)/2)*DW34*DZ34*VLOOKUP('Données projet'!$B$9,Paramètres!$A$1:$I$88,3,0)*0.475*44/12</f>
        <v>0</v>
      </c>
      <c r="ED34" s="24">
        <f t="shared" si="24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IF(A34&lt;'Données projet'!$A$192,$EG$205^A34,IF(A34='Données projet'!$A$192,'Données projet'!$B$192,EJ33+EI34-ER33))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9"/>
        <v>#N/A</v>
      </c>
      <c r="EM34" s="22" t="e">
        <f t="shared" si="25"/>
        <v>#N/A</v>
      </c>
      <c r="EN34" s="62" t="e">
        <f t="shared" si="26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27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projet'!$B$9,Paramètres!$A$1:$I$88,3,0)*0.475*44/12</f>
        <v>0</v>
      </c>
      <c r="EW34" s="23">
        <f>EXP(-LN(2)/25)*EW33+(1-EXP(-LN(2)/25))/(LN(2)/25)*Calculateur!ER34*Calculateur!ET34*VLOOKUP('Données projet'!$B$9,Paramètres!$A$1:$I$88,3,0)*0.475*44/12</f>
        <v>0</v>
      </c>
      <c r="EX34" s="23">
        <f>EXP(-LN(2)/2)*EX33+(1-EXP(-LN(2)/2))/(LN(2)/2)*ER34*EU34*VLOOKUP('Données projet'!$B$9,Paramètres!$A$1:$I$88,3,0)*0.475*44/12</f>
        <v>0</v>
      </c>
      <c r="EY34" s="24">
        <f t="shared" si="28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IF(A34&lt;'Données projet'!$A$218,$FB$205^A34,IF(A34='Données projet'!$A$218,'Données projet'!$B$218,FE33+FD34-FM33))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50"/>
        <v>#N/A</v>
      </c>
      <c r="FH34" s="22" t="e">
        <f t="shared" si="29"/>
        <v>#N/A</v>
      </c>
      <c r="FI34" s="62" t="e">
        <f t="shared" si="30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31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projet'!$B$9,Paramètres!$A$1:$I$88,3,0)*0.475*44/12</f>
        <v>0</v>
      </c>
      <c r="FR34" s="23">
        <f>EXP(-LN(2)/25)*FR33+(1-EXP(-LN(2)/25))/(LN(2)/25)*Calculateur!FM34*Calculateur!FO34*VLOOKUP('Données projet'!$B$9,Paramètres!$A$1:$I$88,3,0)*0.475*44/12</f>
        <v>0</v>
      </c>
      <c r="FS34" s="23">
        <f>EXP(-LN(2)/2)*FS33+(1-EXP(-LN(2)/2))/(LN(2)/2)*FM34*FP34*VLOOKUP('Données projet'!$B$9,Paramètres!$A$1:$I$88,3,0)*0.475*44/12</f>
        <v>0</v>
      </c>
      <c r="FT34" s="24">
        <f t="shared" si="32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IF(A34&lt;'Données projet'!$A$244,$FW$205^A34,IF(A34='Données projet'!$A$244,'Données projet'!$B$244,FZ33+FY34-GH33))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51"/>
        <v>#N/A</v>
      </c>
      <c r="GC34" s="22" t="e">
        <f t="shared" si="33"/>
        <v>#N/A</v>
      </c>
      <c r="GD34" s="62" t="e">
        <f t="shared" si="34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35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projet'!$B$9,Paramètres!$A$1:$I$88,3,0)*0.475*44/12</f>
        <v>0</v>
      </c>
      <c r="GM34" s="23">
        <f>EXP(-LN(2)/25)*GM33+(1-EXP(-LN(2)/25))/(LN(2)/25)*Calculateur!GH34*Calculateur!GJ34*VLOOKUP('Données projet'!$B$9,Paramètres!$A$1:$I$88,3,0)*0.475*44/12</f>
        <v>0</v>
      </c>
      <c r="GN34" s="23">
        <f>EXP(-LN(2)/2)*GN33+(1-EXP(-LN(2)/2))/(LN(2)/2)*GH34*GK34*VLOOKUP('Données projet'!$B$9,Paramètres!$A$1:$I$88,3,0)*0.475*44/12</f>
        <v>0</v>
      </c>
      <c r="GO34" s="23">
        <f t="shared" si="36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IF(A34&lt;'Données projet'!$A$270,$GR$205^A34,IF(A34='Données projet'!$A$270,'Données projet'!$B$270,GU33+GT34-HC33))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2"/>
        <v>#N/A</v>
      </c>
      <c r="GX34" s="22" t="e">
        <f t="shared" si="37"/>
        <v>#N/A</v>
      </c>
      <c r="GY34" s="62" t="e">
        <f t="shared" si="38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39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projet'!$B$9,Paramètres!$A$1:$I$88,3,0)*0.475*44/12</f>
        <v>0</v>
      </c>
      <c r="HH34" s="23">
        <f>EXP(-LN(2)/25)*HH33+(1-EXP(-LN(2)/25))/(LN(2)/25)*Calculateur!HC34*Calculateur!HE34*VLOOKUP('Données projet'!$B$9,Paramètres!$A$1:$I$88,3,0)*0.475*44/12</f>
        <v>0</v>
      </c>
      <c r="HI34" s="23">
        <f>EXP(-LN(2)/2)*HI33+(1-EXP(-LN(2)/2))/(LN(2)/2)*HC34*HF34*VLOOKUP('Données projet'!$B$9,Paramètres!$A$1:$I$88,3,0)*0.475*44/12</f>
        <v>0</v>
      </c>
      <c r="HJ34" s="24">
        <f t="shared" si="40"/>
        <v>0</v>
      </c>
    </row>
    <row r="35" spans="1:218" s="5" customFormat="1" x14ac:dyDescent="0.3">
      <c r="A35" s="11">
        <f t="shared" si="4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19.136000000000003</v>
      </c>
      <c r="D35" s="12">
        <f t="shared" si="4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IF(A35&lt;'Données projet'!$A$36,$K$205^A35,IF(A35='Données projet'!$A$36,'Données projet'!$B$36,N34+M35-V34))</f>
        <v>0</v>
      </c>
      <c r="O35" s="14">
        <f>N35*VLOOKUP('Données projet'!$B$9,Paramètres!$A$1:$I$88,3,0)*VLOOKUP('Données projet'!$B$9,Paramètres!$A$1:$I$88,5,0)</f>
        <v>0</v>
      </c>
      <c r="P35" s="14" t="e">
        <f t="shared" si="4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148.54336005338024</v>
      </c>
      <c r="T35" s="62">
        <f t="shared" si="3"/>
        <v>361.07991692964788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51.249751095105474</v>
      </c>
      <c r="AA35" s="23">
        <f>EXP(-LN(2)/25)*AA34+(1-EXP(-LN(2)/25))/(LN(2)/25)*Calculateur!V35*Calculateur!X35*VLOOKUP('Données projet'!$B$9,Paramètres!$A$1:$I$88,3,0)*0.475*44/12</f>
        <v>41.578112227672577</v>
      </c>
      <c r="AB35" s="23">
        <f>EXP(-LN(2)/2)*AB34+(1-EXP(-LN(2)/2))/(LN(2)/2)*V35*Y35*VLOOKUP('Données projet'!$B$9,Paramètres!$A$1:$I$88,3,0)*0.475*44/12</f>
        <v>21.783692398454207</v>
      </c>
      <c r="AC35" s="24">
        <f t="shared" si="4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IF(A35&lt;'Données projet'!$A$62,$AF$205^A35,IF(A35='Données projet'!$A$62,'Données projet'!$B$62,AI34+AH35-AQ34))</f>
        <v>0</v>
      </c>
      <c r="AJ35" s="14" t="e">
        <f>AI35*VLOOKUP('Données projet'!$B$10,Paramètres!$A$1:$I$88,3,0)*VLOOKUP('Données projet'!$B$10,Paramètres!$A$1:$I$88,5,0)</f>
        <v>#N/A</v>
      </c>
      <c r="AK35" s="14" t="e">
        <f t="shared" si="44"/>
        <v>#N/A</v>
      </c>
      <c r="AL35" s="22" t="e">
        <f t="shared" si="5"/>
        <v>#N/A</v>
      </c>
      <c r="AM35" s="62" t="e">
        <f t="shared" si="6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7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projet'!$B$9,Paramètres!$A$1:$I$88,3,0)*0.475*44/12</f>
        <v>0</v>
      </c>
      <c r="AV35" s="23">
        <f>EXP(-LN(2)/25)*AV34+(1-EXP(-LN(2)/25))/(LN(2)/25)*Calculateur!AQ35*Calculateur!AS35*VLOOKUP('Données projet'!$B$9,Paramètres!$A$1:$I$88,3,0)*0.475*44/12</f>
        <v>0</v>
      </c>
      <c r="AW35" s="23">
        <f>EXP(-LN(2)/2)*AW34+(1-EXP(-LN(2)/2))/(LN(2)/2)*AQ35*AT35*VLOOKUP('Données projet'!$B$9,Paramètres!$A$1:$I$88,3,0)*0.475*44/12</f>
        <v>0</v>
      </c>
      <c r="AX35" s="23">
        <f t="shared" si="8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IF(A35&lt;'Données projet'!$A$88,$BA$205^A35,IF(A35='Données projet'!$A$88,'Données projet'!$B$88,BD34+BC35-BL34))</f>
        <v>0</v>
      </c>
      <c r="BE35" s="14" t="e">
        <f>BD35*VLOOKUP('Données projet'!$B$11,Paramètres!$A$1:$I$88,3,0)*VLOOKUP('Données projet'!$B$11,Paramètres!$A$1:$I$88,5,0)</f>
        <v>#N/A</v>
      </c>
      <c r="BF35" s="14" t="e">
        <f t="shared" si="45"/>
        <v>#N/A</v>
      </c>
      <c r="BG35" s="22" t="e">
        <f t="shared" si="9"/>
        <v>#N/A</v>
      </c>
      <c r="BH35" s="62" t="e">
        <f t="shared" si="10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11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projet'!$B$9,Paramètres!$A$1:$I$88,3,0)*0.475*44/12</f>
        <v>0</v>
      </c>
      <c r="BQ35" s="23">
        <f>EXP(-LN(2)/25)*BQ34+(1-EXP(-LN(2)/25))/(LN(2)/25)*Calculateur!BL35*Calculateur!BN35*VLOOKUP('Données projet'!$B$9,Paramètres!$A$1:$I$88,3,0)*0.475*44/12</f>
        <v>0</v>
      </c>
      <c r="BR35" s="23">
        <f>EXP(-LN(2)/2)*BR34+(1-EXP(-LN(2)/2))/(LN(2)/2)*BL35*BO35*VLOOKUP('Données projet'!$B$9,Paramètres!$A$1:$I$88,3,0)*0.475*44/12</f>
        <v>0</v>
      </c>
      <c r="BS35" s="24">
        <f t="shared" si="12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IF(A35&lt;'Données projet'!$A$114,$BV$205^A35,IF(A35='Données projet'!$A$114,'Données projet'!$B$114,BY34+BX35-CG34))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46"/>
        <v>#N/A</v>
      </c>
      <c r="CB35" s="22" t="e">
        <f t="shared" si="13"/>
        <v>#N/A</v>
      </c>
      <c r="CC35" s="62" t="e">
        <f t="shared" si="14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15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projet'!$B$9,Paramètres!$A$1:$I$88,3,0)*0.475*44/12</f>
        <v>0</v>
      </c>
      <c r="CL35" s="23">
        <f>EXP(-LN(2)/25)*CL34+(1-EXP(-LN(2)/25))/(LN(2)/25)*Calculateur!CG35*Calculateur!CI35*VLOOKUP('Données projet'!$B$9,Paramètres!$A$1:$I$88,3,0)*0.475*44/12</f>
        <v>0</v>
      </c>
      <c r="CM35" s="23">
        <f>EXP(-LN(2)/2)*CM34+(1-EXP(-LN(2)/2))/(LN(2)/2)*CG35*CJ35*VLOOKUP('Données projet'!$B$9,Paramètres!$A$1:$I$88,3,0)*0.475*44/12</f>
        <v>0</v>
      </c>
      <c r="CN35" s="24">
        <f t="shared" si="16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IF(A35&lt;'Données projet'!$A$140,$CQ$205^A35,IF(A35='Données projet'!$A$140,'Données projet'!$B$140,CT34+CS35-DB34))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7"/>
        <v>#N/A</v>
      </c>
      <c r="CW35" s="22" t="e">
        <f t="shared" si="17"/>
        <v>#N/A</v>
      </c>
      <c r="CX35" s="62" t="e">
        <f t="shared" si="18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19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projet'!$B$9,Paramètres!$A$1:$I$88,3,0)*0.475*44/12</f>
        <v>0</v>
      </c>
      <c r="DG35" s="23">
        <f>EXP(-LN(2)/25)*DG34+(1-EXP(-LN(2)/25))/(LN(2)/25)*Calculateur!DB35*Calculateur!DD35*VLOOKUP('Données projet'!$B$9,Paramètres!$A$1:$I$88,3,0)*0.475*44/12</f>
        <v>0</v>
      </c>
      <c r="DH35" s="23">
        <f>EXP(-LN(2)/2)*DH34+(1-EXP(-LN(2)/2))/(LN(2)/2)*DB35*DE35*VLOOKUP('Données projet'!$B$9,Paramètres!$A$1:$I$88,3,0)*0.475*44/12</f>
        <v>0</v>
      </c>
      <c r="DI35" s="24">
        <f t="shared" si="20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IF(A35&lt;'Données projet'!$A$166,$DL$205^A35,IF(A35='Données projet'!$A$166,'Données projet'!$B$166,DO34+DN35-DW34))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8"/>
        <v>#N/A</v>
      </c>
      <c r="DR35" s="22" t="e">
        <f t="shared" si="21"/>
        <v>#N/A</v>
      </c>
      <c r="DS35" s="62" t="e">
        <f t="shared" si="22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23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projet'!$B$9,Paramètres!$A$1:$I$88,3,0)*0.475*44/12</f>
        <v>0</v>
      </c>
      <c r="EB35" s="23">
        <f>EXP(-LN(2)/25)*EB34+(1-EXP(-LN(2)/25))/(LN(2)/25)*Calculateur!DW35*Calculateur!DY35*VLOOKUP('Données projet'!$B$9,Paramètres!$A$1:$I$88,3,0)*0.475*44/12</f>
        <v>0</v>
      </c>
      <c r="EC35" s="23">
        <f>EXP(-LN(2)/2)*EC34+(1-EXP(-LN(2)/2))/(LN(2)/2)*DW35*DZ35*VLOOKUP('Données projet'!$B$9,Paramètres!$A$1:$I$88,3,0)*0.475*44/12</f>
        <v>0</v>
      </c>
      <c r="ED35" s="24">
        <f t="shared" si="24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IF(A35&lt;'Données projet'!$A$192,$EG$205^A35,IF(A35='Données projet'!$A$192,'Données projet'!$B$192,EJ34+EI35-ER34))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9"/>
        <v>#N/A</v>
      </c>
      <c r="EM35" s="22" t="e">
        <f t="shared" si="25"/>
        <v>#N/A</v>
      </c>
      <c r="EN35" s="62" t="e">
        <f t="shared" si="26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27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projet'!$B$9,Paramètres!$A$1:$I$88,3,0)*0.475*44/12</f>
        <v>0</v>
      </c>
      <c r="EW35" s="23">
        <f>EXP(-LN(2)/25)*EW34+(1-EXP(-LN(2)/25))/(LN(2)/25)*Calculateur!ER35*Calculateur!ET35*VLOOKUP('Données projet'!$B$9,Paramètres!$A$1:$I$88,3,0)*0.475*44/12</f>
        <v>0</v>
      </c>
      <c r="EX35" s="23">
        <f>EXP(-LN(2)/2)*EX34+(1-EXP(-LN(2)/2))/(LN(2)/2)*ER35*EU35*VLOOKUP('Données projet'!$B$9,Paramètres!$A$1:$I$88,3,0)*0.475*44/12</f>
        <v>0</v>
      </c>
      <c r="EY35" s="24">
        <f t="shared" si="28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IF(A35&lt;'Données projet'!$A$218,$FB$205^A35,IF(A35='Données projet'!$A$218,'Données projet'!$B$218,FE34+FD35-FM34))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50"/>
        <v>#N/A</v>
      </c>
      <c r="FH35" s="22" t="e">
        <f t="shared" si="29"/>
        <v>#N/A</v>
      </c>
      <c r="FI35" s="62" t="e">
        <f t="shared" si="30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31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projet'!$B$9,Paramètres!$A$1:$I$88,3,0)*0.475*44/12</f>
        <v>0</v>
      </c>
      <c r="FR35" s="23">
        <f>EXP(-LN(2)/25)*FR34+(1-EXP(-LN(2)/25))/(LN(2)/25)*Calculateur!FM35*Calculateur!FO35*VLOOKUP('Données projet'!$B$9,Paramètres!$A$1:$I$88,3,0)*0.475*44/12</f>
        <v>0</v>
      </c>
      <c r="FS35" s="23">
        <f>EXP(-LN(2)/2)*FS34+(1-EXP(-LN(2)/2))/(LN(2)/2)*FM35*FP35*VLOOKUP('Données projet'!$B$9,Paramètres!$A$1:$I$88,3,0)*0.475*44/12</f>
        <v>0</v>
      </c>
      <c r="FT35" s="24">
        <f t="shared" si="32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IF(A35&lt;'Données projet'!$A$244,$FW$205^A35,IF(A35='Données projet'!$A$244,'Données projet'!$B$244,FZ34+FY35-GH34))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51"/>
        <v>#N/A</v>
      </c>
      <c r="GC35" s="22" t="e">
        <f t="shared" si="33"/>
        <v>#N/A</v>
      </c>
      <c r="GD35" s="62" t="e">
        <f t="shared" si="34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35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projet'!$B$9,Paramètres!$A$1:$I$88,3,0)*0.475*44/12</f>
        <v>0</v>
      </c>
      <c r="GM35" s="23">
        <f>EXP(-LN(2)/25)*GM34+(1-EXP(-LN(2)/25))/(LN(2)/25)*Calculateur!GH35*Calculateur!GJ35*VLOOKUP('Données projet'!$B$9,Paramètres!$A$1:$I$88,3,0)*0.475*44/12</f>
        <v>0</v>
      </c>
      <c r="GN35" s="23">
        <f>EXP(-LN(2)/2)*GN34+(1-EXP(-LN(2)/2))/(LN(2)/2)*GH35*GK35*VLOOKUP('Données projet'!$B$9,Paramètres!$A$1:$I$88,3,0)*0.475*44/12</f>
        <v>0</v>
      </c>
      <c r="GO35" s="23">
        <f t="shared" si="36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IF(A35&lt;'Données projet'!$A$270,$GR$205^A35,IF(A35='Données projet'!$A$270,'Données projet'!$B$270,GU34+GT35-HC34))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2"/>
        <v>#N/A</v>
      </c>
      <c r="GX35" s="22" t="e">
        <f t="shared" si="37"/>
        <v>#N/A</v>
      </c>
      <c r="GY35" s="62" t="e">
        <f t="shared" si="38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39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projet'!$B$9,Paramètres!$A$1:$I$88,3,0)*0.475*44/12</f>
        <v>0</v>
      </c>
      <c r="HH35" s="23">
        <f>EXP(-LN(2)/25)*HH34+(1-EXP(-LN(2)/25))/(LN(2)/25)*Calculateur!HC35*Calculateur!HE35*VLOOKUP('Données projet'!$B$9,Paramètres!$A$1:$I$88,3,0)*0.475*44/12</f>
        <v>0</v>
      </c>
      <c r="HI35" s="23">
        <f>EXP(-LN(2)/2)*HI34+(1-EXP(-LN(2)/2))/(LN(2)/2)*HC35*HF35*VLOOKUP('Données projet'!$B$9,Paramètres!$A$1:$I$88,3,0)*0.475*44/12</f>
        <v>0</v>
      </c>
      <c r="HJ35" s="24">
        <f t="shared" si="40"/>
        <v>0</v>
      </c>
    </row>
    <row r="36" spans="1:218" s="5" customFormat="1" x14ac:dyDescent="0.3">
      <c r="A36" s="11">
        <f t="shared" si="4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19.734000000000002</v>
      </c>
      <c r="D36" s="12">
        <f t="shared" si="4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IF(A36&lt;'Données projet'!$A$36,$K$205^A36,IF(A36='Données projet'!$A$36,'Données projet'!$B$36,N35+M36-V35))</f>
        <v>0</v>
      </c>
      <c r="O36" s="14">
        <f>N36*VLOOKUP('Données projet'!$B$9,Paramètres!$A$1:$I$88,3,0)*VLOOKUP('Données projet'!$B$9,Paramètres!$A$1:$I$88,5,0)</f>
        <v>0</v>
      </c>
      <c r="P36" s="14" t="e">
        <f t="shared" si="4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148.54336005338024</v>
      </c>
      <c r="T36" s="62">
        <f t="shared" si="3"/>
        <v>361.07991692964788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50.244774735392028</v>
      </c>
      <c r="AA36" s="23">
        <f>EXP(-LN(2)/25)*AA35+(1-EXP(-LN(2)/25))/(LN(2)/25)*Calculateur!V36*Calculateur!X36*VLOOKUP('Données projet'!$B$9,Paramètres!$A$1:$I$88,3,0)*0.475*44/12</f>
        <v>40.441156562308976</v>
      </c>
      <c r="AB36" s="23">
        <f>EXP(-LN(2)/2)*AB35+(1-EXP(-LN(2)/2))/(LN(2)/2)*V36*Y36*VLOOKUP('Données projet'!$B$9,Paramètres!$A$1:$I$88,3,0)*0.475*44/12</f>
        <v>15.403396614228818</v>
      </c>
      <c r="AC36" s="24">
        <f t="shared" si="4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IF(A36&lt;'Données projet'!$A$62,$AF$205^A36,IF(A36='Données projet'!$A$62,'Données projet'!$B$62,AI35+AH36-AQ35))</f>
        <v>0</v>
      </c>
      <c r="AJ36" s="14" t="e">
        <f>AI36*VLOOKUP('Données projet'!$B$10,Paramètres!$A$1:$I$88,3,0)*VLOOKUP('Données projet'!$B$10,Paramètres!$A$1:$I$88,5,0)</f>
        <v>#N/A</v>
      </c>
      <c r="AK36" s="14" t="e">
        <f t="shared" si="44"/>
        <v>#N/A</v>
      </c>
      <c r="AL36" s="22" t="e">
        <f t="shared" si="5"/>
        <v>#N/A</v>
      </c>
      <c r="AM36" s="62" t="e">
        <f t="shared" si="6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7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projet'!$B$9,Paramètres!$A$1:$I$88,3,0)*0.475*44/12</f>
        <v>0</v>
      </c>
      <c r="AV36" s="23">
        <f>EXP(-LN(2)/25)*AV35+(1-EXP(-LN(2)/25))/(LN(2)/25)*Calculateur!AQ36*Calculateur!AS36*VLOOKUP('Données projet'!$B$9,Paramètres!$A$1:$I$88,3,0)*0.475*44/12</f>
        <v>0</v>
      </c>
      <c r="AW36" s="23">
        <f>EXP(-LN(2)/2)*AW35+(1-EXP(-LN(2)/2))/(LN(2)/2)*AQ36*AT36*VLOOKUP('Données projet'!$B$9,Paramètres!$A$1:$I$88,3,0)*0.475*44/12</f>
        <v>0</v>
      </c>
      <c r="AX36" s="23">
        <f t="shared" si="8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IF(A36&lt;'Données projet'!$A$88,$BA$205^A36,IF(A36='Données projet'!$A$88,'Données projet'!$B$88,BD35+BC36-BL35))</f>
        <v>0</v>
      </c>
      <c r="BE36" s="14" t="e">
        <f>BD36*VLOOKUP('Données projet'!$B$11,Paramètres!$A$1:$I$88,3,0)*VLOOKUP('Données projet'!$B$11,Paramètres!$A$1:$I$88,5,0)</f>
        <v>#N/A</v>
      </c>
      <c r="BF36" s="14" t="e">
        <f t="shared" si="45"/>
        <v>#N/A</v>
      </c>
      <c r="BG36" s="22" t="e">
        <f t="shared" si="9"/>
        <v>#N/A</v>
      </c>
      <c r="BH36" s="62" t="e">
        <f t="shared" si="10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11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projet'!$B$9,Paramètres!$A$1:$I$88,3,0)*0.475*44/12</f>
        <v>0</v>
      </c>
      <c r="BQ36" s="23">
        <f>EXP(-LN(2)/25)*BQ35+(1-EXP(-LN(2)/25))/(LN(2)/25)*Calculateur!BL36*Calculateur!BN36*VLOOKUP('Données projet'!$B$9,Paramètres!$A$1:$I$88,3,0)*0.475*44/12</f>
        <v>0</v>
      </c>
      <c r="BR36" s="23">
        <f>EXP(-LN(2)/2)*BR35+(1-EXP(-LN(2)/2))/(LN(2)/2)*BL36*BO36*VLOOKUP('Données projet'!$B$9,Paramètres!$A$1:$I$88,3,0)*0.475*44/12</f>
        <v>0</v>
      </c>
      <c r="BS36" s="24">
        <f t="shared" si="12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IF(A36&lt;'Données projet'!$A$114,$BV$205^A36,IF(A36='Données projet'!$A$114,'Données projet'!$B$114,BY35+BX36-CG35))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46"/>
        <v>#N/A</v>
      </c>
      <c r="CB36" s="22" t="e">
        <f t="shared" si="13"/>
        <v>#N/A</v>
      </c>
      <c r="CC36" s="62" t="e">
        <f t="shared" si="14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15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projet'!$B$9,Paramètres!$A$1:$I$88,3,0)*0.475*44/12</f>
        <v>0</v>
      </c>
      <c r="CL36" s="23">
        <f>EXP(-LN(2)/25)*CL35+(1-EXP(-LN(2)/25))/(LN(2)/25)*Calculateur!CG36*Calculateur!CI36*VLOOKUP('Données projet'!$B$9,Paramètres!$A$1:$I$88,3,0)*0.475*44/12</f>
        <v>0</v>
      </c>
      <c r="CM36" s="23">
        <f>EXP(-LN(2)/2)*CM35+(1-EXP(-LN(2)/2))/(LN(2)/2)*CG36*CJ36*VLOOKUP('Données projet'!$B$9,Paramètres!$A$1:$I$88,3,0)*0.475*44/12</f>
        <v>0</v>
      </c>
      <c r="CN36" s="24">
        <f t="shared" si="16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IF(A36&lt;'Données projet'!$A$140,$CQ$205^A36,IF(A36='Données projet'!$A$140,'Données projet'!$B$140,CT35+CS36-DB35))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7"/>
        <v>#N/A</v>
      </c>
      <c r="CW36" s="22" t="e">
        <f t="shared" si="17"/>
        <v>#N/A</v>
      </c>
      <c r="CX36" s="62" t="e">
        <f t="shared" si="18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19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projet'!$B$9,Paramètres!$A$1:$I$88,3,0)*0.475*44/12</f>
        <v>0</v>
      </c>
      <c r="DG36" s="23">
        <f>EXP(-LN(2)/25)*DG35+(1-EXP(-LN(2)/25))/(LN(2)/25)*Calculateur!DB36*Calculateur!DD36*VLOOKUP('Données projet'!$B$9,Paramètres!$A$1:$I$88,3,0)*0.475*44/12</f>
        <v>0</v>
      </c>
      <c r="DH36" s="23">
        <f>EXP(-LN(2)/2)*DH35+(1-EXP(-LN(2)/2))/(LN(2)/2)*DB36*DE36*VLOOKUP('Données projet'!$B$9,Paramètres!$A$1:$I$88,3,0)*0.475*44/12</f>
        <v>0</v>
      </c>
      <c r="DI36" s="24">
        <f t="shared" si="20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IF(A36&lt;'Données projet'!$A$166,$DL$205^A36,IF(A36='Données projet'!$A$166,'Données projet'!$B$166,DO35+DN36-DW35))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8"/>
        <v>#N/A</v>
      </c>
      <c r="DR36" s="22" t="e">
        <f t="shared" si="21"/>
        <v>#N/A</v>
      </c>
      <c r="DS36" s="62" t="e">
        <f t="shared" si="22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23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projet'!$B$9,Paramètres!$A$1:$I$88,3,0)*0.475*44/12</f>
        <v>0</v>
      </c>
      <c r="EB36" s="23">
        <f>EXP(-LN(2)/25)*EB35+(1-EXP(-LN(2)/25))/(LN(2)/25)*Calculateur!DW36*Calculateur!DY36*VLOOKUP('Données projet'!$B$9,Paramètres!$A$1:$I$88,3,0)*0.475*44/12</f>
        <v>0</v>
      </c>
      <c r="EC36" s="23">
        <f>EXP(-LN(2)/2)*EC35+(1-EXP(-LN(2)/2))/(LN(2)/2)*DW36*DZ36*VLOOKUP('Données projet'!$B$9,Paramètres!$A$1:$I$88,3,0)*0.475*44/12</f>
        <v>0</v>
      </c>
      <c r="ED36" s="24">
        <f t="shared" si="24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IF(A36&lt;'Données projet'!$A$192,$EG$205^A36,IF(A36='Données projet'!$A$192,'Données projet'!$B$192,EJ35+EI36-ER35))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9"/>
        <v>#N/A</v>
      </c>
      <c r="EM36" s="22" t="e">
        <f t="shared" si="25"/>
        <v>#N/A</v>
      </c>
      <c r="EN36" s="62" t="e">
        <f t="shared" si="26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27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projet'!$B$9,Paramètres!$A$1:$I$88,3,0)*0.475*44/12</f>
        <v>0</v>
      </c>
      <c r="EW36" s="23">
        <f>EXP(-LN(2)/25)*EW35+(1-EXP(-LN(2)/25))/(LN(2)/25)*Calculateur!ER36*Calculateur!ET36*VLOOKUP('Données projet'!$B$9,Paramètres!$A$1:$I$88,3,0)*0.475*44/12</f>
        <v>0</v>
      </c>
      <c r="EX36" s="23">
        <f>EXP(-LN(2)/2)*EX35+(1-EXP(-LN(2)/2))/(LN(2)/2)*ER36*EU36*VLOOKUP('Données projet'!$B$9,Paramètres!$A$1:$I$88,3,0)*0.475*44/12</f>
        <v>0</v>
      </c>
      <c r="EY36" s="24">
        <f t="shared" si="28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IF(A36&lt;'Données projet'!$A$218,$FB$205^A36,IF(A36='Données projet'!$A$218,'Données projet'!$B$218,FE35+FD36-FM35))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50"/>
        <v>#N/A</v>
      </c>
      <c r="FH36" s="22" t="e">
        <f t="shared" si="29"/>
        <v>#N/A</v>
      </c>
      <c r="FI36" s="62" t="e">
        <f t="shared" si="30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31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projet'!$B$9,Paramètres!$A$1:$I$88,3,0)*0.475*44/12</f>
        <v>0</v>
      </c>
      <c r="FR36" s="23">
        <f>EXP(-LN(2)/25)*FR35+(1-EXP(-LN(2)/25))/(LN(2)/25)*Calculateur!FM36*Calculateur!FO36*VLOOKUP('Données projet'!$B$9,Paramètres!$A$1:$I$88,3,0)*0.475*44/12</f>
        <v>0</v>
      </c>
      <c r="FS36" s="23">
        <f>EXP(-LN(2)/2)*FS35+(1-EXP(-LN(2)/2))/(LN(2)/2)*FM36*FP36*VLOOKUP('Données projet'!$B$9,Paramètres!$A$1:$I$88,3,0)*0.475*44/12</f>
        <v>0</v>
      </c>
      <c r="FT36" s="24">
        <f t="shared" si="32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IF(A36&lt;'Données projet'!$A$244,$FW$205^A36,IF(A36='Données projet'!$A$244,'Données projet'!$B$244,FZ35+FY36-GH35))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51"/>
        <v>#N/A</v>
      </c>
      <c r="GC36" s="22" t="e">
        <f t="shared" si="33"/>
        <v>#N/A</v>
      </c>
      <c r="GD36" s="62" t="e">
        <f t="shared" si="34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35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projet'!$B$9,Paramètres!$A$1:$I$88,3,0)*0.475*44/12</f>
        <v>0</v>
      </c>
      <c r="GM36" s="23">
        <f>EXP(-LN(2)/25)*GM35+(1-EXP(-LN(2)/25))/(LN(2)/25)*Calculateur!GH36*Calculateur!GJ36*VLOOKUP('Données projet'!$B$9,Paramètres!$A$1:$I$88,3,0)*0.475*44/12</f>
        <v>0</v>
      </c>
      <c r="GN36" s="23">
        <f>EXP(-LN(2)/2)*GN35+(1-EXP(-LN(2)/2))/(LN(2)/2)*GH36*GK36*VLOOKUP('Données projet'!$B$9,Paramètres!$A$1:$I$88,3,0)*0.475*44/12</f>
        <v>0</v>
      </c>
      <c r="GO36" s="23">
        <f t="shared" si="36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IF(A36&lt;'Données projet'!$A$270,$GR$205^A36,IF(A36='Données projet'!$A$270,'Données projet'!$B$270,GU35+GT36-HC35))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2"/>
        <v>#N/A</v>
      </c>
      <c r="GX36" s="22" t="e">
        <f t="shared" si="37"/>
        <v>#N/A</v>
      </c>
      <c r="GY36" s="62" t="e">
        <f t="shared" si="38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39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projet'!$B$9,Paramètres!$A$1:$I$88,3,0)*0.475*44/12</f>
        <v>0</v>
      </c>
      <c r="HH36" s="23">
        <f>EXP(-LN(2)/25)*HH35+(1-EXP(-LN(2)/25))/(LN(2)/25)*Calculateur!HC36*Calculateur!HE36*VLOOKUP('Données projet'!$B$9,Paramètres!$A$1:$I$88,3,0)*0.475*44/12</f>
        <v>0</v>
      </c>
      <c r="HI36" s="23">
        <f>EXP(-LN(2)/2)*HI35+(1-EXP(-LN(2)/2))/(LN(2)/2)*HC36*HF36*VLOOKUP('Données projet'!$B$9,Paramètres!$A$1:$I$88,3,0)*0.475*44/12</f>
        <v>0</v>
      </c>
      <c r="HJ36" s="24">
        <f t="shared" si="40"/>
        <v>0</v>
      </c>
    </row>
    <row r="37" spans="1:218" s="5" customFormat="1" x14ac:dyDescent="0.3">
      <c r="A37" s="11">
        <f t="shared" si="4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20.332000000000001</v>
      </c>
      <c r="D37" s="12">
        <f t="shared" si="4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IF(A37&lt;'Données projet'!$A$36,$K$205^A37,IF(A37='Données projet'!$A$36,'Données projet'!$B$36,N36+M37-V36))</f>
        <v>0</v>
      </c>
      <c r="O37" s="14">
        <f>N37*VLOOKUP('Données projet'!$B$9,Paramètres!$A$1:$I$88,3,0)*VLOOKUP('Données projet'!$B$9,Paramètres!$A$1:$I$88,5,0)</f>
        <v>0</v>
      </c>
      <c r="P37" s="14" t="e">
        <f t="shared" si="4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148.54336005338024</v>
      </c>
      <c r="T37" s="62">
        <f t="shared" si="3"/>
        <v>361.07991692964788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49.259505349117511</v>
      </c>
      <c r="AA37" s="23">
        <f>EXP(-LN(2)/25)*AA36+(1-EXP(-LN(2)/25))/(LN(2)/25)*Calculateur!V37*Calculateur!X37*VLOOKUP('Données projet'!$B$9,Paramètres!$A$1:$I$88,3,0)*0.475*44/12</f>
        <v>39.335291009404642</v>
      </c>
      <c r="AB37" s="23">
        <f>EXP(-LN(2)/2)*AB36+(1-EXP(-LN(2)/2))/(LN(2)/2)*V37*Y37*VLOOKUP('Données projet'!$B$9,Paramètres!$A$1:$I$88,3,0)*0.475*44/12</f>
        <v>10.891846199227105</v>
      </c>
      <c r="AC37" s="24">
        <f t="shared" si="4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IF(A37&lt;'Données projet'!$A$62,$AF$205^A37,IF(A37='Données projet'!$A$62,'Données projet'!$B$62,AI36+AH37-AQ36))</f>
        <v>0</v>
      </c>
      <c r="AJ37" s="14" t="e">
        <f>AI37*VLOOKUP('Données projet'!$B$10,Paramètres!$A$1:$I$88,3,0)*VLOOKUP('Données projet'!$B$10,Paramètres!$A$1:$I$88,5,0)</f>
        <v>#N/A</v>
      </c>
      <c r="AK37" s="14" t="e">
        <f t="shared" si="44"/>
        <v>#N/A</v>
      </c>
      <c r="AL37" s="22" t="e">
        <f t="shared" si="5"/>
        <v>#N/A</v>
      </c>
      <c r="AM37" s="62" t="e">
        <f t="shared" si="6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7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projet'!$B$9,Paramètres!$A$1:$I$88,3,0)*0.475*44/12</f>
        <v>0</v>
      </c>
      <c r="AV37" s="23">
        <f>EXP(-LN(2)/25)*AV36+(1-EXP(-LN(2)/25))/(LN(2)/25)*Calculateur!AQ37*Calculateur!AS37*VLOOKUP('Données projet'!$B$9,Paramètres!$A$1:$I$88,3,0)*0.475*44/12</f>
        <v>0</v>
      </c>
      <c r="AW37" s="23">
        <f>EXP(-LN(2)/2)*AW36+(1-EXP(-LN(2)/2))/(LN(2)/2)*AQ37*AT37*VLOOKUP('Données projet'!$B$9,Paramètres!$A$1:$I$88,3,0)*0.475*44/12</f>
        <v>0</v>
      </c>
      <c r="AX37" s="23">
        <f t="shared" si="8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IF(A37&lt;'Données projet'!$A$88,$BA$205^A37,IF(A37='Données projet'!$A$88,'Données projet'!$B$88,BD36+BC37-BL36))</f>
        <v>0</v>
      </c>
      <c r="BE37" s="14" t="e">
        <f>BD37*VLOOKUP('Données projet'!$B$11,Paramètres!$A$1:$I$88,3,0)*VLOOKUP('Données projet'!$B$11,Paramètres!$A$1:$I$88,5,0)</f>
        <v>#N/A</v>
      </c>
      <c r="BF37" s="14" t="e">
        <f t="shared" si="45"/>
        <v>#N/A</v>
      </c>
      <c r="BG37" s="22" t="e">
        <f t="shared" si="9"/>
        <v>#N/A</v>
      </c>
      <c r="BH37" s="62" t="e">
        <f t="shared" si="10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11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projet'!$B$9,Paramètres!$A$1:$I$88,3,0)*0.475*44/12</f>
        <v>0</v>
      </c>
      <c r="BQ37" s="23">
        <f>EXP(-LN(2)/25)*BQ36+(1-EXP(-LN(2)/25))/(LN(2)/25)*Calculateur!BL37*Calculateur!BN37*VLOOKUP('Données projet'!$B$9,Paramètres!$A$1:$I$88,3,0)*0.475*44/12</f>
        <v>0</v>
      </c>
      <c r="BR37" s="23">
        <f>EXP(-LN(2)/2)*BR36+(1-EXP(-LN(2)/2))/(LN(2)/2)*BL37*BO37*VLOOKUP('Données projet'!$B$9,Paramètres!$A$1:$I$88,3,0)*0.475*44/12</f>
        <v>0</v>
      </c>
      <c r="BS37" s="24">
        <f t="shared" si="12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IF(A37&lt;'Données projet'!$A$114,$BV$205^A37,IF(A37='Données projet'!$A$114,'Données projet'!$B$114,BY36+BX37-CG36))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46"/>
        <v>#N/A</v>
      </c>
      <c r="CB37" s="22" t="e">
        <f t="shared" si="13"/>
        <v>#N/A</v>
      </c>
      <c r="CC37" s="62" t="e">
        <f t="shared" si="14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15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projet'!$B$9,Paramètres!$A$1:$I$88,3,0)*0.475*44/12</f>
        <v>0</v>
      </c>
      <c r="CL37" s="23">
        <f>EXP(-LN(2)/25)*CL36+(1-EXP(-LN(2)/25))/(LN(2)/25)*Calculateur!CG37*Calculateur!CI37*VLOOKUP('Données projet'!$B$9,Paramètres!$A$1:$I$88,3,0)*0.475*44/12</f>
        <v>0</v>
      </c>
      <c r="CM37" s="23">
        <f>EXP(-LN(2)/2)*CM36+(1-EXP(-LN(2)/2))/(LN(2)/2)*CG37*CJ37*VLOOKUP('Données projet'!$B$9,Paramètres!$A$1:$I$88,3,0)*0.475*44/12</f>
        <v>0</v>
      </c>
      <c r="CN37" s="24">
        <f t="shared" si="16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IF(A37&lt;'Données projet'!$A$140,$CQ$205^A37,IF(A37='Données projet'!$A$140,'Données projet'!$B$140,CT36+CS37-DB36))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7"/>
        <v>#N/A</v>
      </c>
      <c r="CW37" s="22" t="e">
        <f t="shared" si="17"/>
        <v>#N/A</v>
      </c>
      <c r="CX37" s="62" t="e">
        <f t="shared" si="18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19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projet'!$B$9,Paramètres!$A$1:$I$88,3,0)*0.475*44/12</f>
        <v>0</v>
      </c>
      <c r="DG37" s="23">
        <f>EXP(-LN(2)/25)*DG36+(1-EXP(-LN(2)/25))/(LN(2)/25)*Calculateur!DB37*Calculateur!DD37*VLOOKUP('Données projet'!$B$9,Paramètres!$A$1:$I$88,3,0)*0.475*44/12</f>
        <v>0</v>
      </c>
      <c r="DH37" s="23">
        <f>EXP(-LN(2)/2)*DH36+(1-EXP(-LN(2)/2))/(LN(2)/2)*DB37*DE37*VLOOKUP('Données projet'!$B$9,Paramètres!$A$1:$I$88,3,0)*0.475*44/12</f>
        <v>0</v>
      </c>
      <c r="DI37" s="24">
        <f t="shared" si="20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IF(A37&lt;'Données projet'!$A$166,$DL$205^A37,IF(A37='Données projet'!$A$166,'Données projet'!$B$166,DO36+DN37-DW36))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8"/>
        <v>#N/A</v>
      </c>
      <c r="DR37" s="22" t="e">
        <f t="shared" si="21"/>
        <v>#N/A</v>
      </c>
      <c r="DS37" s="62" t="e">
        <f t="shared" si="22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23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projet'!$B$9,Paramètres!$A$1:$I$88,3,0)*0.475*44/12</f>
        <v>0</v>
      </c>
      <c r="EB37" s="23">
        <f>EXP(-LN(2)/25)*EB36+(1-EXP(-LN(2)/25))/(LN(2)/25)*Calculateur!DW37*Calculateur!DY37*VLOOKUP('Données projet'!$B$9,Paramètres!$A$1:$I$88,3,0)*0.475*44/12</f>
        <v>0</v>
      </c>
      <c r="EC37" s="23">
        <f>EXP(-LN(2)/2)*EC36+(1-EXP(-LN(2)/2))/(LN(2)/2)*DW37*DZ37*VLOOKUP('Données projet'!$B$9,Paramètres!$A$1:$I$88,3,0)*0.475*44/12</f>
        <v>0</v>
      </c>
      <c r="ED37" s="24">
        <f t="shared" si="24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IF(A37&lt;'Données projet'!$A$192,$EG$205^A37,IF(A37='Données projet'!$A$192,'Données projet'!$B$192,EJ36+EI37-ER36))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9"/>
        <v>#N/A</v>
      </c>
      <c r="EM37" s="22" t="e">
        <f t="shared" si="25"/>
        <v>#N/A</v>
      </c>
      <c r="EN37" s="62" t="e">
        <f t="shared" si="26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27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projet'!$B$9,Paramètres!$A$1:$I$88,3,0)*0.475*44/12</f>
        <v>0</v>
      </c>
      <c r="EW37" s="23">
        <f>EXP(-LN(2)/25)*EW36+(1-EXP(-LN(2)/25))/(LN(2)/25)*Calculateur!ER37*Calculateur!ET37*VLOOKUP('Données projet'!$B$9,Paramètres!$A$1:$I$88,3,0)*0.475*44/12</f>
        <v>0</v>
      </c>
      <c r="EX37" s="23">
        <f>EXP(-LN(2)/2)*EX36+(1-EXP(-LN(2)/2))/(LN(2)/2)*ER37*EU37*VLOOKUP('Données projet'!$B$9,Paramètres!$A$1:$I$88,3,0)*0.475*44/12</f>
        <v>0</v>
      </c>
      <c r="EY37" s="24">
        <f t="shared" si="28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IF(A37&lt;'Données projet'!$A$218,$FB$205^A37,IF(A37='Données projet'!$A$218,'Données projet'!$B$218,FE36+FD37-FM36))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50"/>
        <v>#N/A</v>
      </c>
      <c r="FH37" s="22" t="e">
        <f t="shared" si="29"/>
        <v>#N/A</v>
      </c>
      <c r="FI37" s="62" t="e">
        <f t="shared" si="30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31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projet'!$B$9,Paramètres!$A$1:$I$88,3,0)*0.475*44/12</f>
        <v>0</v>
      </c>
      <c r="FR37" s="23">
        <f>EXP(-LN(2)/25)*FR36+(1-EXP(-LN(2)/25))/(LN(2)/25)*Calculateur!FM37*Calculateur!FO37*VLOOKUP('Données projet'!$B$9,Paramètres!$A$1:$I$88,3,0)*0.475*44/12</f>
        <v>0</v>
      </c>
      <c r="FS37" s="23">
        <f>EXP(-LN(2)/2)*FS36+(1-EXP(-LN(2)/2))/(LN(2)/2)*FM37*FP37*VLOOKUP('Données projet'!$B$9,Paramètres!$A$1:$I$88,3,0)*0.475*44/12</f>
        <v>0</v>
      </c>
      <c r="FT37" s="24">
        <f t="shared" si="32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IF(A37&lt;'Données projet'!$A$244,$FW$205^A37,IF(A37='Données projet'!$A$244,'Données projet'!$B$244,FZ36+FY37-GH36))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51"/>
        <v>#N/A</v>
      </c>
      <c r="GC37" s="22" t="e">
        <f t="shared" si="33"/>
        <v>#N/A</v>
      </c>
      <c r="GD37" s="62" t="e">
        <f t="shared" si="34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35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projet'!$B$9,Paramètres!$A$1:$I$88,3,0)*0.475*44/12</f>
        <v>0</v>
      </c>
      <c r="GM37" s="23">
        <f>EXP(-LN(2)/25)*GM36+(1-EXP(-LN(2)/25))/(LN(2)/25)*Calculateur!GH37*Calculateur!GJ37*VLOOKUP('Données projet'!$B$9,Paramètres!$A$1:$I$88,3,0)*0.475*44/12</f>
        <v>0</v>
      </c>
      <c r="GN37" s="23">
        <f>EXP(-LN(2)/2)*GN36+(1-EXP(-LN(2)/2))/(LN(2)/2)*GH37*GK37*VLOOKUP('Données projet'!$B$9,Paramètres!$A$1:$I$88,3,0)*0.475*44/12</f>
        <v>0</v>
      </c>
      <c r="GO37" s="23">
        <f t="shared" si="36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IF(A37&lt;'Données projet'!$A$270,$GR$205^A37,IF(A37='Données projet'!$A$270,'Données projet'!$B$270,GU36+GT37-HC36))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2"/>
        <v>#N/A</v>
      </c>
      <c r="GX37" s="22" t="e">
        <f t="shared" si="37"/>
        <v>#N/A</v>
      </c>
      <c r="GY37" s="62" t="e">
        <f t="shared" si="38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39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projet'!$B$9,Paramètres!$A$1:$I$88,3,0)*0.475*44/12</f>
        <v>0</v>
      </c>
      <c r="HH37" s="23">
        <f>EXP(-LN(2)/25)*HH36+(1-EXP(-LN(2)/25))/(LN(2)/25)*Calculateur!HC37*Calculateur!HE37*VLOOKUP('Données projet'!$B$9,Paramètres!$A$1:$I$88,3,0)*0.475*44/12</f>
        <v>0</v>
      </c>
      <c r="HI37" s="23">
        <f>EXP(-LN(2)/2)*HI36+(1-EXP(-LN(2)/2))/(LN(2)/2)*HC37*HF37*VLOOKUP('Données projet'!$B$9,Paramètres!$A$1:$I$88,3,0)*0.475*44/12</f>
        <v>0</v>
      </c>
      <c r="HJ37" s="24">
        <f t="shared" si="40"/>
        <v>0</v>
      </c>
    </row>
    <row r="38" spans="1:218" s="5" customFormat="1" x14ac:dyDescent="0.3">
      <c r="A38" s="11">
        <f t="shared" si="4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20.93</v>
      </c>
      <c r="D38" s="12">
        <f t="shared" si="4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IF(A38&lt;'Données projet'!$A$36,$K$205^A38,IF(A38='Données projet'!$A$36,'Données projet'!$B$36,N37+M38-V37))</f>
        <v>0</v>
      </c>
      <c r="O38" s="14">
        <f>N38*VLOOKUP('Données projet'!$B$9,Paramètres!$A$1:$I$88,3,0)*VLOOKUP('Données projet'!$B$9,Paramètres!$A$1:$I$88,5,0)</f>
        <v>0</v>
      </c>
      <c r="P38" s="14" t="e">
        <f t="shared" si="4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148.54336005338024</v>
      </c>
      <c r="T38" s="62">
        <f t="shared" si="3"/>
        <v>361.07991692964788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48.293556494552853</v>
      </c>
      <c r="AA38" s="23">
        <f>EXP(-LN(2)/25)*AA37+(1-EXP(-LN(2)/25))/(LN(2)/25)*Calculateur!V38*Calculateur!X38*VLOOKUP('Données projet'!$B$9,Paramètres!$A$1:$I$88,3,0)*0.475*44/12</f>
        <v>38.259665408199417</v>
      </c>
      <c r="AB38" s="23">
        <f>EXP(-LN(2)/2)*AB37+(1-EXP(-LN(2)/2))/(LN(2)/2)*V38*Y38*VLOOKUP('Données projet'!$B$9,Paramètres!$A$1:$I$88,3,0)*0.475*44/12</f>
        <v>7.7016983071144107</v>
      </c>
      <c r="AC38" s="24">
        <f t="shared" si="4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IF(A38&lt;'Données projet'!$A$62,$AF$205^A38,IF(A38='Données projet'!$A$62,'Données projet'!$B$62,AI37+AH38-AQ37))</f>
        <v>0</v>
      </c>
      <c r="AJ38" s="14" t="e">
        <f>AI38*VLOOKUP('Données projet'!$B$10,Paramètres!$A$1:$I$88,3,0)*VLOOKUP('Données projet'!$B$10,Paramètres!$A$1:$I$88,5,0)</f>
        <v>#N/A</v>
      </c>
      <c r="AK38" s="14" t="e">
        <f t="shared" si="44"/>
        <v>#N/A</v>
      </c>
      <c r="AL38" s="22" t="e">
        <f t="shared" si="5"/>
        <v>#N/A</v>
      </c>
      <c r="AM38" s="62" t="e">
        <f t="shared" si="6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7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projet'!$B$9,Paramètres!$A$1:$I$88,3,0)*0.475*44/12</f>
        <v>0</v>
      </c>
      <c r="AV38" s="23">
        <f>EXP(-LN(2)/25)*AV37+(1-EXP(-LN(2)/25))/(LN(2)/25)*Calculateur!AQ38*Calculateur!AS38*VLOOKUP('Données projet'!$B$9,Paramètres!$A$1:$I$88,3,0)*0.475*44/12</f>
        <v>0</v>
      </c>
      <c r="AW38" s="23">
        <f>EXP(-LN(2)/2)*AW37+(1-EXP(-LN(2)/2))/(LN(2)/2)*AQ38*AT38*VLOOKUP('Données projet'!$B$9,Paramètres!$A$1:$I$88,3,0)*0.475*44/12</f>
        <v>0</v>
      </c>
      <c r="AX38" s="23">
        <f t="shared" si="8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IF(A38&lt;'Données projet'!$A$88,$BA$205^A38,IF(A38='Données projet'!$A$88,'Données projet'!$B$88,BD37+BC38-BL37))</f>
        <v>0</v>
      </c>
      <c r="BE38" s="14" t="e">
        <f>BD38*VLOOKUP('Données projet'!$B$11,Paramètres!$A$1:$I$88,3,0)*VLOOKUP('Données projet'!$B$11,Paramètres!$A$1:$I$88,5,0)</f>
        <v>#N/A</v>
      </c>
      <c r="BF38" s="14" t="e">
        <f t="shared" si="45"/>
        <v>#N/A</v>
      </c>
      <c r="BG38" s="22" t="e">
        <f t="shared" si="9"/>
        <v>#N/A</v>
      </c>
      <c r="BH38" s="62" t="e">
        <f t="shared" si="10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11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projet'!$B$9,Paramètres!$A$1:$I$88,3,0)*0.475*44/12</f>
        <v>0</v>
      </c>
      <c r="BQ38" s="23">
        <f>EXP(-LN(2)/25)*BQ37+(1-EXP(-LN(2)/25))/(LN(2)/25)*Calculateur!BL38*Calculateur!BN38*VLOOKUP('Données projet'!$B$9,Paramètres!$A$1:$I$88,3,0)*0.475*44/12</f>
        <v>0</v>
      </c>
      <c r="BR38" s="23">
        <f>EXP(-LN(2)/2)*BR37+(1-EXP(-LN(2)/2))/(LN(2)/2)*BL38*BO38*VLOOKUP('Données projet'!$B$9,Paramètres!$A$1:$I$88,3,0)*0.475*44/12</f>
        <v>0</v>
      </c>
      <c r="BS38" s="24">
        <f t="shared" si="12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IF(A38&lt;'Données projet'!$A$114,$BV$205^A38,IF(A38='Données projet'!$A$114,'Données projet'!$B$114,BY37+BX38-CG37))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46"/>
        <v>#N/A</v>
      </c>
      <c r="CB38" s="22" t="e">
        <f t="shared" si="13"/>
        <v>#N/A</v>
      </c>
      <c r="CC38" s="62" t="e">
        <f t="shared" si="14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15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projet'!$B$9,Paramètres!$A$1:$I$88,3,0)*0.475*44/12</f>
        <v>0</v>
      </c>
      <c r="CL38" s="23">
        <f>EXP(-LN(2)/25)*CL37+(1-EXP(-LN(2)/25))/(LN(2)/25)*Calculateur!CG38*Calculateur!CI38*VLOOKUP('Données projet'!$B$9,Paramètres!$A$1:$I$88,3,0)*0.475*44/12</f>
        <v>0</v>
      </c>
      <c r="CM38" s="23">
        <f>EXP(-LN(2)/2)*CM37+(1-EXP(-LN(2)/2))/(LN(2)/2)*CG38*CJ38*VLOOKUP('Données projet'!$B$9,Paramètres!$A$1:$I$88,3,0)*0.475*44/12</f>
        <v>0</v>
      </c>
      <c r="CN38" s="24">
        <f t="shared" si="16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IF(A38&lt;'Données projet'!$A$140,$CQ$205^A38,IF(A38='Données projet'!$A$140,'Données projet'!$B$140,CT37+CS38-DB37))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7"/>
        <v>#N/A</v>
      </c>
      <c r="CW38" s="22" t="e">
        <f t="shared" si="17"/>
        <v>#N/A</v>
      </c>
      <c r="CX38" s="62" t="e">
        <f t="shared" si="18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19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projet'!$B$9,Paramètres!$A$1:$I$88,3,0)*0.475*44/12</f>
        <v>0</v>
      </c>
      <c r="DG38" s="23">
        <f>EXP(-LN(2)/25)*DG37+(1-EXP(-LN(2)/25))/(LN(2)/25)*Calculateur!DB38*Calculateur!DD38*VLOOKUP('Données projet'!$B$9,Paramètres!$A$1:$I$88,3,0)*0.475*44/12</f>
        <v>0</v>
      </c>
      <c r="DH38" s="23">
        <f>EXP(-LN(2)/2)*DH37+(1-EXP(-LN(2)/2))/(LN(2)/2)*DB38*DE38*VLOOKUP('Données projet'!$B$9,Paramètres!$A$1:$I$88,3,0)*0.475*44/12</f>
        <v>0</v>
      </c>
      <c r="DI38" s="24">
        <f t="shared" si="20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IF(A38&lt;'Données projet'!$A$166,$DL$205^A38,IF(A38='Données projet'!$A$166,'Données projet'!$B$166,DO37+DN38-DW37))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8"/>
        <v>#N/A</v>
      </c>
      <c r="DR38" s="22" t="e">
        <f t="shared" si="21"/>
        <v>#N/A</v>
      </c>
      <c r="DS38" s="62" t="e">
        <f t="shared" si="22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23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projet'!$B$9,Paramètres!$A$1:$I$88,3,0)*0.475*44/12</f>
        <v>0</v>
      </c>
      <c r="EB38" s="23">
        <f>EXP(-LN(2)/25)*EB37+(1-EXP(-LN(2)/25))/(LN(2)/25)*Calculateur!DW38*Calculateur!DY38*VLOOKUP('Données projet'!$B$9,Paramètres!$A$1:$I$88,3,0)*0.475*44/12</f>
        <v>0</v>
      </c>
      <c r="EC38" s="23">
        <f>EXP(-LN(2)/2)*EC37+(1-EXP(-LN(2)/2))/(LN(2)/2)*DW38*DZ38*VLOOKUP('Données projet'!$B$9,Paramètres!$A$1:$I$88,3,0)*0.475*44/12</f>
        <v>0</v>
      </c>
      <c r="ED38" s="24">
        <f t="shared" si="24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IF(A38&lt;'Données projet'!$A$192,$EG$205^A38,IF(A38='Données projet'!$A$192,'Données projet'!$B$192,EJ37+EI38-ER37))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9"/>
        <v>#N/A</v>
      </c>
      <c r="EM38" s="22" t="e">
        <f t="shared" si="25"/>
        <v>#N/A</v>
      </c>
      <c r="EN38" s="62" t="e">
        <f t="shared" si="26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27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projet'!$B$9,Paramètres!$A$1:$I$88,3,0)*0.475*44/12</f>
        <v>0</v>
      </c>
      <c r="EW38" s="23">
        <f>EXP(-LN(2)/25)*EW37+(1-EXP(-LN(2)/25))/(LN(2)/25)*Calculateur!ER38*Calculateur!ET38*VLOOKUP('Données projet'!$B$9,Paramètres!$A$1:$I$88,3,0)*0.475*44/12</f>
        <v>0</v>
      </c>
      <c r="EX38" s="23">
        <f>EXP(-LN(2)/2)*EX37+(1-EXP(-LN(2)/2))/(LN(2)/2)*ER38*EU38*VLOOKUP('Données projet'!$B$9,Paramètres!$A$1:$I$88,3,0)*0.475*44/12</f>
        <v>0</v>
      </c>
      <c r="EY38" s="24">
        <f t="shared" si="28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IF(A38&lt;'Données projet'!$A$218,$FB$205^A38,IF(A38='Données projet'!$A$218,'Données projet'!$B$218,FE37+FD38-FM37))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50"/>
        <v>#N/A</v>
      </c>
      <c r="FH38" s="22" t="e">
        <f t="shared" si="29"/>
        <v>#N/A</v>
      </c>
      <c r="FI38" s="62" t="e">
        <f t="shared" si="30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31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projet'!$B$9,Paramètres!$A$1:$I$88,3,0)*0.475*44/12</f>
        <v>0</v>
      </c>
      <c r="FR38" s="23">
        <f>EXP(-LN(2)/25)*FR37+(1-EXP(-LN(2)/25))/(LN(2)/25)*Calculateur!FM38*Calculateur!FO38*VLOOKUP('Données projet'!$B$9,Paramètres!$A$1:$I$88,3,0)*0.475*44/12</f>
        <v>0</v>
      </c>
      <c r="FS38" s="23">
        <f>EXP(-LN(2)/2)*FS37+(1-EXP(-LN(2)/2))/(LN(2)/2)*FM38*FP38*VLOOKUP('Données projet'!$B$9,Paramètres!$A$1:$I$88,3,0)*0.475*44/12</f>
        <v>0</v>
      </c>
      <c r="FT38" s="24">
        <f t="shared" si="32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IF(A38&lt;'Données projet'!$A$244,$FW$205^A38,IF(A38='Données projet'!$A$244,'Données projet'!$B$244,FZ37+FY38-GH37))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51"/>
        <v>#N/A</v>
      </c>
      <c r="GC38" s="22" t="e">
        <f t="shared" si="33"/>
        <v>#N/A</v>
      </c>
      <c r="GD38" s="62" t="e">
        <f t="shared" si="34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35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projet'!$B$9,Paramètres!$A$1:$I$88,3,0)*0.475*44/12</f>
        <v>0</v>
      </c>
      <c r="GM38" s="23">
        <f>EXP(-LN(2)/25)*GM37+(1-EXP(-LN(2)/25))/(LN(2)/25)*Calculateur!GH38*Calculateur!GJ38*VLOOKUP('Données projet'!$B$9,Paramètres!$A$1:$I$88,3,0)*0.475*44/12</f>
        <v>0</v>
      </c>
      <c r="GN38" s="23">
        <f>EXP(-LN(2)/2)*GN37+(1-EXP(-LN(2)/2))/(LN(2)/2)*GH38*GK38*VLOOKUP('Données projet'!$B$9,Paramètres!$A$1:$I$88,3,0)*0.475*44/12</f>
        <v>0</v>
      </c>
      <c r="GO38" s="23">
        <f t="shared" si="36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IF(A38&lt;'Données projet'!$A$270,$GR$205^A38,IF(A38='Données projet'!$A$270,'Données projet'!$B$270,GU37+GT38-HC37))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2"/>
        <v>#N/A</v>
      </c>
      <c r="GX38" s="22" t="e">
        <f t="shared" si="37"/>
        <v>#N/A</v>
      </c>
      <c r="GY38" s="62" t="e">
        <f t="shared" si="38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39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projet'!$B$9,Paramètres!$A$1:$I$88,3,0)*0.475*44/12</f>
        <v>0</v>
      </c>
      <c r="HH38" s="23">
        <f>EXP(-LN(2)/25)*HH37+(1-EXP(-LN(2)/25))/(LN(2)/25)*Calculateur!HC38*Calculateur!HE38*VLOOKUP('Données projet'!$B$9,Paramètres!$A$1:$I$88,3,0)*0.475*44/12</f>
        <v>0</v>
      </c>
      <c r="HI38" s="23">
        <f>EXP(-LN(2)/2)*HI37+(1-EXP(-LN(2)/2))/(LN(2)/2)*HC38*HF38*VLOOKUP('Données projet'!$B$9,Paramètres!$A$1:$I$88,3,0)*0.475*44/12</f>
        <v>0</v>
      </c>
      <c r="HJ38" s="24">
        <f t="shared" si="40"/>
        <v>0</v>
      </c>
    </row>
    <row r="39" spans="1:218" s="5" customFormat="1" x14ac:dyDescent="0.3">
      <c r="A39" s="11">
        <f t="shared" si="4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21.527999999999999</v>
      </c>
      <c r="D39" s="12">
        <f t="shared" si="4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IF(A39&lt;'Données projet'!$A$36,$K$205^A39,IF(A39='Données projet'!$A$36,'Données projet'!$B$36,N38+M39-V38))</f>
        <v>0</v>
      </c>
      <c r="O39" s="14">
        <f>N39*VLOOKUP('Données projet'!$B$9,Paramètres!$A$1:$I$88,3,0)*VLOOKUP('Données projet'!$B$9,Paramètres!$A$1:$I$88,5,0)</f>
        <v>0</v>
      </c>
      <c r="P39" s="14" t="e">
        <f t="shared" si="4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148.54336005338024</v>
      </c>
      <c r="T39" s="62">
        <f t="shared" si="3"/>
        <v>361.07991692964788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47.346549307855575</v>
      </c>
      <c r="AA39" s="23">
        <f>EXP(-LN(2)/25)*AA38+(1-EXP(-LN(2)/25))/(LN(2)/25)*Calculateur!V39*Calculateur!X39*VLOOKUP('Données projet'!$B$9,Paramètres!$A$1:$I$88,3,0)*0.475*44/12</f>
        <v>37.213452845623841</v>
      </c>
      <c r="AB39" s="23">
        <f>EXP(-LN(2)/2)*AB38+(1-EXP(-LN(2)/2))/(LN(2)/2)*V39*Y39*VLOOKUP('Données projet'!$B$9,Paramètres!$A$1:$I$88,3,0)*0.475*44/12</f>
        <v>5.4459230996135535</v>
      </c>
      <c r="AC39" s="24">
        <f t="shared" si="4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IF(A39&lt;'Données projet'!$A$62,$AF$205^A39,IF(A39='Données projet'!$A$62,'Données projet'!$B$62,AI38+AH39-AQ38))</f>
        <v>0</v>
      </c>
      <c r="AJ39" s="14" t="e">
        <f>AI39*VLOOKUP('Données projet'!$B$10,Paramètres!$A$1:$I$88,3,0)*VLOOKUP('Données projet'!$B$10,Paramètres!$A$1:$I$88,5,0)</f>
        <v>#N/A</v>
      </c>
      <c r="AK39" s="14" t="e">
        <f t="shared" si="44"/>
        <v>#N/A</v>
      </c>
      <c r="AL39" s="22" t="e">
        <f t="shared" si="5"/>
        <v>#N/A</v>
      </c>
      <c r="AM39" s="62" t="e">
        <f t="shared" si="6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7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projet'!$B$9,Paramètres!$A$1:$I$88,3,0)*0.475*44/12</f>
        <v>0</v>
      </c>
      <c r="AV39" s="23">
        <f>EXP(-LN(2)/25)*AV38+(1-EXP(-LN(2)/25))/(LN(2)/25)*Calculateur!AQ39*Calculateur!AS39*VLOOKUP('Données projet'!$B$9,Paramètres!$A$1:$I$88,3,0)*0.475*44/12</f>
        <v>0</v>
      </c>
      <c r="AW39" s="23">
        <f>EXP(-LN(2)/2)*AW38+(1-EXP(-LN(2)/2))/(LN(2)/2)*AQ39*AT39*VLOOKUP('Données projet'!$B$9,Paramètres!$A$1:$I$88,3,0)*0.475*44/12</f>
        <v>0</v>
      </c>
      <c r="AX39" s="23">
        <f t="shared" si="8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IF(A39&lt;'Données projet'!$A$88,$BA$205^A39,IF(A39='Données projet'!$A$88,'Données projet'!$B$88,BD38+BC39-BL38))</f>
        <v>0</v>
      </c>
      <c r="BE39" s="14" t="e">
        <f>BD39*VLOOKUP('Données projet'!$B$11,Paramètres!$A$1:$I$88,3,0)*VLOOKUP('Données projet'!$B$11,Paramètres!$A$1:$I$88,5,0)</f>
        <v>#N/A</v>
      </c>
      <c r="BF39" s="14" t="e">
        <f t="shared" si="45"/>
        <v>#N/A</v>
      </c>
      <c r="BG39" s="22" t="e">
        <f t="shared" si="9"/>
        <v>#N/A</v>
      </c>
      <c r="BH39" s="62" t="e">
        <f t="shared" si="10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11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projet'!$B$9,Paramètres!$A$1:$I$88,3,0)*0.475*44/12</f>
        <v>0</v>
      </c>
      <c r="BQ39" s="23">
        <f>EXP(-LN(2)/25)*BQ38+(1-EXP(-LN(2)/25))/(LN(2)/25)*Calculateur!BL39*Calculateur!BN39*VLOOKUP('Données projet'!$B$9,Paramètres!$A$1:$I$88,3,0)*0.475*44/12</f>
        <v>0</v>
      </c>
      <c r="BR39" s="23">
        <f>EXP(-LN(2)/2)*BR38+(1-EXP(-LN(2)/2))/(LN(2)/2)*BL39*BO39*VLOOKUP('Données projet'!$B$9,Paramètres!$A$1:$I$88,3,0)*0.475*44/12</f>
        <v>0</v>
      </c>
      <c r="BS39" s="24">
        <f t="shared" si="12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IF(A39&lt;'Données projet'!$A$114,$BV$205^A39,IF(A39='Données projet'!$A$114,'Données projet'!$B$114,BY38+BX39-CG38))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46"/>
        <v>#N/A</v>
      </c>
      <c r="CB39" s="22" t="e">
        <f t="shared" si="13"/>
        <v>#N/A</v>
      </c>
      <c r="CC39" s="62" t="e">
        <f t="shared" si="14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15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projet'!$B$9,Paramètres!$A$1:$I$88,3,0)*0.475*44/12</f>
        <v>0</v>
      </c>
      <c r="CL39" s="23">
        <f>EXP(-LN(2)/25)*CL38+(1-EXP(-LN(2)/25))/(LN(2)/25)*Calculateur!CG39*Calculateur!CI39*VLOOKUP('Données projet'!$B$9,Paramètres!$A$1:$I$88,3,0)*0.475*44/12</f>
        <v>0</v>
      </c>
      <c r="CM39" s="23">
        <f>EXP(-LN(2)/2)*CM38+(1-EXP(-LN(2)/2))/(LN(2)/2)*CG39*CJ39*VLOOKUP('Données projet'!$B$9,Paramètres!$A$1:$I$88,3,0)*0.475*44/12</f>
        <v>0</v>
      </c>
      <c r="CN39" s="24">
        <f t="shared" si="16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IF(A39&lt;'Données projet'!$A$140,$CQ$205^A39,IF(A39='Données projet'!$A$140,'Données projet'!$B$140,CT38+CS39-DB38))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7"/>
        <v>#N/A</v>
      </c>
      <c r="CW39" s="22" t="e">
        <f t="shared" si="17"/>
        <v>#N/A</v>
      </c>
      <c r="CX39" s="62" t="e">
        <f t="shared" si="18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19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projet'!$B$9,Paramètres!$A$1:$I$88,3,0)*0.475*44/12</f>
        <v>0</v>
      </c>
      <c r="DG39" s="23">
        <f>EXP(-LN(2)/25)*DG38+(1-EXP(-LN(2)/25))/(LN(2)/25)*Calculateur!DB39*Calculateur!DD39*VLOOKUP('Données projet'!$B$9,Paramètres!$A$1:$I$88,3,0)*0.475*44/12</f>
        <v>0</v>
      </c>
      <c r="DH39" s="23">
        <f>EXP(-LN(2)/2)*DH38+(1-EXP(-LN(2)/2))/(LN(2)/2)*DB39*DE39*VLOOKUP('Données projet'!$B$9,Paramètres!$A$1:$I$88,3,0)*0.475*44/12</f>
        <v>0</v>
      </c>
      <c r="DI39" s="24">
        <f t="shared" si="20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IF(A39&lt;'Données projet'!$A$166,$DL$205^A39,IF(A39='Données projet'!$A$166,'Données projet'!$B$166,DO38+DN39-DW38))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8"/>
        <v>#N/A</v>
      </c>
      <c r="DR39" s="22" t="e">
        <f t="shared" si="21"/>
        <v>#N/A</v>
      </c>
      <c r="DS39" s="62" t="e">
        <f t="shared" si="22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23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projet'!$B$9,Paramètres!$A$1:$I$88,3,0)*0.475*44/12</f>
        <v>0</v>
      </c>
      <c r="EB39" s="23">
        <f>EXP(-LN(2)/25)*EB38+(1-EXP(-LN(2)/25))/(LN(2)/25)*Calculateur!DW39*Calculateur!DY39*VLOOKUP('Données projet'!$B$9,Paramètres!$A$1:$I$88,3,0)*0.475*44/12</f>
        <v>0</v>
      </c>
      <c r="EC39" s="23">
        <f>EXP(-LN(2)/2)*EC38+(1-EXP(-LN(2)/2))/(LN(2)/2)*DW39*DZ39*VLOOKUP('Données projet'!$B$9,Paramètres!$A$1:$I$88,3,0)*0.475*44/12</f>
        <v>0</v>
      </c>
      <c r="ED39" s="24">
        <f t="shared" si="24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IF(A39&lt;'Données projet'!$A$192,$EG$205^A39,IF(A39='Données projet'!$A$192,'Données projet'!$B$192,EJ38+EI39-ER38))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9"/>
        <v>#N/A</v>
      </c>
      <c r="EM39" s="22" t="e">
        <f t="shared" si="25"/>
        <v>#N/A</v>
      </c>
      <c r="EN39" s="62" t="e">
        <f t="shared" si="26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27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projet'!$B$9,Paramètres!$A$1:$I$88,3,0)*0.475*44/12</f>
        <v>0</v>
      </c>
      <c r="EW39" s="23">
        <f>EXP(-LN(2)/25)*EW38+(1-EXP(-LN(2)/25))/(LN(2)/25)*Calculateur!ER39*Calculateur!ET39*VLOOKUP('Données projet'!$B$9,Paramètres!$A$1:$I$88,3,0)*0.475*44/12</f>
        <v>0</v>
      </c>
      <c r="EX39" s="23">
        <f>EXP(-LN(2)/2)*EX38+(1-EXP(-LN(2)/2))/(LN(2)/2)*ER39*EU39*VLOOKUP('Données projet'!$B$9,Paramètres!$A$1:$I$88,3,0)*0.475*44/12</f>
        <v>0</v>
      </c>
      <c r="EY39" s="24">
        <f t="shared" si="28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IF(A39&lt;'Données projet'!$A$218,$FB$205^A39,IF(A39='Données projet'!$A$218,'Données projet'!$B$218,FE38+FD39-FM38))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50"/>
        <v>#N/A</v>
      </c>
      <c r="FH39" s="22" t="e">
        <f t="shared" si="29"/>
        <v>#N/A</v>
      </c>
      <c r="FI39" s="62" t="e">
        <f t="shared" si="30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31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projet'!$B$9,Paramètres!$A$1:$I$88,3,0)*0.475*44/12</f>
        <v>0</v>
      </c>
      <c r="FR39" s="23">
        <f>EXP(-LN(2)/25)*FR38+(1-EXP(-LN(2)/25))/(LN(2)/25)*Calculateur!FM39*Calculateur!FO39*VLOOKUP('Données projet'!$B$9,Paramètres!$A$1:$I$88,3,0)*0.475*44/12</f>
        <v>0</v>
      </c>
      <c r="FS39" s="23">
        <f>EXP(-LN(2)/2)*FS38+(1-EXP(-LN(2)/2))/(LN(2)/2)*FM39*FP39*VLOOKUP('Données projet'!$B$9,Paramètres!$A$1:$I$88,3,0)*0.475*44/12</f>
        <v>0</v>
      </c>
      <c r="FT39" s="24">
        <f t="shared" si="32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IF(A39&lt;'Données projet'!$A$244,$FW$205^A39,IF(A39='Données projet'!$A$244,'Données projet'!$B$244,FZ38+FY39-GH38))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51"/>
        <v>#N/A</v>
      </c>
      <c r="GC39" s="22" t="e">
        <f t="shared" si="33"/>
        <v>#N/A</v>
      </c>
      <c r="GD39" s="62" t="e">
        <f t="shared" si="34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35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projet'!$B$9,Paramètres!$A$1:$I$88,3,0)*0.475*44/12</f>
        <v>0</v>
      </c>
      <c r="GM39" s="23">
        <f>EXP(-LN(2)/25)*GM38+(1-EXP(-LN(2)/25))/(LN(2)/25)*Calculateur!GH39*Calculateur!GJ39*VLOOKUP('Données projet'!$B$9,Paramètres!$A$1:$I$88,3,0)*0.475*44/12</f>
        <v>0</v>
      </c>
      <c r="GN39" s="23">
        <f>EXP(-LN(2)/2)*GN38+(1-EXP(-LN(2)/2))/(LN(2)/2)*GH39*GK39*VLOOKUP('Données projet'!$B$9,Paramètres!$A$1:$I$88,3,0)*0.475*44/12</f>
        <v>0</v>
      </c>
      <c r="GO39" s="23">
        <f t="shared" si="36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IF(A39&lt;'Données projet'!$A$270,$GR$205^A39,IF(A39='Données projet'!$A$270,'Données projet'!$B$270,GU38+GT39-HC38))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2"/>
        <v>#N/A</v>
      </c>
      <c r="GX39" s="22" t="e">
        <f t="shared" si="37"/>
        <v>#N/A</v>
      </c>
      <c r="GY39" s="62" t="e">
        <f t="shared" si="38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39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projet'!$B$9,Paramètres!$A$1:$I$88,3,0)*0.475*44/12</f>
        <v>0</v>
      </c>
      <c r="HH39" s="23">
        <f>EXP(-LN(2)/25)*HH38+(1-EXP(-LN(2)/25))/(LN(2)/25)*Calculateur!HC39*Calculateur!HE39*VLOOKUP('Données projet'!$B$9,Paramètres!$A$1:$I$88,3,0)*0.475*44/12</f>
        <v>0</v>
      </c>
      <c r="HI39" s="23">
        <f>EXP(-LN(2)/2)*HI38+(1-EXP(-LN(2)/2))/(LN(2)/2)*HC39*HF39*VLOOKUP('Données projet'!$B$9,Paramètres!$A$1:$I$88,3,0)*0.475*44/12</f>
        <v>0</v>
      </c>
      <c r="HJ39" s="24">
        <f t="shared" si="40"/>
        <v>0</v>
      </c>
    </row>
    <row r="40" spans="1:218" s="5" customFormat="1" x14ac:dyDescent="0.3">
      <c r="A40" s="11">
        <f t="shared" si="4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22.125999999999998</v>
      </c>
      <c r="D40" s="12">
        <f t="shared" si="4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IF(A40&lt;'Données projet'!$A$36,$K$205^A40,IF(A40='Données projet'!$A$36,'Données projet'!$B$36,N39+M40-V39))</f>
        <v>0</v>
      </c>
      <c r="O40" s="14">
        <f>N40*VLOOKUP('Données projet'!$B$9,Paramètres!$A$1:$I$88,3,0)*VLOOKUP('Données projet'!$B$9,Paramètres!$A$1:$I$88,5,0)</f>
        <v>0</v>
      </c>
      <c r="P40" s="14" t="e">
        <f t="shared" si="4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148.54336005338024</v>
      </c>
      <c r="T40" s="62">
        <f t="shared" si="3"/>
        <v>361.07991692964788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46.418112354472086</v>
      </c>
      <c r="AA40" s="23">
        <f>EXP(-LN(2)/25)*AA39+(1-EXP(-LN(2)/25))/(LN(2)/25)*Calculateur!V40*Calculateur!X40*VLOOKUP('Données projet'!$B$9,Paramètres!$A$1:$I$88,3,0)*0.475*44/12</f>
        <v>36.195849020589826</v>
      </c>
      <c r="AB40" s="23">
        <f>EXP(-LN(2)/2)*AB39+(1-EXP(-LN(2)/2))/(LN(2)/2)*V40*Y40*VLOOKUP('Données projet'!$B$9,Paramètres!$A$1:$I$88,3,0)*0.475*44/12</f>
        <v>3.8508491535572058</v>
      </c>
      <c r="AC40" s="24">
        <f t="shared" si="4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IF(A40&lt;'Données projet'!$A$62,$AF$205^A40,IF(A40='Données projet'!$A$62,'Données projet'!$B$62,AI39+AH40-AQ39))</f>
        <v>0</v>
      </c>
      <c r="AJ40" s="14" t="e">
        <f>AI40*VLOOKUP('Données projet'!$B$10,Paramètres!$A$1:$I$88,3,0)*VLOOKUP('Données projet'!$B$10,Paramètres!$A$1:$I$88,5,0)</f>
        <v>#N/A</v>
      </c>
      <c r="AK40" s="14" t="e">
        <f t="shared" si="44"/>
        <v>#N/A</v>
      </c>
      <c r="AL40" s="22" t="e">
        <f t="shared" si="5"/>
        <v>#N/A</v>
      </c>
      <c r="AM40" s="62" t="e">
        <f t="shared" si="6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7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projet'!$B$9,Paramètres!$A$1:$I$88,3,0)*0.475*44/12</f>
        <v>0</v>
      </c>
      <c r="AV40" s="23">
        <f>EXP(-LN(2)/25)*AV39+(1-EXP(-LN(2)/25))/(LN(2)/25)*Calculateur!AQ40*Calculateur!AS40*VLOOKUP('Données projet'!$B$9,Paramètres!$A$1:$I$88,3,0)*0.475*44/12</f>
        <v>0</v>
      </c>
      <c r="AW40" s="23">
        <f>EXP(-LN(2)/2)*AW39+(1-EXP(-LN(2)/2))/(LN(2)/2)*AQ40*AT40*VLOOKUP('Données projet'!$B$9,Paramètres!$A$1:$I$88,3,0)*0.475*44/12</f>
        <v>0</v>
      </c>
      <c r="AX40" s="23">
        <f t="shared" si="8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IF(A40&lt;'Données projet'!$A$88,$BA$205^A40,IF(A40='Données projet'!$A$88,'Données projet'!$B$88,BD39+BC40-BL39))</f>
        <v>0</v>
      </c>
      <c r="BE40" s="14" t="e">
        <f>BD40*VLOOKUP('Données projet'!$B$11,Paramètres!$A$1:$I$88,3,0)*VLOOKUP('Données projet'!$B$11,Paramètres!$A$1:$I$88,5,0)</f>
        <v>#N/A</v>
      </c>
      <c r="BF40" s="14" t="e">
        <f t="shared" si="45"/>
        <v>#N/A</v>
      </c>
      <c r="BG40" s="22" t="e">
        <f t="shared" si="9"/>
        <v>#N/A</v>
      </c>
      <c r="BH40" s="62" t="e">
        <f t="shared" si="10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11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projet'!$B$9,Paramètres!$A$1:$I$88,3,0)*0.475*44/12</f>
        <v>0</v>
      </c>
      <c r="BQ40" s="23">
        <f>EXP(-LN(2)/25)*BQ39+(1-EXP(-LN(2)/25))/(LN(2)/25)*Calculateur!BL40*Calculateur!BN40*VLOOKUP('Données projet'!$B$9,Paramètres!$A$1:$I$88,3,0)*0.475*44/12</f>
        <v>0</v>
      </c>
      <c r="BR40" s="23">
        <f>EXP(-LN(2)/2)*BR39+(1-EXP(-LN(2)/2))/(LN(2)/2)*BL40*BO40*VLOOKUP('Données projet'!$B$9,Paramètres!$A$1:$I$88,3,0)*0.475*44/12</f>
        <v>0</v>
      </c>
      <c r="BS40" s="24">
        <f t="shared" si="12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IF(A40&lt;'Données projet'!$A$114,$BV$205^A40,IF(A40='Données projet'!$A$114,'Données projet'!$B$114,BY39+BX40-CG39))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46"/>
        <v>#N/A</v>
      </c>
      <c r="CB40" s="22" t="e">
        <f t="shared" si="13"/>
        <v>#N/A</v>
      </c>
      <c r="CC40" s="62" t="e">
        <f t="shared" si="14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15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projet'!$B$9,Paramètres!$A$1:$I$88,3,0)*0.475*44/12</f>
        <v>0</v>
      </c>
      <c r="CL40" s="23">
        <f>EXP(-LN(2)/25)*CL39+(1-EXP(-LN(2)/25))/(LN(2)/25)*Calculateur!CG40*Calculateur!CI40*VLOOKUP('Données projet'!$B$9,Paramètres!$A$1:$I$88,3,0)*0.475*44/12</f>
        <v>0</v>
      </c>
      <c r="CM40" s="23">
        <f>EXP(-LN(2)/2)*CM39+(1-EXP(-LN(2)/2))/(LN(2)/2)*CG40*CJ40*VLOOKUP('Données projet'!$B$9,Paramètres!$A$1:$I$88,3,0)*0.475*44/12</f>
        <v>0</v>
      </c>
      <c r="CN40" s="24">
        <f t="shared" si="16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IF(A40&lt;'Données projet'!$A$140,$CQ$205^A40,IF(A40='Données projet'!$A$140,'Données projet'!$B$140,CT39+CS40-DB39))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7"/>
        <v>#N/A</v>
      </c>
      <c r="CW40" s="22" t="e">
        <f t="shared" si="17"/>
        <v>#N/A</v>
      </c>
      <c r="CX40" s="62" t="e">
        <f t="shared" si="18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19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projet'!$B$9,Paramètres!$A$1:$I$88,3,0)*0.475*44/12</f>
        <v>0</v>
      </c>
      <c r="DG40" s="23">
        <f>EXP(-LN(2)/25)*DG39+(1-EXP(-LN(2)/25))/(LN(2)/25)*Calculateur!DB40*Calculateur!DD40*VLOOKUP('Données projet'!$B$9,Paramètres!$A$1:$I$88,3,0)*0.475*44/12</f>
        <v>0</v>
      </c>
      <c r="DH40" s="23">
        <f>EXP(-LN(2)/2)*DH39+(1-EXP(-LN(2)/2))/(LN(2)/2)*DB40*DE40*VLOOKUP('Données projet'!$B$9,Paramètres!$A$1:$I$88,3,0)*0.475*44/12</f>
        <v>0</v>
      </c>
      <c r="DI40" s="24">
        <f t="shared" si="20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IF(A40&lt;'Données projet'!$A$166,$DL$205^A40,IF(A40='Données projet'!$A$166,'Données projet'!$B$166,DO39+DN40-DW39))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8"/>
        <v>#N/A</v>
      </c>
      <c r="DR40" s="22" t="e">
        <f t="shared" si="21"/>
        <v>#N/A</v>
      </c>
      <c r="DS40" s="62" t="e">
        <f t="shared" si="22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23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projet'!$B$9,Paramètres!$A$1:$I$88,3,0)*0.475*44/12</f>
        <v>0</v>
      </c>
      <c r="EB40" s="23">
        <f>EXP(-LN(2)/25)*EB39+(1-EXP(-LN(2)/25))/(LN(2)/25)*Calculateur!DW40*Calculateur!DY40*VLOOKUP('Données projet'!$B$9,Paramètres!$A$1:$I$88,3,0)*0.475*44/12</f>
        <v>0</v>
      </c>
      <c r="EC40" s="23">
        <f>EXP(-LN(2)/2)*EC39+(1-EXP(-LN(2)/2))/(LN(2)/2)*DW40*DZ40*VLOOKUP('Données projet'!$B$9,Paramètres!$A$1:$I$88,3,0)*0.475*44/12</f>
        <v>0</v>
      </c>
      <c r="ED40" s="24">
        <f t="shared" si="24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IF(A40&lt;'Données projet'!$A$192,$EG$205^A40,IF(A40='Données projet'!$A$192,'Données projet'!$B$192,EJ39+EI40-ER39))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9"/>
        <v>#N/A</v>
      </c>
      <c r="EM40" s="22" t="e">
        <f t="shared" si="25"/>
        <v>#N/A</v>
      </c>
      <c r="EN40" s="62" t="e">
        <f t="shared" si="26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27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projet'!$B$9,Paramètres!$A$1:$I$88,3,0)*0.475*44/12</f>
        <v>0</v>
      </c>
      <c r="EW40" s="23">
        <f>EXP(-LN(2)/25)*EW39+(1-EXP(-LN(2)/25))/(LN(2)/25)*Calculateur!ER40*Calculateur!ET40*VLOOKUP('Données projet'!$B$9,Paramètres!$A$1:$I$88,3,0)*0.475*44/12</f>
        <v>0</v>
      </c>
      <c r="EX40" s="23">
        <f>EXP(-LN(2)/2)*EX39+(1-EXP(-LN(2)/2))/(LN(2)/2)*ER40*EU40*VLOOKUP('Données projet'!$B$9,Paramètres!$A$1:$I$88,3,0)*0.475*44/12</f>
        <v>0</v>
      </c>
      <c r="EY40" s="24">
        <f t="shared" si="28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IF(A40&lt;'Données projet'!$A$218,$FB$205^A40,IF(A40='Données projet'!$A$218,'Données projet'!$B$218,FE39+FD40-FM39))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50"/>
        <v>#N/A</v>
      </c>
      <c r="FH40" s="22" t="e">
        <f t="shared" si="29"/>
        <v>#N/A</v>
      </c>
      <c r="FI40" s="62" t="e">
        <f t="shared" si="30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31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projet'!$B$9,Paramètres!$A$1:$I$88,3,0)*0.475*44/12</f>
        <v>0</v>
      </c>
      <c r="FR40" s="23">
        <f>EXP(-LN(2)/25)*FR39+(1-EXP(-LN(2)/25))/(LN(2)/25)*Calculateur!FM40*Calculateur!FO40*VLOOKUP('Données projet'!$B$9,Paramètres!$A$1:$I$88,3,0)*0.475*44/12</f>
        <v>0</v>
      </c>
      <c r="FS40" s="23">
        <f>EXP(-LN(2)/2)*FS39+(1-EXP(-LN(2)/2))/(LN(2)/2)*FM40*FP40*VLOOKUP('Données projet'!$B$9,Paramètres!$A$1:$I$88,3,0)*0.475*44/12</f>
        <v>0</v>
      </c>
      <c r="FT40" s="24">
        <f t="shared" si="32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IF(A40&lt;'Données projet'!$A$244,$FW$205^A40,IF(A40='Données projet'!$A$244,'Données projet'!$B$244,FZ39+FY40-GH39))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51"/>
        <v>#N/A</v>
      </c>
      <c r="GC40" s="22" t="e">
        <f t="shared" si="33"/>
        <v>#N/A</v>
      </c>
      <c r="GD40" s="62" t="e">
        <f t="shared" si="34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35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projet'!$B$9,Paramètres!$A$1:$I$88,3,0)*0.475*44/12</f>
        <v>0</v>
      </c>
      <c r="GM40" s="23">
        <f>EXP(-LN(2)/25)*GM39+(1-EXP(-LN(2)/25))/(LN(2)/25)*Calculateur!GH40*Calculateur!GJ40*VLOOKUP('Données projet'!$B$9,Paramètres!$A$1:$I$88,3,0)*0.475*44/12</f>
        <v>0</v>
      </c>
      <c r="GN40" s="23">
        <f>EXP(-LN(2)/2)*GN39+(1-EXP(-LN(2)/2))/(LN(2)/2)*GH40*GK40*VLOOKUP('Données projet'!$B$9,Paramètres!$A$1:$I$88,3,0)*0.475*44/12</f>
        <v>0</v>
      </c>
      <c r="GO40" s="23">
        <f t="shared" si="36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IF(A40&lt;'Données projet'!$A$270,$GR$205^A40,IF(A40='Données projet'!$A$270,'Données projet'!$B$270,GU39+GT40-HC39))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2"/>
        <v>#N/A</v>
      </c>
      <c r="GX40" s="22" t="e">
        <f t="shared" si="37"/>
        <v>#N/A</v>
      </c>
      <c r="GY40" s="62" t="e">
        <f t="shared" si="38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39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projet'!$B$9,Paramètres!$A$1:$I$88,3,0)*0.475*44/12</f>
        <v>0</v>
      </c>
      <c r="HH40" s="23">
        <f>EXP(-LN(2)/25)*HH39+(1-EXP(-LN(2)/25))/(LN(2)/25)*Calculateur!HC40*Calculateur!HE40*VLOOKUP('Données projet'!$B$9,Paramètres!$A$1:$I$88,3,0)*0.475*44/12</f>
        <v>0</v>
      </c>
      <c r="HI40" s="23">
        <f>EXP(-LN(2)/2)*HI39+(1-EXP(-LN(2)/2))/(LN(2)/2)*HC40*HF40*VLOOKUP('Données projet'!$B$9,Paramètres!$A$1:$I$88,3,0)*0.475*44/12</f>
        <v>0</v>
      </c>
      <c r="HJ40" s="24">
        <f t="shared" si="40"/>
        <v>0</v>
      </c>
    </row>
    <row r="41" spans="1:218" s="5" customFormat="1" x14ac:dyDescent="0.3">
      <c r="A41" s="11">
        <f t="shared" si="4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22.723999999999997</v>
      </c>
      <c r="D41" s="12">
        <f t="shared" si="4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IF(A41&lt;'Données projet'!$A$36,$K$205^A41,IF(A41='Données projet'!$A$36,'Données projet'!$B$36,N40+M41-V40))</f>
        <v>0</v>
      </c>
      <c r="O41" s="14">
        <f>N41*VLOOKUP('Données projet'!$B$9,Paramètres!$A$1:$I$88,3,0)*VLOOKUP('Données projet'!$B$9,Paramètres!$A$1:$I$88,5,0)</f>
        <v>0</v>
      </c>
      <c r="P41" s="14" t="e">
        <f t="shared" si="4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148.54336005338024</v>
      </c>
      <c r="T41" s="62">
        <f t="shared" si="3"/>
        <v>361.07991692964788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45.507881483453822</v>
      </c>
      <c r="AA41" s="23">
        <f>EXP(-LN(2)/25)*AA40+(1-EXP(-LN(2)/25))/(LN(2)/25)*Calculateur!V41*Calculateur!X41*VLOOKUP('Données projet'!$B$9,Paramètres!$A$1:$I$88,3,0)*0.475*44/12</f>
        <v>35.206071625664826</v>
      </c>
      <c r="AB41" s="23">
        <f>EXP(-LN(2)/2)*AB40+(1-EXP(-LN(2)/2))/(LN(2)/2)*V41*Y41*VLOOKUP('Données projet'!$B$9,Paramètres!$A$1:$I$88,3,0)*0.475*44/12</f>
        <v>2.7229615498067772</v>
      </c>
      <c r="AC41" s="24">
        <f t="shared" si="4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IF(A41&lt;'Données projet'!$A$62,$AF$205^A41,IF(A41='Données projet'!$A$62,'Données projet'!$B$62,AI40+AH41-AQ40))</f>
        <v>0</v>
      </c>
      <c r="AJ41" s="14" t="e">
        <f>AI41*VLOOKUP('Données projet'!$B$10,Paramètres!$A$1:$I$88,3,0)*VLOOKUP('Données projet'!$B$10,Paramètres!$A$1:$I$88,5,0)</f>
        <v>#N/A</v>
      </c>
      <c r="AK41" s="14" t="e">
        <f t="shared" si="44"/>
        <v>#N/A</v>
      </c>
      <c r="AL41" s="22" t="e">
        <f t="shared" si="5"/>
        <v>#N/A</v>
      </c>
      <c r="AM41" s="62" t="e">
        <f t="shared" si="6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7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projet'!$B$9,Paramètres!$A$1:$I$88,3,0)*0.475*44/12</f>
        <v>0</v>
      </c>
      <c r="AV41" s="23">
        <f>EXP(-LN(2)/25)*AV40+(1-EXP(-LN(2)/25))/(LN(2)/25)*Calculateur!AQ41*Calculateur!AS41*VLOOKUP('Données projet'!$B$9,Paramètres!$A$1:$I$88,3,0)*0.475*44/12</f>
        <v>0</v>
      </c>
      <c r="AW41" s="23">
        <f>EXP(-LN(2)/2)*AW40+(1-EXP(-LN(2)/2))/(LN(2)/2)*AQ41*AT41*VLOOKUP('Données projet'!$B$9,Paramètres!$A$1:$I$88,3,0)*0.475*44/12</f>
        <v>0</v>
      </c>
      <c r="AX41" s="23">
        <f t="shared" si="8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IF(A41&lt;'Données projet'!$A$88,$BA$205^A41,IF(A41='Données projet'!$A$88,'Données projet'!$B$88,BD40+BC41-BL40))</f>
        <v>0</v>
      </c>
      <c r="BE41" s="14" t="e">
        <f>BD41*VLOOKUP('Données projet'!$B$11,Paramètres!$A$1:$I$88,3,0)*VLOOKUP('Données projet'!$B$11,Paramètres!$A$1:$I$88,5,0)</f>
        <v>#N/A</v>
      </c>
      <c r="BF41" s="14" t="e">
        <f t="shared" si="45"/>
        <v>#N/A</v>
      </c>
      <c r="BG41" s="22" t="e">
        <f t="shared" si="9"/>
        <v>#N/A</v>
      </c>
      <c r="BH41" s="62" t="e">
        <f t="shared" si="10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11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projet'!$B$9,Paramètres!$A$1:$I$88,3,0)*0.475*44/12</f>
        <v>0</v>
      </c>
      <c r="BQ41" s="23">
        <f>EXP(-LN(2)/25)*BQ40+(1-EXP(-LN(2)/25))/(LN(2)/25)*Calculateur!BL41*Calculateur!BN41*VLOOKUP('Données projet'!$B$9,Paramètres!$A$1:$I$88,3,0)*0.475*44/12</f>
        <v>0</v>
      </c>
      <c r="BR41" s="23">
        <f>EXP(-LN(2)/2)*BR40+(1-EXP(-LN(2)/2))/(LN(2)/2)*BL41*BO41*VLOOKUP('Données projet'!$B$9,Paramètres!$A$1:$I$88,3,0)*0.475*44/12</f>
        <v>0</v>
      </c>
      <c r="BS41" s="24">
        <f t="shared" si="12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IF(A41&lt;'Données projet'!$A$114,$BV$205^A41,IF(A41='Données projet'!$A$114,'Données projet'!$B$114,BY40+BX41-CG40))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46"/>
        <v>#N/A</v>
      </c>
      <c r="CB41" s="22" t="e">
        <f t="shared" si="13"/>
        <v>#N/A</v>
      </c>
      <c r="CC41" s="62" t="e">
        <f t="shared" si="14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15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projet'!$B$9,Paramètres!$A$1:$I$88,3,0)*0.475*44/12</f>
        <v>0</v>
      </c>
      <c r="CL41" s="23">
        <f>EXP(-LN(2)/25)*CL40+(1-EXP(-LN(2)/25))/(LN(2)/25)*Calculateur!CG41*Calculateur!CI41*VLOOKUP('Données projet'!$B$9,Paramètres!$A$1:$I$88,3,0)*0.475*44/12</f>
        <v>0</v>
      </c>
      <c r="CM41" s="23">
        <f>EXP(-LN(2)/2)*CM40+(1-EXP(-LN(2)/2))/(LN(2)/2)*CG41*CJ41*VLOOKUP('Données projet'!$B$9,Paramètres!$A$1:$I$88,3,0)*0.475*44/12</f>
        <v>0</v>
      </c>
      <c r="CN41" s="24">
        <f t="shared" si="16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IF(A41&lt;'Données projet'!$A$140,$CQ$205^A41,IF(A41='Données projet'!$A$140,'Données projet'!$B$140,CT40+CS41-DB40))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7"/>
        <v>#N/A</v>
      </c>
      <c r="CW41" s="22" t="e">
        <f t="shared" si="17"/>
        <v>#N/A</v>
      </c>
      <c r="CX41" s="62" t="e">
        <f t="shared" si="18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19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projet'!$B$9,Paramètres!$A$1:$I$88,3,0)*0.475*44/12</f>
        <v>0</v>
      </c>
      <c r="DG41" s="23">
        <f>EXP(-LN(2)/25)*DG40+(1-EXP(-LN(2)/25))/(LN(2)/25)*Calculateur!DB41*Calculateur!DD41*VLOOKUP('Données projet'!$B$9,Paramètres!$A$1:$I$88,3,0)*0.475*44/12</f>
        <v>0</v>
      </c>
      <c r="DH41" s="23">
        <f>EXP(-LN(2)/2)*DH40+(1-EXP(-LN(2)/2))/(LN(2)/2)*DB41*DE41*VLOOKUP('Données projet'!$B$9,Paramètres!$A$1:$I$88,3,0)*0.475*44/12</f>
        <v>0</v>
      </c>
      <c r="DI41" s="24">
        <f t="shared" si="20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IF(A41&lt;'Données projet'!$A$166,$DL$205^A41,IF(A41='Données projet'!$A$166,'Données projet'!$B$166,DO40+DN41-DW40))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8"/>
        <v>#N/A</v>
      </c>
      <c r="DR41" s="22" t="e">
        <f t="shared" si="21"/>
        <v>#N/A</v>
      </c>
      <c r="DS41" s="62" t="e">
        <f t="shared" si="22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23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projet'!$B$9,Paramètres!$A$1:$I$88,3,0)*0.475*44/12</f>
        <v>0</v>
      </c>
      <c r="EB41" s="23">
        <f>EXP(-LN(2)/25)*EB40+(1-EXP(-LN(2)/25))/(LN(2)/25)*Calculateur!DW41*Calculateur!DY41*VLOOKUP('Données projet'!$B$9,Paramètres!$A$1:$I$88,3,0)*0.475*44/12</f>
        <v>0</v>
      </c>
      <c r="EC41" s="23">
        <f>EXP(-LN(2)/2)*EC40+(1-EXP(-LN(2)/2))/(LN(2)/2)*DW41*DZ41*VLOOKUP('Données projet'!$B$9,Paramètres!$A$1:$I$88,3,0)*0.475*44/12</f>
        <v>0</v>
      </c>
      <c r="ED41" s="24">
        <f t="shared" si="24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IF(A41&lt;'Données projet'!$A$192,$EG$205^A41,IF(A41='Données projet'!$A$192,'Données projet'!$B$192,EJ40+EI41-ER40))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9"/>
        <v>#N/A</v>
      </c>
      <c r="EM41" s="22" t="e">
        <f t="shared" si="25"/>
        <v>#N/A</v>
      </c>
      <c r="EN41" s="62" t="e">
        <f t="shared" si="26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27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projet'!$B$9,Paramètres!$A$1:$I$88,3,0)*0.475*44/12</f>
        <v>0</v>
      </c>
      <c r="EW41" s="23">
        <f>EXP(-LN(2)/25)*EW40+(1-EXP(-LN(2)/25))/(LN(2)/25)*Calculateur!ER41*Calculateur!ET41*VLOOKUP('Données projet'!$B$9,Paramètres!$A$1:$I$88,3,0)*0.475*44/12</f>
        <v>0</v>
      </c>
      <c r="EX41" s="23">
        <f>EXP(-LN(2)/2)*EX40+(1-EXP(-LN(2)/2))/(LN(2)/2)*ER41*EU41*VLOOKUP('Données projet'!$B$9,Paramètres!$A$1:$I$88,3,0)*0.475*44/12</f>
        <v>0</v>
      </c>
      <c r="EY41" s="24">
        <f t="shared" si="28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IF(A41&lt;'Données projet'!$A$218,$FB$205^A41,IF(A41='Données projet'!$A$218,'Données projet'!$B$218,FE40+FD41-FM40))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50"/>
        <v>#N/A</v>
      </c>
      <c r="FH41" s="22" t="e">
        <f t="shared" si="29"/>
        <v>#N/A</v>
      </c>
      <c r="FI41" s="62" t="e">
        <f t="shared" si="30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31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projet'!$B$9,Paramètres!$A$1:$I$88,3,0)*0.475*44/12</f>
        <v>0</v>
      </c>
      <c r="FR41" s="23">
        <f>EXP(-LN(2)/25)*FR40+(1-EXP(-LN(2)/25))/(LN(2)/25)*Calculateur!FM41*Calculateur!FO41*VLOOKUP('Données projet'!$B$9,Paramètres!$A$1:$I$88,3,0)*0.475*44/12</f>
        <v>0</v>
      </c>
      <c r="FS41" s="23">
        <f>EXP(-LN(2)/2)*FS40+(1-EXP(-LN(2)/2))/(LN(2)/2)*FM41*FP41*VLOOKUP('Données projet'!$B$9,Paramètres!$A$1:$I$88,3,0)*0.475*44/12</f>
        <v>0</v>
      </c>
      <c r="FT41" s="24">
        <f t="shared" si="32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IF(A41&lt;'Données projet'!$A$244,$FW$205^A41,IF(A41='Données projet'!$A$244,'Données projet'!$B$244,FZ40+FY41-GH40))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51"/>
        <v>#N/A</v>
      </c>
      <c r="GC41" s="22" t="e">
        <f t="shared" si="33"/>
        <v>#N/A</v>
      </c>
      <c r="GD41" s="62" t="e">
        <f t="shared" si="34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35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projet'!$B$9,Paramètres!$A$1:$I$88,3,0)*0.475*44/12</f>
        <v>0</v>
      </c>
      <c r="GM41" s="23">
        <f>EXP(-LN(2)/25)*GM40+(1-EXP(-LN(2)/25))/(LN(2)/25)*Calculateur!GH41*Calculateur!GJ41*VLOOKUP('Données projet'!$B$9,Paramètres!$A$1:$I$88,3,0)*0.475*44/12</f>
        <v>0</v>
      </c>
      <c r="GN41" s="23">
        <f>EXP(-LN(2)/2)*GN40+(1-EXP(-LN(2)/2))/(LN(2)/2)*GH41*GK41*VLOOKUP('Données projet'!$B$9,Paramètres!$A$1:$I$88,3,0)*0.475*44/12</f>
        <v>0</v>
      </c>
      <c r="GO41" s="23">
        <f t="shared" si="36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IF(A41&lt;'Données projet'!$A$270,$GR$205^A41,IF(A41='Données projet'!$A$270,'Données projet'!$B$270,GU40+GT41-HC40))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2"/>
        <v>#N/A</v>
      </c>
      <c r="GX41" s="22" t="e">
        <f t="shared" si="37"/>
        <v>#N/A</v>
      </c>
      <c r="GY41" s="62" t="e">
        <f t="shared" si="38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39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projet'!$B$9,Paramètres!$A$1:$I$88,3,0)*0.475*44/12</f>
        <v>0</v>
      </c>
      <c r="HH41" s="23">
        <f>EXP(-LN(2)/25)*HH40+(1-EXP(-LN(2)/25))/(LN(2)/25)*Calculateur!HC41*Calculateur!HE41*VLOOKUP('Données projet'!$B$9,Paramètres!$A$1:$I$88,3,0)*0.475*44/12</f>
        <v>0</v>
      </c>
      <c r="HI41" s="23">
        <f>EXP(-LN(2)/2)*HI40+(1-EXP(-LN(2)/2))/(LN(2)/2)*HC41*HF41*VLOOKUP('Données projet'!$B$9,Paramètres!$A$1:$I$88,3,0)*0.475*44/12</f>
        <v>0</v>
      </c>
      <c r="HJ41" s="24">
        <f t="shared" si="40"/>
        <v>0</v>
      </c>
    </row>
    <row r="42" spans="1:218" s="5" customFormat="1" x14ac:dyDescent="0.3">
      <c r="A42" s="11">
        <f t="shared" si="4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23.321999999999996</v>
      </c>
      <c r="D42" s="12">
        <f t="shared" si="4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IF(A42&lt;'Données projet'!$A$36,$K$205^A42,IF(A42='Données projet'!$A$36,'Données projet'!$B$36,N41+M42-V41))</f>
        <v>0</v>
      </c>
      <c r="O42" s="14">
        <f>N42*VLOOKUP('Données projet'!$B$9,Paramètres!$A$1:$I$88,3,0)*VLOOKUP('Données projet'!$B$9,Paramètres!$A$1:$I$88,5,0)</f>
        <v>0</v>
      </c>
      <c r="P42" s="14" t="e">
        <f t="shared" si="4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148.54336005338024</v>
      </c>
      <c r="T42" s="62">
        <f t="shared" si="3"/>
        <v>361.07991692964788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44.615499684630215</v>
      </c>
      <c r="AA42" s="23">
        <f>EXP(-LN(2)/25)*AA41+(1-EXP(-LN(2)/25))/(LN(2)/25)*Calculateur!V42*Calculateur!X42*VLOOKUP('Données projet'!$B$9,Paramètres!$A$1:$I$88,3,0)*0.475*44/12</f>
        <v>34.243359745654182</v>
      </c>
      <c r="AB42" s="23">
        <f>EXP(-LN(2)/2)*AB41+(1-EXP(-LN(2)/2))/(LN(2)/2)*V42*Y42*VLOOKUP('Données projet'!$B$9,Paramètres!$A$1:$I$88,3,0)*0.475*44/12</f>
        <v>1.9254245767786033</v>
      </c>
      <c r="AC42" s="24">
        <f t="shared" si="4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IF(A42&lt;'Données projet'!$A$62,$AF$205^A42,IF(A42='Données projet'!$A$62,'Données projet'!$B$62,AI41+AH42-AQ41))</f>
        <v>0</v>
      </c>
      <c r="AJ42" s="14" t="e">
        <f>AI42*VLOOKUP('Données projet'!$B$10,Paramètres!$A$1:$I$88,3,0)*VLOOKUP('Données projet'!$B$10,Paramètres!$A$1:$I$88,5,0)</f>
        <v>#N/A</v>
      </c>
      <c r="AK42" s="14" t="e">
        <f t="shared" si="44"/>
        <v>#N/A</v>
      </c>
      <c r="AL42" s="22" t="e">
        <f t="shared" si="5"/>
        <v>#N/A</v>
      </c>
      <c r="AM42" s="62" t="e">
        <f t="shared" si="6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7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projet'!$B$9,Paramètres!$A$1:$I$88,3,0)*0.475*44/12</f>
        <v>0</v>
      </c>
      <c r="AV42" s="23">
        <f>EXP(-LN(2)/25)*AV41+(1-EXP(-LN(2)/25))/(LN(2)/25)*Calculateur!AQ42*Calculateur!AS42*VLOOKUP('Données projet'!$B$9,Paramètres!$A$1:$I$88,3,0)*0.475*44/12</f>
        <v>0</v>
      </c>
      <c r="AW42" s="23">
        <f>EXP(-LN(2)/2)*AW41+(1-EXP(-LN(2)/2))/(LN(2)/2)*AQ42*AT42*VLOOKUP('Données projet'!$B$9,Paramètres!$A$1:$I$88,3,0)*0.475*44/12</f>
        <v>0</v>
      </c>
      <c r="AX42" s="23">
        <f t="shared" si="8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IF(A42&lt;'Données projet'!$A$88,$BA$205^A42,IF(A42='Données projet'!$A$88,'Données projet'!$B$88,BD41+BC42-BL41))</f>
        <v>0</v>
      </c>
      <c r="BE42" s="14" t="e">
        <f>BD42*VLOOKUP('Données projet'!$B$11,Paramètres!$A$1:$I$88,3,0)*VLOOKUP('Données projet'!$B$11,Paramètres!$A$1:$I$88,5,0)</f>
        <v>#N/A</v>
      </c>
      <c r="BF42" s="14" t="e">
        <f t="shared" si="45"/>
        <v>#N/A</v>
      </c>
      <c r="BG42" s="22" t="e">
        <f t="shared" si="9"/>
        <v>#N/A</v>
      </c>
      <c r="BH42" s="62" t="e">
        <f t="shared" si="10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11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projet'!$B$9,Paramètres!$A$1:$I$88,3,0)*0.475*44/12</f>
        <v>0</v>
      </c>
      <c r="BQ42" s="23">
        <f>EXP(-LN(2)/25)*BQ41+(1-EXP(-LN(2)/25))/(LN(2)/25)*Calculateur!BL42*Calculateur!BN42*VLOOKUP('Données projet'!$B$9,Paramètres!$A$1:$I$88,3,0)*0.475*44/12</f>
        <v>0</v>
      </c>
      <c r="BR42" s="23">
        <f>EXP(-LN(2)/2)*BR41+(1-EXP(-LN(2)/2))/(LN(2)/2)*BL42*BO42*VLOOKUP('Données projet'!$B$9,Paramètres!$A$1:$I$88,3,0)*0.475*44/12</f>
        <v>0</v>
      </c>
      <c r="BS42" s="24">
        <f t="shared" si="12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IF(A42&lt;'Données projet'!$A$114,$BV$205^A42,IF(A42='Données projet'!$A$114,'Données projet'!$B$114,BY41+BX42-CG41))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46"/>
        <v>#N/A</v>
      </c>
      <c r="CB42" s="22" t="e">
        <f t="shared" si="13"/>
        <v>#N/A</v>
      </c>
      <c r="CC42" s="62" t="e">
        <f t="shared" si="14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15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projet'!$B$9,Paramètres!$A$1:$I$88,3,0)*0.475*44/12</f>
        <v>0</v>
      </c>
      <c r="CL42" s="23">
        <f>EXP(-LN(2)/25)*CL41+(1-EXP(-LN(2)/25))/(LN(2)/25)*Calculateur!CG42*Calculateur!CI42*VLOOKUP('Données projet'!$B$9,Paramètres!$A$1:$I$88,3,0)*0.475*44/12</f>
        <v>0</v>
      </c>
      <c r="CM42" s="23">
        <f>EXP(-LN(2)/2)*CM41+(1-EXP(-LN(2)/2))/(LN(2)/2)*CG42*CJ42*VLOOKUP('Données projet'!$B$9,Paramètres!$A$1:$I$88,3,0)*0.475*44/12</f>
        <v>0</v>
      </c>
      <c r="CN42" s="24">
        <f t="shared" si="16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IF(A42&lt;'Données projet'!$A$140,$CQ$205^A42,IF(A42='Données projet'!$A$140,'Données projet'!$B$140,CT41+CS42-DB41))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7"/>
        <v>#N/A</v>
      </c>
      <c r="CW42" s="22" t="e">
        <f t="shared" si="17"/>
        <v>#N/A</v>
      </c>
      <c r="CX42" s="62" t="e">
        <f t="shared" si="18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19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projet'!$B$9,Paramètres!$A$1:$I$88,3,0)*0.475*44/12</f>
        <v>0</v>
      </c>
      <c r="DG42" s="23">
        <f>EXP(-LN(2)/25)*DG41+(1-EXP(-LN(2)/25))/(LN(2)/25)*Calculateur!DB42*Calculateur!DD42*VLOOKUP('Données projet'!$B$9,Paramètres!$A$1:$I$88,3,0)*0.475*44/12</f>
        <v>0</v>
      </c>
      <c r="DH42" s="23">
        <f>EXP(-LN(2)/2)*DH41+(1-EXP(-LN(2)/2))/(LN(2)/2)*DB42*DE42*VLOOKUP('Données projet'!$B$9,Paramètres!$A$1:$I$88,3,0)*0.475*44/12</f>
        <v>0</v>
      </c>
      <c r="DI42" s="24">
        <f t="shared" si="20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IF(A42&lt;'Données projet'!$A$166,$DL$205^A42,IF(A42='Données projet'!$A$166,'Données projet'!$B$166,DO41+DN42-DW41))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8"/>
        <v>#N/A</v>
      </c>
      <c r="DR42" s="22" t="e">
        <f t="shared" si="21"/>
        <v>#N/A</v>
      </c>
      <c r="DS42" s="62" t="e">
        <f t="shared" si="22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23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projet'!$B$9,Paramètres!$A$1:$I$88,3,0)*0.475*44/12</f>
        <v>0</v>
      </c>
      <c r="EB42" s="23">
        <f>EXP(-LN(2)/25)*EB41+(1-EXP(-LN(2)/25))/(LN(2)/25)*Calculateur!DW42*Calculateur!DY42*VLOOKUP('Données projet'!$B$9,Paramètres!$A$1:$I$88,3,0)*0.475*44/12</f>
        <v>0</v>
      </c>
      <c r="EC42" s="23">
        <f>EXP(-LN(2)/2)*EC41+(1-EXP(-LN(2)/2))/(LN(2)/2)*DW42*DZ42*VLOOKUP('Données projet'!$B$9,Paramètres!$A$1:$I$88,3,0)*0.475*44/12</f>
        <v>0</v>
      </c>
      <c r="ED42" s="24">
        <f t="shared" si="24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IF(A42&lt;'Données projet'!$A$192,$EG$205^A42,IF(A42='Données projet'!$A$192,'Données projet'!$B$192,EJ41+EI42-ER41))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9"/>
        <v>#N/A</v>
      </c>
      <c r="EM42" s="22" t="e">
        <f t="shared" si="25"/>
        <v>#N/A</v>
      </c>
      <c r="EN42" s="62" t="e">
        <f t="shared" si="26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27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projet'!$B$9,Paramètres!$A$1:$I$88,3,0)*0.475*44/12</f>
        <v>0</v>
      </c>
      <c r="EW42" s="23">
        <f>EXP(-LN(2)/25)*EW41+(1-EXP(-LN(2)/25))/(LN(2)/25)*Calculateur!ER42*Calculateur!ET42*VLOOKUP('Données projet'!$B$9,Paramètres!$A$1:$I$88,3,0)*0.475*44/12</f>
        <v>0</v>
      </c>
      <c r="EX42" s="23">
        <f>EXP(-LN(2)/2)*EX41+(1-EXP(-LN(2)/2))/(LN(2)/2)*ER42*EU42*VLOOKUP('Données projet'!$B$9,Paramètres!$A$1:$I$88,3,0)*0.475*44/12</f>
        <v>0</v>
      </c>
      <c r="EY42" s="24">
        <f t="shared" si="28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IF(A42&lt;'Données projet'!$A$218,$FB$205^A42,IF(A42='Données projet'!$A$218,'Données projet'!$B$218,FE41+FD42-FM41))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50"/>
        <v>#N/A</v>
      </c>
      <c r="FH42" s="22" t="e">
        <f t="shared" si="29"/>
        <v>#N/A</v>
      </c>
      <c r="FI42" s="62" t="e">
        <f t="shared" si="30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31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projet'!$B$9,Paramètres!$A$1:$I$88,3,0)*0.475*44/12</f>
        <v>0</v>
      </c>
      <c r="FR42" s="23">
        <f>EXP(-LN(2)/25)*FR41+(1-EXP(-LN(2)/25))/(LN(2)/25)*Calculateur!FM42*Calculateur!FO42*VLOOKUP('Données projet'!$B$9,Paramètres!$A$1:$I$88,3,0)*0.475*44/12</f>
        <v>0</v>
      </c>
      <c r="FS42" s="23">
        <f>EXP(-LN(2)/2)*FS41+(1-EXP(-LN(2)/2))/(LN(2)/2)*FM42*FP42*VLOOKUP('Données projet'!$B$9,Paramètres!$A$1:$I$88,3,0)*0.475*44/12</f>
        <v>0</v>
      </c>
      <c r="FT42" s="24">
        <f t="shared" si="32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IF(A42&lt;'Données projet'!$A$244,$FW$205^A42,IF(A42='Données projet'!$A$244,'Données projet'!$B$244,FZ41+FY42-GH41))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51"/>
        <v>#N/A</v>
      </c>
      <c r="GC42" s="22" t="e">
        <f t="shared" si="33"/>
        <v>#N/A</v>
      </c>
      <c r="GD42" s="62" t="e">
        <f t="shared" si="34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35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projet'!$B$9,Paramètres!$A$1:$I$88,3,0)*0.475*44/12</f>
        <v>0</v>
      </c>
      <c r="GM42" s="23">
        <f>EXP(-LN(2)/25)*GM41+(1-EXP(-LN(2)/25))/(LN(2)/25)*Calculateur!GH42*Calculateur!GJ42*VLOOKUP('Données projet'!$B$9,Paramètres!$A$1:$I$88,3,0)*0.475*44/12</f>
        <v>0</v>
      </c>
      <c r="GN42" s="23">
        <f>EXP(-LN(2)/2)*GN41+(1-EXP(-LN(2)/2))/(LN(2)/2)*GH42*GK42*VLOOKUP('Données projet'!$B$9,Paramètres!$A$1:$I$88,3,0)*0.475*44/12</f>
        <v>0</v>
      </c>
      <c r="GO42" s="23">
        <f t="shared" si="36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IF(A42&lt;'Données projet'!$A$270,$GR$205^A42,IF(A42='Données projet'!$A$270,'Données projet'!$B$270,GU41+GT42-HC41))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2"/>
        <v>#N/A</v>
      </c>
      <c r="GX42" s="22" t="e">
        <f t="shared" si="37"/>
        <v>#N/A</v>
      </c>
      <c r="GY42" s="62" t="e">
        <f t="shared" si="38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39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projet'!$B$9,Paramètres!$A$1:$I$88,3,0)*0.475*44/12</f>
        <v>0</v>
      </c>
      <c r="HH42" s="23">
        <f>EXP(-LN(2)/25)*HH41+(1-EXP(-LN(2)/25))/(LN(2)/25)*Calculateur!HC42*Calculateur!HE42*VLOOKUP('Données projet'!$B$9,Paramètres!$A$1:$I$88,3,0)*0.475*44/12</f>
        <v>0</v>
      </c>
      <c r="HI42" s="23">
        <f>EXP(-LN(2)/2)*HI41+(1-EXP(-LN(2)/2))/(LN(2)/2)*HC42*HF42*VLOOKUP('Données projet'!$B$9,Paramètres!$A$1:$I$88,3,0)*0.475*44/12</f>
        <v>0</v>
      </c>
      <c r="HJ42" s="24">
        <f t="shared" si="40"/>
        <v>0</v>
      </c>
    </row>
    <row r="43" spans="1:218" s="5" customFormat="1" x14ac:dyDescent="0.3">
      <c r="A43" s="11">
        <f t="shared" si="4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23.919999999999995</v>
      </c>
      <c r="D43" s="12">
        <f t="shared" si="4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IF(A43&lt;'Données projet'!$A$36,$K$205^A43,IF(A43='Données projet'!$A$36,'Données projet'!$B$36,N42+M43-V42))</f>
        <v>0</v>
      </c>
      <c r="O43" s="14">
        <f>N43*VLOOKUP('Données projet'!$B$9,Paramètres!$A$1:$I$88,3,0)*VLOOKUP('Données projet'!$B$9,Paramètres!$A$1:$I$88,5,0)</f>
        <v>0</v>
      </c>
      <c r="P43" s="14" t="e">
        <f t="shared" si="4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148.54336005338024</v>
      </c>
      <c r="T43" s="62">
        <f t="shared" si="3"/>
        <v>361.07991692964788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43.740616948582385</v>
      </c>
      <c r="AA43" s="23">
        <f>EXP(-LN(2)/25)*AA42+(1-EXP(-LN(2)/25))/(LN(2)/25)*Calculateur!V43*Calculateur!X43*VLOOKUP('Données projet'!$B$9,Paramètres!$A$1:$I$88,3,0)*0.475*44/12</f>
        <v>33.306973272629243</v>
      </c>
      <c r="AB43" s="23">
        <f>EXP(-LN(2)/2)*AB42+(1-EXP(-LN(2)/2))/(LN(2)/2)*V43*Y43*VLOOKUP('Données projet'!$B$9,Paramètres!$A$1:$I$88,3,0)*0.475*44/12</f>
        <v>1.3614807749033888</v>
      </c>
      <c r="AC43" s="24">
        <f t="shared" si="4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IF(A43&lt;'Données projet'!$A$62,$AF$205^A43,IF(A43='Données projet'!$A$62,'Données projet'!$B$62,AI42+AH43-AQ42))</f>
        <v>0</v>
      </c>
      <c r="AJ43" s="14" t="e">
        <f>AI43*VLOOKUP('Données projet'!$B$10,Paramètres!$A$1:$I$88,3,0)*VLOOKUP('Données projet'!$B$10,Paramètres!$A$1:$I$88,5,0)</f>
        <v>#N/A</v>
      </c>
      <c r="AK43" s="14" t="e">
        <f t="shared" si="44"/>
        <v>#N/A</v>
      </c>
      <c r="AL43" s="22" t="e">
        <f t="shared" si="5"/>
        <v>#N/A</v>
      </c>
      <c r="AM43" s="62" t="e">
        <f t="shared" si="6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7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projet'!$B$9,Paramètres!$A$1:$I$88,3,0)*0.475*44/12</f>
        <v>0</v>
      </c>
      <c r="AV43" s="23">
        <f>EXP(-LN(2)/25)*AV42+(1-EXP(-LN(2)/25))/(LN(2)/25)*Calculateur!AQ43*Calculateur!AS43*VLOOKUP('Données projet'!$B$9,Paramètres!$A$1:$I$88,3,0)*0.475*44/12</f>
        <v>0</v>
      </c>
      <c r="AW43" s="23">
        <f>EXP(-LN(2)/2)*AW42+(1-EXP(-LN(2)/2))/(LN(2)/2)*AQ43*AT43*VLOOKUP('Données projet'!$B$9,Paramètres!$A$1:$I$88,3,0)*0.475*44/12</f>
        <v>0</v>
      </c>
      <c r="AX43" s="23">
        <f t="shared" si="8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IF(A43&lt;'Données projet'!$A$88,$BA$205^A43,IF(A43='Données projet'!$A$88,'Données projet'!$B$88,BD42+BC43-BL42))</f>
        <v>0</v>
      </c>
      <c r="BE43" s="14" t="e">
        <f>BD43*VLOOKUP('Données projet'!$B$11,Paramètres!$A$1:$I$88,3,0)*VLOOKUP('Données projet'!$B$11,Paramètres!$A$1:$I$88,5,0)</f>
        <v>#N/A</v>
      </c>
      <c r="BF43" s="14" t="e">
        <f t="shared" si="45"/>
        <v>#N/A</v>
      </c>
      <c r="BG43" s="22" t="e">
        <f t="shared" si="9"/>
        <v>#N/A</v>
      </c>
      <c r="BH43" s="62" t="e">
        <f t="shared" si="10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11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projet'!$B$9,Paramètres!$A$1:$I$88,3,0)*0.475*44/12</f>
        <v>0</v>
      </c>
      <c r="BQ43" s="23">
        <f>EXP(-LN(2)/25)*BQ42+(1-EXP(-LN(2)/25))/(LN(2)/25)*Calculateur!BL43*Calculateur!BN43*VLOOKUP('Données projet'!$B$9,Paramètres!$A$1:$I$88,3,0)*0.475*44/12</f>
        <v>0</v>
      </c>
      <c r="BR43" s="23">
        <f>EXP(-LN(2)/2)*BR42+(1-EXP(-LN(2)/2))/(LN(2)/2)*BL43*BO43*VLOOKUP('Données projet'!$B$9,Paramètres!$A$1:$I$88,3,0)*0.475*44/12</f>
        <v>0</v>
      </c>
      <c r="BS43" s="24">
        <f t="shared" si="12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IF(A43&lt;'Données projet'!$A$114,$BV$205^A43,IF(A43='Données projet'!$A$114,'Données projet'!$B$114,BY42+BX43-CG42))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46"/>
        <v>#N/A</v>
      </c>
      <c r="CB43" s="22" t="e">
        <f t="shared" si="13"/>
        <v>#N/A</v>
      </c>
      <c r="CC43" s="62" t="e">
        <f t="shared" si="14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15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projet'!$B$9,Paramètres!$A$1:$I$88,3,0)*0.475*44/12</f>
        <v>0</v>
      </c>
      <c r="CL43" s="23">
        <f>EXP(-LN(2)/25)*CL42+(1-EXP(-LN(2)/25))/(LN(2)/25)*Calculateur!CG43*Calculateur!CI43*VLOOKUP('Données projet'!$B$9,Paramètres!$A$1:$I$88,3,0)*0.475*44/12</f>
        <v>0</v>
      </c>
      <c r="CM43" s="23">
        <f>EXP(-LN(2)/2)*CM42+(1-EXP(-LN(2)/2))/(LN(2)/2)*CG43*CJ43*VLOOKUP('Données projet'!$B$9,Paramètres!$A$1:$I$88,3,0)*0.475*44/12</f>
        <v>0</v>
      </c>
      <c r="CN43" s="24">
        <f t="shared" si="16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IF(A43&lt;'Données projet'!$A$140,$CQ$205^A43,IF(A43='Données projet'!$A$140,'Données projet'!$B$140,CT42+CS43-DB42))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7"/>
        <v>#N/A</v>
      </c>
      <c r="CW43" s="22" t="e">
        <f t="shared" si="17"/>
        <v>#N/A</v>
      </c>
      <c r="CX43" s="62" t="e">
        <f t="shared" si="18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19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projet'!$B$9,Paramètres!$A$1:$I$88,3,0)*0.475*44/12</f>
        <v>0</v>
      </c>
      <c r="DG43" s="23">
        <f>EXP(-LN(2)/25)*DG42+(1-EXP(-LN(2)/25))/(LN(2)/25)*Calculateur!DB43*Calculateur!DD43*VLOOKUP('Données projet'!$B$9,Paramètres!$A$1:$I$88,3,0)*0.475*44/12</f>
        <v>0</v>
      </c>
      <c r="DH43" s="23">
        <f>EXP(-LN(2)/2)*DH42+(1-EXP(-LN(2)/2))/(LN(2)/2)*DB43*DE43*VLOOKUP('Données projet'!$B$9,Paramètres!$A$1:$I$88,3,0)*0.475*44/12</f>
        <v>0</v>
      </c>
      <c r="DI43" s="24">
        <f t="shared" si="20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IF(A43&lt;'Données projet'!$A$166,$DL$205^A43,IF(A43='Données projet'!$A$166,'Données projet'!$B$166,DO42+DN43-DW42))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8"/>
        <v>#N/A</v>
      </c>
      <c r="DR43" s="22" t="e">
        <f t="shared" si="21"/>
        <v>#N/A</v>
      </c>
      <c r="DS43" s="62" t="e">
        <f t="shared" si="22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23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projet'!$B$9,Paramètres!$A$1:$I$88,3,0)*0.475*44/12</f>
        <v>0</v>
      </c>
      <c r="EB43" s="23">
        <f>EXP(-LN(2)/25)*EB42+(1-EXP(-LN(2)/25))/(LN(2)/25)*Calculateur!DW43*Calculateur!DY43*VLOOKUP('Données projet'!$B$9,Paramètres!$A$1:$I$88,3,0)*0.475*44/12</f>
        <v>0</v>
      </c>
      <c r="EC43" s="23">
        <f>EXP(-LN(2)/2)*EC42+(1-EXP(-LN(2)/2))/(LN(2)/2)*DW43*DZ43*VLOOKUP('Données projet'!$B$9,Paramètres!$A$1:$I$88,3,0)*0.475*44/12</f>
        <v>0</v>
      </c>
      <c r="ED43" s="24">
        <f t="shared" si="24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IF(A43&lt;'Données projet'!$A$192,$EG$205^A43,IF(A43='Données projet'!$A$192,'Données projet'!$B$192,EJ42+EI43-ER42))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9"/>
        <v>#N/A</v>
      </c>
      <c r="EM43" s="22" t="e">
        <f t="shared" si="25"/>
        <v>#N/A</v>
      </c>
      <c r="EN43" s="62" t="e">
        <f t="shared" si="26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27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projet'!$B$9,Paramètres!$A$1:$I$88,3,0)*0.475*44/12</f>
        <v>0</v>
      </c>
      <c r="EW43" s="23">
        <f>EXP(-LN(2)/25)*EW42+(1-EXP(-LN(2)/25))/(LN(2)/25)*Calculateur!ER43*Calculateur!ET43*VLOOKUP('Données projet'!$B$9,Paramètres!$A$1:$I$88,3,0)*0.475*44/12</f>
        <v>0</v>
      </c>
      <c r="EX43" s="23">
        <f>EXP(-LN(2)/2)*EX42+(1-EXP(-LN(2)/2))/(LN(2)/2)*ER43*EU43*VLOOKUP('Données projet'!$B$9,Paramètres!$A$1:$I$88,3,0)*0.475*44/12</f>
        <v>0</v>
      </c>
      <c r="EY43" s="24">
        <f t="shared" si="28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IF(A43&lt;'Données projet'!$A$218,$FB$205^A43,IF(A43='Données projet'!$A$218,'Données projet'!$B$218,FE42+FD43-FM42))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50"/>
        <v>#N/A</v>
      </c>
      <c r="FH43" s="22" t="e">
        <f t="shared" si="29"/>
        <v>#N/A</v>
      </c>
      <c r="FI43" s="62" t="e">
        <f t="shared" si="30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31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projet'!$B$9,Paramètres!$A$1:$I$88,3,0)*0.475*44/12</f>
        <v>0</v>
      </c>
      <c r="FR43" s="23">
        <f>EXP(-LN(2)/25)*FR42+(1-EXP(-LN(2)/25))/(LN(2)/25)*Calculateur!FM43*Calculateur!FO43*VLOOKUP('Données projet'!$B$9,Paramètres!$A$1:$I$88,3,0)*0.475*44/12</f>
        <v>0</v>
      </c>
      <c r="FS43" s="23">
        <f>EXP(-LN(2)/2)*FS42+(1-EXP(-LN(2)/2))/(LN(2)/2)*FM43*FP43*VLOOKUP('Données projet'!$B$9,Paramètres!$A$1:$I$88,3,0)*0.475*44/12</f>
        <v>0</v>
      </c>
      <c r="FT43" s="24">
        <f t="shared" si="32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IF(A43&lt;'Données projet'!$A$244,$FW$205^A43,IF(A43='Données projet'!$A$244,'Données projet'!$B$244,FZ42+FY43-GH42))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51"/>
        <v>#N/A</v>
      </c>
      <c r="GC43" s="22" t="e">
        <f t="shared" si="33"/>
        <v>#N/A</v>
      </c>
      <c r="GD43" s="62" t="e">
        <f t="shared" si="34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35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projet'!$B$9,Paramètres!$A$1:$I$88,3,0)*0.475*44/12</f>
        <v>0</v>
      </c>
      <c r="GM43" s="23">
        <f>EXP(-LN(2)/25)*GM42+(1-EXP(-LN(2)/25))/(LN(2)/25)*Calculateur!GH43*Calculateur!GJ43*VLOOKUP('Données projet'!$B$9,Paramètres!$A$1:$I$88,3,0)*0.475*44/12</f>
        <v>0</v>
      </c>
      <c r="GN43" s="23">
        <f>EXP(-LN(2)/2)*GN42+(1-EXP(-LN(2)/2))/(LN(2)/2)*GH43*GK43*VLOOKUP('Données projet'!$B$9,Paramètres!$A$1:$I$88,3,0)*0.475*44/12</f>
        <v>0</v>
      </c>
      <c r="GO43" s="23">
        <f t="shared" si="36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IF(A43&lt;'Données projet'!$A$270,$GR$205^A43,IF(A43='Données projet'!$A$270,'Données projet'!$B$270,GU42+GT43-HC42))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2"/>
        <v>#N/A</v>
      </c>
      <c r="GX43" s="22" t="e">
        <f t="shared" si="37"/>
        <v>#N/A</v>
      </c>
      <c r="GY43" s="62" t="e">
        <f t="shared" si="38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39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projet'!$B$9,Paramètres!$A$1:$I$88,3,0)*0.475*44/12</f>
        <v>0</v>
      </c>
      <c r="HH43" s="23">
        <f>EXP(-LN(2)/25)*HH42+(1-EXP(-LN(2)/25))/(LN(2)/25)*Calculateur!HC43*Calculateur!HE43*VLOOKUP('Données projet'!$B$9,Paramètres!$A$1:$I$88,3,0)*0.475*44/12</f>
        <v>0</v>
      </c>
      <c r="HI43" s="23">
        <f>EXP(-LN(2)/2)*HI42+(1-EXP(-LN(2)/2))/(LN(2)/2)*HC43*HF43*VLOOKUP('Données projet'!$B$9,Paramètres!$A$1:$I$88,3,0)*0.475*44/12</f>
        <v>0</v>
      </c>
      <c r="HJ43" s="24">
        <f t="shared" si="40"/>
        <v>0</v>
      </c>
    </row>
    <row r="44" spans="1:218" s="5" customFormat="1" x14ac:dyDescent="0.3">
      <c r="A44" s="11">
        <f t="shared" si="4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24.517999999999994</v>
      </c>
      <c r="D44" s="12">
        <f t="shared" si="4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IF(A44&lt;'Données projet'!$A$36,$K$205^A44,IF(A44='Données projet'!$A$36,'Données projet'!$B$36,N43+M44-V43))</f>
        <v>0</v>
      </c>
      <c r="O44" s="14">
        <f>N44*VLOOKUP('Données projet'!$B$9,Paramètres!$A$1:$I$88,3,0)*VLOOKUP('Données projet'!$B$9,Paramètres!$A$1:$I$88,5,0)</f>
        <v>0</v>
      </c>
      <c r="P44" s="14" t="e">
        <f t="shared" si="4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148.54336005338024</v>
      </c>
      <c r="T44" s="62">
        <f t="shared" si="3"/>
        <v>361.07991692964788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42.882890129362679</v>
      </c>
      <c r="AA44" s="23">
        <f>EXP(-LN(2)/25)*AA43+(1-EXP(-LN(2)/25))/(LN(2)/25)*Calculateur!V44*Calculateur!X44*VLOOKUP('Données projet'!$B$9,Paramètres!$A$1:$I$88,3,0)*0.475*44/12</f>
        <v>32.396192336951593</v>
      </c>
      <c r="AB44" s="23">
        <f>EXP(-LN(2)/2)*AB43+(1-EXP(-LN(2)/2))/(LN(2)/2)*V44*Y44*VLOOKUP('Données projet'!$B$9,Paramètres!$A$1:$I$88,3,0)*0.475*44/12</f>
        <v>0.96271228838930178</v>
      </c>
      <c r="AC44" s="24">
        <f t="shared" si="4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IF(A44&lt;'Données projet'!$A$62,$AF$205^A44,IF(A44='Données projet'!$A$62,'Données projet'!$B$62,AI43+AH44-AQ43))</f>
        <v>0</v>
      </c>
      <c r="AJ44" s="14" t="e">
        <f>AI44*VLOOKUP('Données projet'!$B$10,Paramètres!$A$1:$I$88,3,0)*VLOOKUP('Données projet'!$B$10,Paramètres!$A$1:$I$88,5,0)</f>
        <v>#N/A</v>
      </c>
      <c r="AK44" s="14" t="e">
        <f t="shared" si="44"/>
        <v>#N/A</v>
      </c>
      <c r="AL44" s="22" t="e">
        <f t="shared" si="5"/>
        <v>#N/A</v>
      </c>
      <c r="AM44" s="62" t="e">
        <f t="shared" si="6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7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projet'!$B$9,Paramètres!$A$1:$I$88,3,0)*0.475*44/12</f>
        <v>0</v>
      </c>
      <c r="AV44" s="23">
        <f>EXP(-LN(2)/25)*AV43+(1-EXP(-LN(2)/25))/(LN(2)/25)*Calculateur!AQ44*Calculateur!AS44*VLOOKUP('Données projet'!$B$9,Paramètres!$A$1:$I$88,3,0)*0.475*44/12</f>
        <v>0</v>
      </c>
      <c r="AW44" s="23">
        <f>EXP(-LN(2)/2)*AW43+(1-EXP(-LN(2)/2))/(LN(2)/2)*AQ44*AT44*VLOOKUP('Données projet'!$B$9,Paramètres!$A$1:$I$88,3,0)*0.475*44/12</f>
        <v>0</v>
      </c>
      <c r="AX44" s="23">
        <f t="shared" si="8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IF(A44&lt;'Données projet'!$A$88,$BA$205^A44,IF(A44='Données projet'!$A$88,'Données projet'!$B$88,BD43+BC44-BL43))</f>
        <v>0</v>
      </c>
      <c r="BE44" s="14" t="e">
        <f>BD44*VLOOKUP('Données projet'!$B$11,Paramètres!$A$1:$I$88,3,0)*VLOOKUP('Données projet'!$B$11,Paramètres!$A$1:$I$88,5,0)</f>
        <v>#N/A</v>
      </c>
      <c r="BF44" s="14" t="e">
        <f t="shared" si="45"/>
        <v>#N/A</v>
      </c>
      <c r="BG44" s="22" t="e">
        <f t="shared" si="9"/>
        <v>#N/A</v>
      </c>
      <c r="BH44" s="62" t="e">
        <f t="shared" si="10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11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projet'!$B$9,Paramètres!$A$1:$I$88,3,0)*0.475*44/12</f>
        <v>0</v>
      </c>
      <c r="BQ44" s="23">
        <f>EXP(-LN(2)/25)*BQ43+(1-EXP(-LN(2)/25))/(LN(2)/25)*Calculateur!BL44*Calculateur!BN44*VLOOKUP('Données projet'!$B$9,Paramètres!$A$1:$I$88,3,0)*0.475*44/12</f>
        <v>0</v>
      </c>
      <c r="BR44" s="23">
        <f>EXP(-LN(2)/2)*BR43+(1-EXP(-LN(2)/2))/(LN(2)/2)*BL44*BO44*VLOOKUP('Données projet'!$B$9,Paramètres!$A$1:$I$88,3,0)*0.475*44/12</f>
        <v>0</v>
      </c>
      <c r="BS44" s="24">
        <f t="shared" si="12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IF(A44&lt;'Données projet'!$A$114,$BV$205^A44,IF(A44='Données projet'!$A$114,'Données projet'!$B$114,BY43+BX44-CG43))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46"/>
        <v>#N/A</v>
      </c>
      <c r="CB44" s="22" t="e">
        <f t="shared" si="13"/>
        <v>#N/A</v>
      </c>
      <c r="CC44" s="62" t="e">
        <f t="shared" si="14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15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projet'!$B$9,Paramètres!$A$1:$I$88,3,0)*0.475*44/12</f>
        <v>0</v>
      </c>
      <c r="CL44" s="23">
        <f>EXP(-LN(2)/25)*CL43+(1-EXP(-LN(2)/25))/(LN(2)/25)*Calculateur!CG44*Calculateur!CI44*VLOOKUP('Données projet'!$B$9,Paramètres!$A$1:$I$88,3,0)*0.475*44/12</f>
        <v>0</v>
      </c>
      <c r="CM44" s="23">
        <f>EXP(-LN(2)/2)*CM43+(1-EXP(-LN(2)/2))/(LN(2)/2)*CG44*CJ44*VLOOKUP('Données projet'!$B$9,Paramètres!$A$1:$I$88,3,0)*0.475*44/12</f>
        <v>0</v>
      </c>
      <c r="CN44" s="24">
        <f t="shared" si="16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IF(A44&lt;'Données projet'!$A$140,$CQ$205^A44,IF(A44='Données projet'!$A$140,'Données projet'!$B$140,CT43+CS44-DB43))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7"/>
        <v>#N/A</v>
      </c>
      <c r="CW44" s="22" t="e">
        <f t="shared" si="17"/>
        <v>#N/A</v>
      </c>
      <c r="CX44" s="62" t="e">
        <f t="shared" si="18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19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projet'!$B$9,Paramètres!$A$1:$I$88,3,0)*0.475*44/12</f>
        <v>0</v>
      </c>
      <c r="DG44" s="23">
        <f>EXP(-LN(2)/25)*DG43+(1-EXP(-LN(2)/25))/(LN(2)/25)*Calculateur!DB44*Calculateur!DD44*VLOOKUP('Données projet'!$B$9,Paramètres!$A$1:$I$88,3,0)*0.475*44/12</f>
        <v>0</v>
      </c>
      <c r="DH44" s="23">
        <f>EXP(-LN(2)/2)*DH43+(1-EXP(-LN(2)/2))/(LN(2)/2)*DB44*DE44*VLOOKUP('Données projet'!$B$9,Paramètres!$A$1:$I$88,3,0)*0.475*44/12</f>
        <v>0</v>
      </c>
      <c r="DI44" s="24">
        <f t="shared" si="20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IF(A44&lt;'Données projet'!$A$166,$DL$205^A44,IF(A44='Données projet'!$A$166,'Données projet'!$B$166,DO43+DN44-DW43))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8"/>
        <v>#N/A</v>
      </c>
      <c r="DR44" s="22" t="e">
        <f t="shared" si="21"/>
        <v>#N/A</v>
      </c>
      <c r="DS44" s="62" t="e">
        <f t="shared" si="22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23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projet'!$B$9,Paramètres!$A$1:$I$88,3,0)*0.475*44/12</f>
        <v>0</v>
      </c>
      <c r="EB44" s="23">
        <f>EXP(-LN(2)/25)*EB43+(1-EXP(-LN(2)/25))/(LN(2)/25)*Calculateur!DW44*Calculateur!DY44*VLOOKUP('Données projet'!$B$9,Paramètres!$A$1:$I$88,3,0)*0.475*44/12</f>
        <v>0</v>
      </c>
      <c r="EC44" s="23">
        <f>EXP(-LN(2)/2)*EC43+(1-EXP(-LN(2)/2))/(LN(2)/2)*DW44*DZ44*VLOOKUP('Données projet'!$B$9,Paramètres!$A$1:$I$88,3,0)*0.475*44/12</f>
        <v>0</v>
      </c>
      <c r="ED44" s="24">
        <f t="shared" si="24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IF(A44&lt;'Données projet'!$A$192,$EG$205^A44,IF(A44='Données projet'!$A$192,'Données projet'!$B$192,EJ43+EI44-ER43))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9"/>
        <v>#N/A</v>
      </c>
      <c r="EM44" s="22" t="e">
        <f t="shared" si="25"/>
        <v>#N/A</v>
      </c>
      <c r="EN44" s="62" t="e">
        <f t="shared" si="26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27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projet'!$B$9,Paramètres!$A$1:$I$88,3,0)*0.475*44/12</f>
        <v>0</v>
      </c>
      <c r="EW44" s="23">
        <f>EXP(-LN(2)/25)*EW43+(1-EXP(-LN(2)/25))/(LN(2)/25)*Calculateur!ER44*Calculateur!ET44*VLOOKUP('Données projet'!$B$9,Paramètres!$A$1:$I$88,3,0)*0.475*44/12</f>
        <v>0</v>
      </c>
      <c r="EX44" s="23">
        <f>EXP(-LN(2)/2)*EX43+(1-EXP(-LN(2)/2))/(LN(2)/2)*ER44*EU44*VLOOKUP('Données projet'!$B$9,Paramètres!$A$1:$I$88,3,0)*0.475*44/12</f>
        <v>0</v>
      </c>
      <c r="EY44" s="24">
        <f t="shared" si="28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IF(A44&lt;'Données projet'!$A$218,$FB$205^A44,IF(A44='Données projet'!$A$218,'Données projet'!$B$218,FE43+FD44-FM43))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50"/>
        <v>#N/A</v>
      </c>
      <c r="FH44" s="22" t="e">
        <f t="shared" si="29"/>
        <v>#N/A</v>
      </c>
      <c r="FI44" s="62" t="e">
        <f t="shared" si="30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31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projet'!$B$9,Paramètres!$A$1:$I$88,3,0)*0.475*44/12</f>
        <v>0</v>
      </c>
      <c r="FR44" s="23">
        <f>EXP(-LN(2)/25)*FR43+(1-EXP(-LN(2)/25))/(LN(2)/25)*Calculateur!FM44*Calculateur!FO44*VLOOKUP('Données projet'!$B$9,Paramètres!$A$1:$I$88,3,0)*0.475*44/12</f>
        <v>0</v>
      </c>
      <c r="FS44" s="23">
        <f>EXP(-LN(2)/2)*FS43+(1-EXP(-LN(2)/2))/(LN(2)/2)*FM44*FP44*VLOOKUP('Données projet'!$B$9,Paramètres!$A$1:$I$88,3,0)*0.475*44/12</f>
        <v>0</v>
      </c>
      <c r="FT44" s="24">
        <f t="shared" si="32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IF(A44&lt;'Données projet'!$A$244,$FW$205^A44,IF(A44='Données projet'!$A$244,'Données projet'!$B$244,FZ43+FY44-GH43))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51"/>
        <v>#N/A</v>
      </c>
      <c r="GC44" s="22" t="e">
        <f t="shared" si="33"/>
        <v>#N/A</v>
      </c>
      <c r="GD44" s="62" t="e">
        <f t="shared" si="34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35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projet'!$B$9,Paramètres!$A$1:$I$88,3,0)*0.475*44/12</f>
        <v>0</v>
      </c>
      <c r="GM44" s="23">
        <f>EXP(-LN(2)/25)*GM43+(1-EXP(-LN(2)/25))/(LN(2)/25)*Calculateur!GH44*Calculateur!GJ44*VLOOKUP('Données projet'!$B$9,Paramètres!$A$1:$I$88,3,0)*0.475*44/12</f>
        <v>0</v>
      </c>
      <c r="GN44" s="23">
        <f>EXP(-LN(2)/2)*GN43+(1-EXP(-LN(2)/2))/(LN(2)/2)*GH44*GK44*VLOOKUP('Données projet'!$B$9,Paramètres!$A$1:$I$88,3,0)*0.475*44/12</f>
        <v>0</v>
      </c>
      <c r="GO44" s="23">
        <f t="shared" si="36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IF(A44&lt;'Données projet'!$A$270,$GR$205^A44,IF(A44='Données projet'!$A$270,'Données projet'!$B$270,GU43+GT44-HC43))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2"/>
        <v>#N/A</v>
      </c>
      <c r="GX44" s="22" t="e">
        <f t="shared" si="37"/>
        <v>#N/A</v>
      </c>
      <c r="GY44" s="62" t="e">
        <f t="shared" si="38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39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projet'!$B$9,Paramètres!$A$1:$I$88,3,0)*0.475*44/12</f>
        <v>0</v>
      </c>
      <c r="HH44" s="23">
        <f>EXP(-LN(2)/25)*HH43+(1-EXP(-LN(2)/25))/(LN(2)/25)*Calculateur!HC44*Calculateur!HE44*VLOOKUP('Données projet'!$B$9,Paramètres!$A$1:$I$88,3,0)*0.475*44/12</f>
        <v>0</v>
      </c>
      <c r="HI44" s="23">
        <f>EXP(-LN(2)/2)*HI43+(1-EXP(-LN(2)/2))/(LN(2)/2)*HC44*HF44*VLOOKUP('Données projet'!$B$9,Paramètres!$A$1:$I$88,3,0)*0.475*44/12</f>
        <v>0</v>
      </c>
      <c r="HJ44" s="24">
        <f t="shared" si="40"/>
        <v>0</v>
      </c>
    </row>
    <row r="45" spans="1:218" s="5" customFormat="1" x14ac:dyDescent="0.3">
      <c r="A45" s="11">
        <f t="shared" si="4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25.115999999999993</v>
      </c>
      <c r="D45" s="12">
        <f t="shared" si="4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IF(A45&lt;'Données projet'!$A$36,$K$205^A45,IF(A45='Données projet'!$A$36,'Données projet'!$B$36,N44+M45-V44))</f>
        <v>0</v>
      </c>
      <c r="O45" s="14">
        <f>N45*VLOOKUP('Données projet'!$B$9,Paramètres!$A$1:$I$88,3,0)*VLOOKUP('Données projet'!$B$9,Paramètres!$A$1:$I$88,5,0)</f>
        <v>0</v>
      </c>
      <c r="P45" s="14" t="e">
        <f t="shared" si="4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148.54336005338024</v>
      </c>
      <c r="T45" s="62">
        <f t="shared" si="3"/>
        <v>361.07991692964788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42.041982809906166</v>
      </c>
      <c r="AA45" s="23">
        <f>EXP(-LN(2)/25)*AA44+(1-EXP(-LN(2)/25))/(LN(2)/25)*Calculateur!V45*Calculateur!X45*VLOOKUP('Données projet'!$B$9,Paramètres!$A$1:$I$88,3,0)*0.475*44/12</f>
        <v>31.510316753855939</v>
      </c>
      <c r="AB45" s="23">
        <f>EXP(-LN(2)/2)*AB44+(1-EXP(-LN(2)/2))/(LN(2)/2)*V45*Y45*VLOOKUP('Données projet'!$B$9,Paramètres!$A$1:$I$88,3,0)*0.475*44/12</f>
        <v>0.68074038745169452</v>
      </c>
      <c r="AC45" s="24">
        <f t="shared" si="4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IF(A45&lt;'Données projet'!$A$62,$AF$205^A45,IF(A45='Données projet'!$A$62,'Données projet'!$B$62,AI44+AH45-AQ44))</f>
        <v>0</v>
      </c>
      <c r="AJ45" s="14" t="e">
        <f>AI45*VLOOKUP('Données projet'!$B$10,Paramètres!$A$1:$I$88,3,0)*VLOOKUP('Données projet'!$B$10,Paramètres!$A$1:$I$88,5,0)</f>
        <v>#N/A</v>
      </c>
      <c r="AK45" s="14" t="e">
        <f t="shared" si="44"/>
        <v>#N/A</v>
      </c>
      <c r="AL45" s="22" t="e">
        <f t="shared" si="5"/>
        <v>#N/A</v>
      </c>
      <c r="AM45" s="62" t="e">
        <f t="shared" si="6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7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projet'!$B$9,Paramètres!$A$1:$I$88,3,0)*0.475*44/12</f>
        <v>0</v>
      </c>
      <c r="AV45" s="23">
        <f>EXP(-LN(2)/25)*AV44+(1-EXP(-LN(2)/25))/(LN(2)/25)*Calculateur!AQ45*Calculateur!AS45*VLOOKUP('Données projet'!$B$9,Paramètres!$A$1:$I$88,3,0)*0.475*44/12</f>
        <v>0</v>
      </c>
      <c r="AW45" s="23">
        <f>EXP(-LN(2)/2)*AW44+(1-EXP(-LN(2)/2))/(LN(2)/2)*AQ45*AT45*VLOOKUP('Données projet'!$B$9,Paramètres!$A$1:$I$88,3,0)*0.475*44/12</f>
        <v>0</v>
      </c>
      <c r="AX45" s="23">
        <f t="shared" si="8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IF(A45&lt;'Données projet'!$A$88,$BA$205^A45,IF(A45='Données projet'!$A$88,'Données projet'!$B$88,BD44+BC45-BL44))</f>
        <v>0</v>
      </c>
      <c r="BE45" s="14" t="e">
        <f>BD45*VLOOKUP('Données projet'!$B$11,Paramètres!$A$1:$I$88,3,0)*VLOOKUP('Données projet'!$B$11,Paramètres!$A$1:$I$88,5,0)</f>
        <v>#N/A</v>
      </c>
      <c r="BF45" s="14" t="e">
        <f t="shared" si="45"/>
        <v>#N/A</v>
      </c>
      <c r="BG45" s="22" t="e">
        <f t="shared" si="9"/>
        <v>#N/A</v>
      </c>
      <c r="BH45" s="62" t="e">
        <f t="shared" si="10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11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projet'!$B$9,Paramètres!$A$1:$I$88,3,0)*0.475*44/12</f>
        <v>0</v>
      </c>
      <c r="BQ45" s="23">
        <f>EXP(-LN(2)/25)*BQ44+(1-EXP(-LN(2)/25))/(LN(2)/25)*Calculateur!BL45*Calculateur!BN45*VLOOKUP('Données projet'!$B$9,Paramètres!$A$1:$I$88,3,0)*0.475*44/12</f>
        <v>0</v>
      </c>
      <c r="BR45" s="23">
        <f>EXP(-LN(2)/2)*BR44+(1-EXP(-LN(2)/2))/(LN(2)/2)*BL45*BO45*VLOOKUP('Données projet'!$B$9,Paramètres!$A$1:$I$88,3,0)*0.475*44/12</f>
        <v>0</v>
      </c>
      <c r="BS45" s="24">
        <f t="shared" si="12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IF(A45&lt;'Données projet'!$A$114,$BV$205^A45,IF(A45='Données projet'!$A$114,'Données projet'!$B$114,BY44+BX45-CG44))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46"/>
        <v>#N/A</v>
      </c>
      <c r="CB45" s="22" t="e">
        <f t="shared" si="13"/>
        <v>#N/A</v>
      </c>
      <c r="CC45" s="62" t="e">
        <f t="shared" si="14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15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projet'!$B$9,Paramètres!$A$1:$I$88,3,0)*0.475*44/12</f>
        <v>0</v>
      </c>
      <c r="CL45" s="23">
        <f>EXP(-LN(2)/25)*CL44+(1-EXP(-LN(2)/25))/(LN(2)/25)*Calculateur!CG45*Calculateur!CI45*VLOOKUP('Données projet'!$B$9,Paramètres!$A$1:$I$88,3,0)*0.475*44/12</f>
        <v>0</v>
      </c>
      <c r="CM45" s="23">
        <f>EXP(-LN(2)/2)*CM44+(1-EXP(-LN(2)/2))/(LN(2)/2)*CG45*CJ45*VLOOKUP('Données projet'!$B$9,Paramètres!$A$1:$I$88,3,0)*0.475*44/12</f>
        <v>0</v>
      </c>
      <c r="CN45" s="24">
        <f t="shared" si="16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IF(A45&lt;'Données projet'!$A$140,$CQ$205^A45,IF(A45='Données projet'!$A$140,'Données projet'!$B$140,CT44+CS45-DB44))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7"/>
        <v>#N/A</v>
      </c>
      <c r="CW45" s="22" t="e">
        <f t="shared" si="17"/>
        <v>#N/A</v>
      </c>
      <c r="CX45" s="62" t="e">
        <f t="shared" si="18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19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projet'!$B$9,Paramètres!$A$1:$I$88,3,0)*0.475*44/12</f>
        <v>0</v>
      </c>
      <c r="DG45" s="23">
        <f>EXP(-LN(2)/25)*DG44+(1-EXP(-LN(2)/25))/(LN(2)/25)*Calculateur!DB45*Calculateur!DD45*VLOOKUP('Données projet'!$B$9,Paramètres!$A$1:$I$88,3,0)*0.475*44/12</f>
        <v>0</v>
      </c>
      <c r="DH45" s="23">
        <f>EXP(-LN(2)/2)*DH44+(1-EXP(-LN(2)/2))/(LN(2)/2)*DB45*DE45*VLOOKUP('Données projet'!$B$9,Paramètres!$A$1:$I$88,3,0)*0.475*44/12</f>
        <v>0</v>
      </c>
      <c r="DI45" s="24">
        <f t="shared" si="20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IF(A45&lt;'Données projet'!$A$166,$DL$205^A45,IF(A45='Données projet'!$A$166,'Données projet'!$B$166,DO44+DN45-DW44))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8"/>
        <v>#N/A</v>
      </c>
      <c r="DR45" s="22" t="e">
        <f t="shared" si="21"/>
        <v>#N/A</v>
      </c>
      <c r="DS45" s="62" t="e">
        <f t="shared" si="22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23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projet'!$B$9,Paramètres!$A$1:$I$88,3,0)*0.475*44/12</f>
        <v>0</v>
      </c>
      <c r="EB45" s="23">
        <f>EXP(-LN(2)/25)*EB44+(1-EXP(-LN(2)/25))/(LN(2)/25)*Calculateur!DW45*Calculateur!DY45*VLOOKUP('Données projet'!$B$9,Paramètres!$A$1:$I$88,3,0)*0.475*44/12</f>
        <v>0</v>
      </c>
      <c r="EC45" s="23">
        <f>EXP(-LN(2)/2)*EC44+(1-EXP(-LN(2)/2))/(LN(2)/2)*DW45*DZ45*VLOOKUP('Données projet'!$B$9,Paramètres!$A$1:$I$88,3,0)*0.475*44/12</f>
        <v>0</v>
      </c>
      <c r="ED45" s="24">
        <f t="shared" si="24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IF(A45&lt;'Données projet'!$A$192,$EG$205^A45,IF(A45='Données projet'!$A$192,'Données projet'!$B$192,EJ44+EI45-ER44))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9"/>
        <v>#N/A</v>
      </c>
      <c r="EM45" s="22" t="e">
        <f t="shared" si="25"/>
        <v>#N/A</v>
      </c>
      <c r="EN45" s="62" t="e">
        <f t="shared" si="26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27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projet'!$B$9,Paramètres!$A$1:$I$88,3,0)*0.475*44/12</f>
        <v>0</v>
      </c>
      <c r="EW45" s="23">
        <f>EXP(-LN(2)/25)*EW44+(1-EXP(-LN(2)/25))/(LN(2)/25)*Calculateur!ER45*Calculateur!ET45*VLOOKUP('Données projet'!$B$9,Paramètres!$A$1:$I$88,3,0)*0.475*44/12</f>
        <v>0</v>
      </c>
      <c r="EX45" s="23">
        <f>EXP(-LN(2)/2)*EX44+(1-EXP(-LN(2)/2))/(LN(2)/2)*ER45*EU45*VLOOKUP('Données projet'!$B$9,Paramètres!$A$1:$I$88,3,0)*0.475*44/12</f>
        <v>0</v>
      </c>
      <c r="EY45" s="24">
        <f t="shared" si="28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IF(A45&lt;'Données projet'!$A$218,$FB$205^A45,IF(A45='Données projet'!$A$218,'Données projet'!$B$218,FE44+FD45-FM44))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50"/>
        <v>#N/A</v>
      </c>
      <c r="FH45" s="22" t="e">
        <f t="shared" si="29"/>
        <v>#N/A</v>
      </c>
      <c r="FI45" s="62" t="e">
        <f t="shared" si="30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31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projet'!$B$9,Paramètres!$A$1:$I$88,3,0)*0.475*44/12</f>
        <v>0</v>
      </c>
      <c r="FR45" s="23">
        <f>EXP(-LN(2)/25)*FR44+(1-EXP(-LN(2)/25))/(LN(2)/25)*Calculateur!FM45*Calculateur!FO45*VLOOKUP('Données projet'!$B$9,Paramètres!$A$1:$I$88,3,0)*0.475*44/12</f>
        <v>0</v>
      </c>
      <c r="FS45" s="23">
        <f>EXP(-LN(2)/2)*FS44+(1-EXP(-LN(2)/2))/(LN(2)/2)*FM45*FP45*VLOOKUP('Données projet'!$B$9,Paramètres!$A$1:$I$88,3,0)*0.475*44/12</f>
        <v>0</v>
      </c>
      <c r="FT45" s="24">
        <f t="shared" si="32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IF(A45&lt;'Données projet'!$A$244,$FW$205^A45,IF(A45='Données projet'!$A$244,'Données projet'!$B$244,FZ44+FY45-GH44))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51"/>
        <v>#N/A</v>
      </c>
      <c r="GC45" s="22" t="e">
        <f t="shared" si="33"/>
        <v>#N/A</v>
      </c>
      <c r="GD45" s="62" t="e">
        <f t="shared" si="34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35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projet'!$B$9,Paramètres!$A$1:$I$88,3,0)*0.475*44/12</f>
        <v>0</v>
      </c>
      <c r="GM45" s="23">
        <f>EXP(-LN(2)/25)*GM44+(1-EXP(-LN(2)/25))/(LN(2)/25)*Calculateur!GH45*Calculateur!GJ45*VLOOKUP('Données projet'!$B$9,Paramètres!$A$1:$I$88,3,0)*0.475*44/12</f>
        <v>0</v>
      </c>
      <c r="GN45" s="23">
        <f>EXP(-LN(2)/2)*GN44+(1-EXP(-LN(2)/2))/(LN(2)/2)*GH45*GK45*VLOOKUP('Données projet'!$B$9,Paramètres!$A$1:$I$88,3,0)*0.475*44/12</f>
        <v>0</v>
      </c>
      <c r="GO45" s="23">
        <f t="shared" si="36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IF(A45&lt;'Données projet'!$A$270,$GR$205^A45,IF(A45='Données projet'!$A$270,'Données projet'!$B$270,GU44+GT45-HC44))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2"/>
        <v>#N/A</v>
      </c>
      <c r="GX45" s="22" t="e">
        <f t="shared" si="37"/>
        <v>#N/A</v>
      </c>
      <c r="GY45" s="62" t="e">
        <f t="shared" si="38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39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projet'!$B$9,Paramètres!$A$1:$I$88,3,0)*0.475*44/12</f>
        <v>0</v>
      </c>
      <c r="HH45" s="23">
        <f>EXP(-LN(2)/25)*HH44+(1-EXP(-LN(2)/25))/(LN(2)/25)*Calculateur!HC45*Calculateur!HE45*VLOOKUP('Données projet'!$B$9,Paramètres!$A$1:$I$88,3,0)*0.475*44/12</f>
        <v>0</v>
      </c>
      <c r="HI45" s="23">
        <f>EXP(-LN(2)/2)*HI44+(1-EXP(-LN(2)/2))/(LN(2)/2)*HC45*HF45*VLOOKUP('Données projet'!$B$9,Paramètres!$A$1:$I$88,3,0)*0.475*44/12</f>
        <v>0</v>
      </c>
      <c r="HJ45" s="24">
        <f t="shared" si="40"/>
        <v>0</v>
      </c>
    </row>
    <row r="46" spans="1:218" s="5" customFormat="1" x14ac:dyDescent="0.3">
      <c r="A46" s="11">
        <f t="shared" si="4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25.713999999999992</v>
      </c>
      <c r="D46" s="12">
        <f t="shared" si="4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IF(A46&lt;'Données projet'!$A$36,$K$205^A46,IF(A46='Données projet'!$A$36,'Données projet'!$B$36,N45+M46-V45))</f>
        <v>0</v>
      </c>
      <c r="O46" s="14">
        <f>N46*VLOOKUP('Données projet'!$B$9,Paramètres!$A$1:$I$88,3,0)*VLOOKUP('Données projet'!$B$9,Paramètres!$A$1:$I$88,5,0)</f>
        <v>0</v>
      </c>
      <c r="P46" s="14" t="e">
        <f t="shared" si="4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148.54336005338024</v>
      </c>
      <c r="T46" s="62">
        <f t="shared" si="3"/>
        <v>361.07991692964788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41.217565170081379</v>
      </c>
      <c r="AA46" s="23">
        <f>EXP(-LN(2)/25)*AA45+(1-EXP(-LN(2)/25))/(LN(2)/25)*Calculateur!V46*Calculateur!X46*VLOOKUP('Données projet'!$B$9,Paramètres!$A$1:$I$88,3,0)*0.475*44/12</f>
        <v>30.648665485166209</v>
      </c>
      <c r="AB46" s="23">
        <f>EXP(-LN(2)/2)*AB45+(1-EXP(-LN(2)/2))/(LN(2)/2)*V46*Y46*VLOOKUP('Données projet'!$B$9,Paramètres!$A$1:$I$88,3,0)*0.475*44/12</f>
        <v>0.48135614419465095</v>
      </c>
      <c r="AC46" s="24">
        <f t="shared" si="4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IF(A46&lt;'Données projet'!$A$62,$AF$205^A46,IF(A46='Données projet'!$A$62,'Données projet'!$B$62,AI45+AH46-AQ45))</f>
        <v>0</v>
      </c>
      <c r="AJ46" s="14" t="e">
        <f>AI46*VLOOKUP('Données projet'!$B$10,Paramètres!$A$1:$I$88,3,0)*VLOOKUP('Données projet'!$B$10,Paramètres!$A$1:$I$88,5,0)</f>
        <v>#N/A</v>
      </c>
      <c r="AK46" s="14" t="e">
        <f t="shared" si="44"/>
        <v>#N/A</v>
      </c>
      <c r="AL46" s="22" t="e">
        <f t="shared" si="5"/>
        <v>#N/A</v>
      </c>
      <c r="AM46" s="62" t="e">
        <f t="shared" si="6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7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projet'!$B$9,Paramètres!$A$1:$I$88,3,0)*0.475*44/12</f>
        <v>0</v>
      </c>
      <c r="AV46" s="23">
        <f>EXP(-LN(2)/25)*AV45+(1-EXP(-LN(2)/25))/(LN(2)/25)*Calculateur!AQ46*Calculateur!AS46*VLOOKUP('Données projet'!$B$9,Paramètres!$A$1:$I$88,3,0)*0.475*44/12</f>
        <v>0</v>
      </c>
      <c r="AW46" s="23">
        <f>EXP(-LN(2)/2)*AW45+(1-EXP(-LN(2)/2))/(LN(2)/2)*AQ46*AT46*VLOOKUP('Données projet'!$B$9,Paramètres!$A$1:$I$88,3,0)*0.475*44/12</f>
        <v>0</v>
      </c>
      <c r="AX46" s="23">
        <f t="shared" si="8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IF(A46&lt;'Données projet'!$A$88,$BA$205^A46,IF(A46='Données projet'!$A$88,'Données projet'!$B$88,BD45+BC46-BL45))</f>
        <v>0</v>
      </c>
      <c r="BE46" s="14" t="e">
        <f>BD46*VLOOKUP('Données projet'!$B$11,Paramètres!$A$1:$I$88,3,0)*VLOOKUP('Données projet'!$B$11,Paramètres!$A$1:$I$88,5,0)</f>
        <v>#N/A</v>
      </c>
      <c r="BF46" s="14" t="e">
        <f t="shared" si="45"/>
        <v>#N/A</v>
      </c>
      <c r="BG46" s="22" t="e">
        <f t="shared" si="9"/>
        <v>#N/A</v>
      </c>
      <c r="BH46" s="62" t="e">
        <f t="shared" si="10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11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projet'!$B$9,Paramètres!$A$1:$I$88,3,0)*0.475*44/12</f>
        <v>0</v>
      </c>
      <c r="BQ46" s="23">
        <f>EXP(-LN(2)/25)*BQ45+(1-EXP(-LN(2)/25))/(LN(2)/25)*Calculateur!BL46*Calculateur!BN46*VLOOKUP('Données projet'!$B$9,Paramètres!$A$1:$I$88,3,0)*0.475*44/12</f>
        <v>0</v>
      </c>
      <c r="BR46" s="23">
        <f>EXP(-LN(2)/2)*BR45+(1-EXP(-LN(2)/2))/(LN(2)/2)*BL46*BO46*VLOOKUP('Données projet'!$B$9,Paramètres!$A$1:$I$88,3,0)*0.475*44/12</f>
        <v>0</v>
      </c>
      <c r="BS46" s="24">
        <f t="shared" si="12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IF(A46&lt;'Données projet'!$A$114,$BV$205^A46,IF(A46='Données projet'!$A$114,'Données projet'!$B$114,BY45+BX46-CG45))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46"/>
        <v>#N/A</v>
      </c>
      <c r="CB46" s="22" t="e">
        <f t="shared" si="13"/>
        <v>#N/A</v>
      </c>
      <c r="CC46" s="62" t="e">
        <f t="shared" si="14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15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projet'!$B$9,Paramètres!$A$1:$I$88,3,0)*0.475*44/12</f>
        <v>0</v>
      </c>
      <c r="CL46" s="23">
        <f>EXP(-LN(2)/25)*CL45+(1-EXP(-LN(2)/25))/(LN(2)/25)*Calculateur!CG46*Calculateur!CI46*VLOOKUP('Données projet'!$B$9,Paramètres!$A$1:$I$88,3,0)*0.475*44/12</f>
        <v>0</v>
      </c>
      <c r="CM46" s="23">
        <f>EXP(-LN(2)/2)*CM45+(1-EXP(-LN(2)/2))/(LN(2)/2)*CG46*CJ46*VLOOKUP('Données projet'!$B$9,Paramètres!$A$1:$I$88,3,0)*0.475*44/12</f>
        <v>0</v>
      </c>
      <c r="CN46" s="24">
        <f t="shared" si="16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IF(A46&lt;'Données projet'!$A$140,$CQ$205^A46,IF(A46='Données projet'!$A$140,'Données projet'!$B$140,CT45+CS46-DB45))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7"/>
        <v>#N/A</v>
      </c>
      <c r="CW46" s="22" t="e">
        <f t="shared" si="17"/>
        <v>#N/A</v>
      </c>
      <c r="CX46" s="62" t="e">
        <f t="shared" si="18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19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projet'!$B$9,Paramètres!$A$1:$I$88,3,0)*0.475*44/12</f>
        <v>0</v>
      </c>
      <c r="DG46" s="23">
        <f>EXP(-LN(2)/25)*DG45+(1-EXP(-LN(2)/25))/(LN(2)/25)*Calculateur!DB46*Calculateur!DD46*VLOOKUP('Données projet'!$B$9,Paramètres!$A$1:$I$88,3,0)*0.475*44/12</f>
        <v>0</v>
      </c>
      <c r="DH46" s="23">
        <f>EXP(-LN(2)/2)*DH45+(1-EXP(-LN(2)/2))/(LN(2)/2)*DB46*DE46*VLOOKUP('Données projet'!$B$9,Paramètres!$A$1:$I$88,3,0)*0.475*44/12</f>
        <v>0</v>
      </c>
      <c r="DI46" s="24">
        <f t="shared" si="20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IF(A46&lt;'Données projet'!$A$166,$DL$205^A46,IF(A46='Données projet'!$A$166,'Données projet'!$B$166,DO45+DN46-DW45))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8"/>
        <v>#N/A</v>
      </c>
      <c r="DR46" s="22" t="e">
        <f t="shared" si="21"/>
        <v>#N/A</v>
      </c>
      <c r="DS46" s="62" t="e">
        <f t="shared" si="22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23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projet'!$B$9,Paramètres!$A$1:$I$88,3,0)*0.475*44/12</f>
        <v>0</v>
      </c>
      <c r="EB46" s="23">
        <f>EXP(-LN(2)/25)*EB45+(1-EXP(-LN(2)/25))/(LN(2)/25)*Calculateur!DW46*Calculateur!DY46*VLOOKUP('Données projet'!$B$9,Paramètres!$A$1:$I$88,3,0)*0.475*44/12</f>
        <v>0</v>
      </c>
      <c r="EC46" s="23">
        <f>EXP(-LN(2)/2)*EC45+(1-EXP(-LN(2)/2))/(LN(2)/2)*DW46*DZ46*VLOOKUP('Données projet'!$B$9,Paramètres!$A$1:$I$88,3,0)*0.475*44/12</f>
        <v>0</v>
      </c>
      <c r="ED46" s="24">
        <f t="shared" si="24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IF(A46&lt;'Données projet'!$A$192,$EG$205^A46,IF(A46='Données projet'!$A$192,'Données projet'!$B$192,EJ45+EI46-ER45))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9"/>
        <v>#N/A</v>
      </c>
      <c r="EM46" s="22" t="e">
        <f t="shared" si="25"/>
        <v>#N/A</v>
      </c>
      <c r="EN46" s="62" t="e">
        <f t="shared" si="26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27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projet'!$B$9,Paramètres!$A$1:$I$88,3,0)*0.475*44/12</f>
        <v>0</v>
      </c>
      <c r="EW46" s="23">
        <f>EXP(-LN(2)/25)*EW45+(1-EXP(-LN(2)/25))/(LN(2)/25)*Calculateur!ER46*Calculateur!ET46*VLOOKUP('Données projet'!$B$9,Paramètres!$A$1:$I$88,3,0)*0.475*44/12</f>
        <v>0</v>
      </c>
      <c r="EX46" s="23">
        <f>EXP(-LN(2)/2)*EX45+(1-EXP(-LN(2)/2))/(LN(2)/2)*ER46*EU46*VLOOKUP('Données projet'!$B$9,Paramètres!$A$1:$I$88,3,0)*0.475*44/12</f>
        <v>0</v>
      </c>
      <c r="EY46" s="24">
        <f t="shared" si="28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IF(A46&lt;'Données projet'!$A$218,$FB$205^A46,IF(A46='Données projet'!$A$218,'Données projet'!$B$218,FE45+FD46-FM45))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50"/>
        <v>#N/A</v>
      </c>
      <c r="FH46" s="22" t="e">
        <f t="shared" si="29"/>
        <v>#N/A</v>
      </c>
      <c r="FI46" s="62" t="e">
        <f t="shared" si="30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31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projet'!$B$9,Paramètres!$A$1:$I$88,3,0)*0.475*44/12</f>
        <v>0</v>
      </c>
      <c r="FR46" s="23">
        <f>EXP(-LN(2)/25)*FR45+(1-EXP(-LN(2)/25))/(LN(2)/25)*Calculateur!FM46*Calculateur!FO46*VLOOKUP('Données projet'!$B$9,Paramètres!$A$1:$I$88,3,0)*0.475*44/12</f>
        <v>0</v>
      </c>
      <c r="FS46" s="23">
        <f>EXP(-LN(2)/2)*FS45+(1-EXP(-LN(2)/2))/(LN(2)/2)*FM46*FP46*VLOOKUP('Données projet'!$B$9,Paramètres!$A$1:$I$88,3,0)*0.475*44/12</f>
        <v>0</v>
      </c>
      <c r="FT46" s="24">
        <f t="shared" si="32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IF(A46&lt;'Données projet'!$A$244,$FW$205^A46,IF(A46='Données projet'!$A$244,'Données projet'!$B$244,FZ45+FY46-GH45))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51"/>
        <v>#N/A</v>
      </c>
      <c r="GC46" s="22" t="e">
        <f t="shared" si="33"/>
        <v>#N/A</v>
      </c>
      <c r="GD46" s="62" t="e">
        <f t="shared" si="34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35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projet'!$B$9,Paramètres!$A$1:$I$88,3,0)*0.475*44/12</f>
        <v>0</v>
      </c>
      <c r="GM46" s="23">
        <f>EXP(-LN(2)/25)*GM45+(1-EXP(-LN(2)/25))/(LN(2)/25)*Calculateur!GH46*Calculateur!GJ46*VLOOKUP('Données projet'!$B$9,Paramètres!$A$1:$I$88,3,0)*0.475*44/12</f>
        <v>0</v>
      </c>
      <c r="GN46" s="23">
        <f>EXP(-LN(2)/2)*GN45+(1-EXP(-LN(2)/2))/(LN(2)/2)*GH46*GK46*VLOOKUP('Données projet'!$B$9,Paramètres!$A$1:$I$88,3,0)*0.475*44/12</f>
        <v>0</v>
      </c>
      <c r="GO46" s="23">
        <f t="shared" si="36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IF(A46&lt;'Données projet'!$A$270,$GR$205^A46,IF(A46='Données projet'!$A$270,'Données projet'!$B$270,GU45+GT46-HC45))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2"/>
        <v>#N/A</v>
      </c>
      <c r="GX46" s="22" t="e">
        <f t="shared" si="37"/>
        <v>#N/A</v>
      </c>
      <c r="GY46" s="62" t="e">
        <f t="shared" si="38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39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projet'!$B$9,Paramètres!$A$1:$I$88,3,0)*0.475*44/12</f>
        <v>0</v>
      </c>
      <c r="HH46" s="23">
        <f>EXP(-LN(2)/25)*HH45+(1-EXP(-LN(2)/25))/(LN(2)/25)*Calculateur!HC46*Calculateur!HE46*VLOOKUP('Données projet'!$B$9,Paramètres!$A$1:$I$88,3,0)*0.475*44/12</f>
        <v>0</v>
      </c>
      <c r="HI46" s="23">
        <f>EXP(-LN(2)/2)*HI45+(1-EXP(-LN(2)/2))/(LN(2)/2)*HC46*HF46*VLOOKUP('Données projet'!$B$9,Paramètres!$A$1:$I$88,3,0)*0.475*44/12</f>
        <v>0</v>
      </c>
      <c r="HJ46" s="24">
        <f t="shared" si="40"/>
        <v>0</v>
      </c>
    </row>
    <row r="47" spans="1:218" s="5" customFormat="1" x14ac:dyDescent="0.3">
      <c r="A47" s="11">
        <f t="shared" si="4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26.311999999999991</v>
      </c>
      <c r="D47" s="12">
        <f t="shared" si="4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IF(A47&lt;'Données projet'!$A$36,$K$205^A47,IF(A47='Données projet'!$A$36,'Données projet'!$B$36,N46+M47-V46))</f>
        <v>0</v>
      </c>
      <c r="O47" s="14">
        <f>N47*VLOOKUP('Données projet'!$B$9,Paramètres!$A$1:$I$88,3,0)*VLOOKUP('Données projet'!$B$9,Paramètres!$A$1:$I$88,5,0)</f>
        <v>0</v>
      </c>
      <c r="P47" s="14" t="e">
        <f t="shared" si="4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148.54336005338024</v>
      </c>
      <c r="T47" s="62">
        <f t="shared" si="3"/>
        <v>361.07991692964788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40.409313857328442</v>
      </c>
      <c r="AA47" s="23">
        <f>EXP(-LN(2)/25)*AA46+(1-EXP(-LN(2)/25))/(LN(2)/25)*Calculateur!V47*Calculateur!X47*VLOOKUP('Données projet'!$B$9,Paramètres!$A$1:$I$88,3,0)*0.475*44/12</f>
        <v>29.81057611573107</v>
      </c>
      <c r="AB47" s="23">
        <f>EXP(-LN(2)/2)*AB46+(1-EXP(-LN(2)/2))/(LN(2)/2)*V47*Y47*VLOOKUP('Données projet'!$B$9,Paramètres!$A$1:$I$88,3,0)*0.475*44/12</f>
        <v>0.34037019372584731</v>
      </c>
      <c r="AC47" s="24">
        <f t="shared" si="4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IF(A47&lt;'Données projet'!$A$62,$AF$205^A47,IF(A47='Données projet'!$A$62,'Données projet'!$B$62,AI46+AH47-AQ46))</f>
        <v>0</v>
      </c>
      <c r="AJ47" s="14" t="e">
        <f>AI47*VLOOKUP('Données projet'!$B$10,Paramètres!$A$1:$I$88,3,0)*VLOOKUP('Données projet'!$B$10,Paramètres!$A$1:$I$88,5,0)</f>
        <v>#N/A</v>
      </c>
      <c r="AK47" s="14" t="e">
        <f t="shared" si="44"/>
        <v>#N/A</v>
      </c>
      <c r="AL47" s="22" t="e">
        <f t="shared" si="5"/>
        <v>#N/A</v>
      </c>
      <c r="AM47" s="62" t="e">
        <f t="shared" si="6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7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projet'!$B$9,Paramètres!$A$1:$I$88,3,0)*0.475*44/12</f>
        <v>0</v>
      </c>
      <c r="AV47" s="23">
        <f>EXP(-LN(2)/25)*AV46+(1-EXP(-LN(2)/25))/(LN(2)/25)*Calculateur!AQ47*Calculateur!AS47*VLOOKUP('Données projet'!$B$9,Paramètres!$A$1:$I$88,3,0)*0.475*44/12</f>
        <v>0</v>
      </c>
      <c r="AW47" s="23">
        <f>EXP(-LN(2)/2)*AW46+(1-EXP(-LN(2)/2))/(LN(2)/2)*AQ47*AT47*VLOOKUP('Données projet'!$B$9,Paramètres!$A$1:$I$88,3,0)*0.475*44/12</f>
        <v>0</v>
      </c>
      <c r="AX47" s="23">
        <f t="shared" si="8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IF(A47&lt;'Données projet'!$A$88,$BA$205^A47,IF(A47='Données projet'!$A$88,'Données projet'!$B$88,BD46+BC47-BL46))</f>
        <v>0</v>
      </c>
      <c r="BE47" s="14" t="e">
        <f>BD47*VLOOKUP('Données projet'!$B$11,Paramètres!$A$1:$I$88,3,0)*VLOOKUP('Données projet'!$B$11,Paramètres!$A$1:$I$88,5,0)</f>
        <v>#N/A</v>
      </c>
      <c r="BF47" s="14" t="e">
        <f t="shared" si="45"/>
        <v>#N/A</v>
      </c>
      <c r="BG47" s="22" t="e">
        <f t="shared" si="9"/>
        <v>#N/A</v>
      </c>
      <c r="BH47" s="62" t="e">
        <f t="shared" si="10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11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projet'!$B$9,Paramètres!$A$1:$I$88,3,0)*0.475*44/12</f>
        <v>0</v>
      </c>
      <c r="BQ47" s="23">
        <f>EXP(-LN(2)/25)*BQ46+(1-EXP(-LN(2)/25))/(LN(2)/25)*Calculateur!BL47*Calculateur!BN47*VLOOKUP('Données projet'!$B$9,Paramètres!$A$1:$I$88,3,0)*0.475*44/12</f>
        <v>0</v>
      </c>
      <c r="BR47" s="23">
        <f>EXP(-LN(2)/2)*BR46+(1-EXP(-LN(2)/2))/(LN(2)/2)*BL47*BO47*VLOOKUP('Données projet'!$B$9,Paramètres!$A$1:$I$88,3,0)*0.475*44/12</f>
        <v>0</v>
      </c>
      <c r="BS47" s="24">
        <f t="shared" si="12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IF(A47&lt;'Données projet'!$A$114,$BV$205^A47,IF(A47='Données projet'!$A$114,'Données projet'!$B$114,BY46+BX47-CG46))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46"/>
        <v>#N/A</v>
      </c>
      <c r="CB47" s="22" t="e">
        <f t="shared" si="13"/>
        <v>#N/A</v>
      </c>
      <c r="CC47" s="62" t="e">
        <f t="shared" si="14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15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projet'!$B$9,Paramètres!$A$1:$I$88,3,0)*0.475*44/12</f>
        <v>0</v>
      </c>
      <c r="CL47" s="23">
        <f>EXP(-LN(2)/25)*CL46+(1-EXP(-LN(2)/25))/(LN(2)/25)*Calculateur!CG47*Calculateur!CI47*VLOOKUP('Données projet'!$B$9,Paramètres!$A$1:$I$88,3,0)*0.475*44/12</f>
        <v>0</v>
      </c>
      <c r="CM47" s="23">
        <f>EXP(-LN(2)/2)*CM46+(1-EXP(-LN(2)/2))/(LN(2)/2)*CG47*CJ47*VLOOKUP('Données projet'!$B$9,Paramètres!$A$1:$I$88,3,0)*0.475*44/12</f>
        <v>0</v>
      </c>
      <c r="CN47" s="24">
        <f t="shared" si="16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IF(A47&lt;'Données projet'!$A$140,$CQ$205^A47,IF(A47='Données projet'!$A$140,'Données projet'!$B$140,CT46+CS47-DB46))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7"/>
        <v>#N/A</v>
      </c>
      <c r="CW47" s="22" t="e">
        <f t="shared" si="17"/>
        <v>#N/A</v>
      </c>
      <c r="CX47" s="62" t="e">
        <f t="shared" si="18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19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projet'!$B$9,Paramètres!$A$1:$I$88,3,0)*0.475*44/12</f>
        <v>0</v>
      </c>
      <c r="DG47" s="23">
        <f>EXP(-LN(2)/25)*DG46+(1-EXP(-LN(2)/25))/(LN(2)/25)*Calculateur!DB47*Calculateur!DD47*VLOOKUP('Données projet'!$B$9,Paramètres!$A$1:$I$88,3,0)*0.475*44/12</f>
        <v>0</v>
      </c>
      <c r="DH47" s="23">
        <f>EXP(-LN(2)/2)*DH46+(1-EXP(-LN(2)/2))/(LN(2)/2)*DB47*DE47*VLOOKUP('Données projet'!$B$9,Paramètres!$A$1:$I$88,3,0)*0.475*44/12</f>
        <v>0</v>
      </c>
      <c r="DI47" s="24">
        <f t="shared" si="20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IF(A47&lt;'Données projet'!$A$166,$DL$205^A47,IF(A47='Données projet'!$A$166,'Données projet'!$B$166,DO46+DN47-DW46))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8"/>
        <v>#N/A</v>
      </c>
      <c r="DR47" s="22" t="e">
        <f t="shared" si="21"/>
        <v>#N/A</v>
      </c>
      <c r="DS47" s="62" t="e">
        <f t="shared" si="22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23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projet'!$B$9,Paramètres!$A$1:$I$88,3,0)*0.475*44/12</f>
        <v>0</v>
      </c>
      <c r="EB47" s="23">
        <f>EXP(-LN(2)/25)*EB46+(1-EXP(-LN(2)/25))/(LN(2)/25)*Calculateur!DW47*Calculateur!DY47*VLOOKUP('Données projet'!$B$9,Paramètres!$A$1:$I$88,3,0)*0.475*44/12</f>
        <v>0</v>
      </c>
      <c r="EC47" s="23">
        <f>EXP(-LN(2)/2)*EC46+(1-EXP(-LN(2)/2))/(LN(2)/2)*DW47*DZ47*VLOOKUP('Données projet'!$B$9,Paramètres!$A$1:$I$88,3,0)*0.475*44/12</f>
        <v>0</v>
      </c>
      <c r="ED47" s="24">
        <f t="shared" si="24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IF(A47&lt;'Données projet'!$A$192,$EG$205^A47,IF(A47='Données projet'!$A$192,'Données projet'!$B$192,EJ46+EI47-ER46))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9"/>
        <v>#N/A</v>
      </c>
      <c r="EM47" s="22" t="e">
        <f t="shared" si="25"/>
        <v>#N/A</v>
      </c>
      <c r="EN47" s="62" t="e">
        <f t="shared" si="26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27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projet'!$B$9,Paramètres!$A$1:$I$88,3,0)*0.475*44/12</f>
        <v>0</v>
      </c>
      <c r="EW47" s="23">
        <f>EXP(-LN(2)/25)*EW46+(1-EXP(-LN(2)/25))/(LN(2)/25)*Calculateur!ER47*Calculateur!ET47*VLOOKUP('Données projet'!$B$9,Paramètres!$A$1:$I$88,3,0)*0.475*44/12</f>
        <v>0</v>
      </c>
      <c r="EX47" s="23">
        <f>EXP(-LN(2)/2)*EX46+(1-EXP(-LN(2)/2))/(LN(2)/2)*ER47*EU47*VLOOKUP('Données projet'!$B$9,Paramètres!$A$1:$I$88,3,0)*0.475*44/12</f>
        <v>0</v>
      </c>
      <c r="EY47" s="24">
        <f t="shared" si="28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IF(A47&lt;'Données projet'!$A$218,$FB$205^A47,IF(A47='Données projet'!$A$218,'Données projet'!$B$218,FE46+FD47-FM46))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50"/>
        <v>#N/A</v>
      </c>
      <c r="FH47" s="22" t="e">
        <f t="shared" si="29"/>
        <v>#N/A</v>
      </c>
      <c r="FI47" s="62" t="e">
        <f t="shared" si="30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31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projet'!$B$9,Paramètres!$A$1:$I$88,3,0)*0.475*44/12</f>
        <v>0</v>
      </c>
      <c r="FR47" s="23">
        <f>EXP(-LN(2)/25)*FR46+(1-EXP(-LN(2)/25))/(LN(2)/25)*Calculateur!FM47*Calculateur!FO47*VLOOKUP('Données projet'!$B$9,Paramètres!$A$1:$I$88,3,0)*0.475*44/12</f>
        <v>0</v>
      </c>
      <c r="FS47" s="23">
        <f>EXP(-LN(2)/2)*FS46+(1-EXP(-LN(2)/2))/(LN(2)/2)*FM47*FP47*VLOOKUP('Données projet'!$B$9,Paramètres!$A$1:$I$88,3,0)*0.475*44/12</f>
        <v>0</v>
      </c>
      <c r="FT47" s="24">
        <f t="shared" si="32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IF(A47&lt;'Données projet'!$A$244,$FW$205^A47,IF(A47='Données projet'!$A$244,'Données projet'!$B$244,FZ46+FY47-GH46))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51"/>
        <v>#N/A</v>
      </c>
      <c r="GC47" s="22" t="e">
        <f t="shared" si="33"/>
        <v>#N/A</v>
      </c>
      <c r="GD47" s="62" t="e">
        <f t="shared" si="34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35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projet'!$B$9,Paramètres!$A$1:$I$88,3,0)*0.475*44/12</f>
        <v>0</v>
      </c>
      <c r="GM47" s="23">
        <f>EXP(-LN(2)/25)*GM46+(1-EXP(-LN(2)/25))/(LN(2)/25)*Calculateur!GH47*Calculateur!GJ47*VLOOKUP('Données projet'!$B$9,Paramètres!$A$1:$I$88,3,0)*0.475*44/12</f>
        <v>0</v>
      </c>
      <c r="GN47" s="23">
        <f>EXP(-LN(2)/2)*GN46+(1-EXP(-LN(2)/2))/(LN(2)/2)*GH47*GK47*VLOOKUP('Données projet'!$B$9,Paramètres!$A$1:$I$88,3,0)*0.475*44/12</f>
        <v>0</v>
      </c>
      <c r="GO47" s="23">
        <f t="shared" si="36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IF(A47&lt;'Données projet'!$A$270,$GR$205^A47,IF(A47='Données projet'!$A$270,'Données projet'!$B$270,GU46+GT47-HC46))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2"/>
        <v>#N/A</v>
      </c>
      <c r="GX47" s="22" t="e">
        <f t="shared" si="37"/>
        <v>#N/A</v>
      </c>
      <c r="GY47" s="62" t="e">
        <f t="shared" si="38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39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projet'!$B$9,Paramètres!$A$1:$I$88,3,0)*0.475*44/12</f>
        <v>0</v>
      </c>
      <c r="HH47" s="23">
        <f>EXP(-LN(2)/25)*HH46+(1-EXP(-LN(2)/25))/(LN(2)/25)*Calculateur!HC47*Calculateur!HE47*VLOOKUP('Données projet'!$B$9,Paramètres!$A$1:$I$88,3,0)*0.475*44/12</f>
        <v>0</v>
      </c>
      <c r="HI47" s="23">
        <f>EXP(-LN(2)/2)*HI46+(1-EXP(-LN(2)/2))/(LN(2)/2)*HC47*HF47*VLOOKUP('Données projet'!$B$9,Paramètres!$A$1:$I$88,3,0)*0.475*44/12</f>
        <v>0</v>
      </c>
      <c r="HJ47" s="24">
        <f t="shared" si="40"/>
        <v>0</v>
      </c>
    </row>
    <row r="48" spans="1:218" s="5" customFormat="1" x14ac:dyDescent="0.3">
      <c r="A48" s="11">
        <f t="shared" si="4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26.909999999999989</v>
      </c>
      <c r="D48" s="12">
        <f t="shared" si="4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IF(A48&lt;'Données projet'!$A$36,$K$205^A48,IF(A48='Données projet'!$A$36,'Données projet'!$B$36,N47+M48-V47))</f>
        <v>0</v>
      </c>
      <c r="O48" s="14">
        <f>N48*VLOOKUP('Données projet'!$B$9,Paramètres!$A$1:$I$88,3,0)*VLOOKUP('Données projet'!$B$9,Paramètres!$A$1:$I$88,5,0)</f>
        <v>0</v>
      </c>
      <c r="P48" s="14" t="e">
        <f t="shared" si="4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148.54336005338024</v>
      </c>
      <c r="T48" s="62">
        <f t="shared" si="3"/>
        <v>361.07991692964788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39.616911859833969</v>
      </c>
      <c r="AA48" s="23">
        <f>EXP(-LN(2)/25)*AA47+(1-EXP(-LN(2)/25))/(LN(2)/25)*Calculateur!V48*Calculateur!X48*VLOOKUP('Données projet'!$B$9,Paramètres!$A$1:$I$88,3,0)*0.475*44/12</f>
        <v>28.99540434417634</v>
      </c>
      <c r="AB48" s="23">
        <f>EXP(-LN(2)/2)*AB47+(1-EXP(-LN(2)/2))/(LN(2)/2)*V48*Y48*VLOOKUP('Données projet'!$B$9,Paramètres!$A$1:$I$88,3,0)*0.475*44/12</f>
        <v>0.24067807209732553</v>
      </c>
      <c r="AC48" s="24">
        <f t="shared" si="4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IF(A48&lt;'Données projet'!$A$62,$AF$205^A48,IF(A48='Données projet'!$A$62,'Données projet'!$B$62,AI47+AH48-AQ47))</f>
        <v>0</v>
      </c>
      <c r="AJ48" s="14" t="e">
        <f>AI48*VLOOKUP('Données projet'!$B$10,Paramètres!$A$1:$I$88,3,0)*VLOOKUP('Données projet'!$B$10,Paramètres!$A$1:$I$88,5,0)</f>
        <v>#N/A</v>
      </c>
      <c r="AK48" s="14" t="e">
        <f t="shared" si="44"/>
        <v>#N/A</v>
      </c>
      <c r="AL48" s="22" t="e">
        <f t="shared" si="5"/>
        <v>#N/A</v>
      </c>
      <c r="AM48" s="62" t="e">
        <f t="shared" si="6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7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projet'!$B$9,Paramètres!$A$1:$I$88,3,0)*0.475*44/12</f>
        <v>0</v>
      </c>
      <c r="AV48" s="23">
        <f>EXP(-LN(2)/25)*AV47+(1-EXP(-LN(2)/25))/(LN(2)/25)*Calculateur!AQ48*Calculateur!AS48*VLOOKUP('Données projet'!$B$9,Paramètres!$A$1:$I$88,3,0)*0.475*44/12</f>
        <v>0</v>
      </c>
      <c r="AW48" s="23">
        <f>EXP(-LN(2)/2)*AW47+(1-EXP(-LN(2)/2))/(LN(2)/2)*AQ48*AT48*VLOOKUP('Données projet'!$B$9,Paramètres!$A$1:$I$88,3,0)*0.475*44/12</f>
        <v>0</v>
      </c>
      <c r="AX48" s="23">
        <f t="shared" si="8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IF(A48&lt;'Données projet'!$A$88,$BA$205^A48,IF(A48='Données projet'!$A$88,'Données projet'!$B$88,BD47+BC48-BL47))</f>
        <v>0</v>
      </c>
      <c r="BE48" s="14" t="e">
        <f>BD48*VLOOKUP('Données projet'!$B$11,Paramètres!$A$1:$I$88,3,0)*VLOOKUP('Données projet'!$B$11,Paramètres!$A$1:$I$88,5,0)</f>
        <v>#N/A</v>
      </c>
      <c r="BF48" s="14" t="e">
        <f t="shared" si="45"/>
        <v>#N/A</v>
      </c>
      <c r="BG48" s="22" t="e">
        <f t="shared" si="9"/>
        <v>#N/A</v>
      </c>
      <c r="BH48" s="62" t="e">
        <f t="shared" si="10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11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projet'!$B$9,Paramètres!$A$1:$I$88,3,0)*0.475*44/12</f>
        <v>0</v>
      </c>
      <c r="BQ48" s="23">
        <f>EXP(-LN(2)/25)*BQ47+(1-EXP(-LN(2)/25))/(LN(2)/25)*Calculateur!BL48*Calculateur!BN48*VLOOKUP('Données projet'!$B$9,Paramètres!$A$1:$I$88,3,0)*0.475*44/12</f>
        <v>0</v>
      </c>
      <c r="BR48" s="23">
        <f>EXP(-LN(2)/2)*BR47+(1-EXP(-LN(2)/2))/(LN(2)/2)*BL48*BO48*VLOOKUP('Données projet'!$B$9,Paramètres!$A$1:$I$88,3,0)*0.475*44/12</f>
        <v>0</v>
      </c>
      <c r="BS48" s="24">
        <f t="shared" si="12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IF(A48&lt;'Données projet'!$A$114,$BV$205^A48,IF(A48='Données projet'!$A$114,'Données projet'!$B$114,BY47+BX48-CG47))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46"/>
        <v>#N/A</v>
      </c>
      <c r="CB48" s="22" t="e">
        <f t="shared" si="13"/>
        <v>#N/A</v>
      </c>
      <c r="CC48" s="62" t="e">
        <f t="shared" si="14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15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projet'!$B$9,Paramètres!$A$1:$I$88,3,0)*0.475*44/12</f>
        <v>0</v>
      </c>
      <c r="CL48" s="23">
        <f>EXP(-LN(2)/25)*CL47+(1-EXP(-LN(2)/25))/(LN(2)/25)*Calculateur!CG48*Calculateur!CI48*VLOOKUP('Données projet'!$B$9,Paramètres!$A$1:$I$88,3,0)*0.475*44/12</f>
        <v>0</v>
      </c>
      <c r="CM48" s="23">
        <f>EXP(-LN(2)/2)*CM47+(1-EXP(-LN(2)/2))/(LN(2)/2)*CG48*CJ48*VLOOKUP('Données projet'!$B$9,Paramètres!$A$1:$I$88,3,0)*0.475*44/12</f>
        <v>0</v>
      </c>
      <c r="CN48" s="24">
        <f t="shared" si="16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IF(A48&lt;'Données projet'!$A$140,$CQ$205^A48,IF(A48='Données projet'!$A$140,'Données projet'!$B$140,CT47+CS48-DB47))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7"/>
        <v>#N/A</v>
      </c>
      <c r="CW48" s="22" t="e">
        <f t="shared" si="17"/>
        <v>#N/A</v>
      </c>
      <c r="CX48" s="62" t="e">
        <f t="shared" si="18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19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projet'!$B$9,Paramètres!$A$1:$I$88,3,0)*0.475*44/12</f>
        <v>0</v>
      </c>
      <c r="DG48" s="23">
        <f>EXP(-LN(2)/25)*DG47+(1-EXP(-LN(2)/25))/(LN(2)/25)*Calculateur!DB48*Calculateur!DD48*VLOOKUP('Données projet'!$B$9,Paramètres!$A$1:$I$88,3,0)*0.475*44/12</f>
        <v>0</v>
      </c>
      <c r="DH48" s="23">
        <f>EXP(-LN(2)/2)*DH47+(1-EXP(-LN(2)/2))/(LN(2)/2)*DB48*DE48*VLOOKUP('Données projet'!$B$9,Paramètres!$A$1:$I$88,3,0)*0.475*44/12</f>
        <v>0</v>
      </c>
      <c r="DI48" s="24">
        <f t="shared" si="20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IF(A48&lt;'Données projet'!$A$166,$DL$205^A48,IF(A48='Données projet'!$A$166,'Données projet'!$B$166,DO47+DN48-DW47))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8"/>
        <v>#N/A</v>
      </c>
      <c r="DR48" s="22" t="e">
        <f t="shared" si="21"/>
        <v>#N/A</v>
      </c>
      <c r="DS48" s="62" t="e">
        <f t="shared" si="22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23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projet'!$B$9,Paramètres!$A$1:$I$88,3,0)*0.475*44/12</f>
        <v>0</v>
      </c>
      <c r="EB48" s="23">
        <f>EXP(-LN(2)/25)*EB47+(1-EXP(-LN(2)/25))/(LN(2)/25)*Calculateur!DW48*Calculateur!DY48*VLOOKUP('Données projet'!$B$9,Paramètres!$A$1:$I$88,3,0)*0.475*44/12</f>
        <v>0</v>
      </c>
      <c r="EC48" s="23">
        <f>EXP(-LN(2)/2)*EC47+(1-EXP(-LN(2)/2))/(LN(2)/2)*DW48*DZ48*VLOOKUP('Données projet'!$B$9,Paramètres!$A$1:$I$88,3,0)*0.475*44/12</f>
        <v>0</v>
      </c>
      <c r="ED48" s="24">
        <f t="shared" si="24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IF(A48&lt;'Données projet'!$A$192,$EG$205^A48,IF(A48='Données projet'!$A$192,'Données projet'!$B$192,EJ47+EI48-ER47))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9"/>
        <v>#N/A</v>
      </c>
      <c r="EM48" s="22" t="e">
        <f t="shared" si="25"/>
        <v>#N/A</v>
      </c>
      <c r="EN48" s="62" t="e">
        <f t="shared" si="26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27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projet'!$B$9,Paramètres!$A$1:$I$88,3,0)*0.475*44/12</f>
        <v>0</v>
      </c>
      <c r="EW48" s="23">
        <f>EXP(-LN(2)/25)*EW47+(1-EXP(-LN(2)/25))/(LN(2)/25)*Calculateur!ER48*Calculateur!ET48*VLOOKUP('Données projet'!$B$9,Paramètres!$A$1:$I$88,3,0)*0.475*44/12</f>
        <v>0</v>
      </c>
      <c r="EX48" s="23">
        <f>EXP(-LN(2)/2)*EX47+(1-EXP(-LN(2)/2))/(LN(2)/2)*ER48*EU48*VLOOKUP('Données projet'!$B$9,Paramètres!$A$1:$I$88,3,0)*0.475*44/12</f>
        <v>0</v>
      </c>
      <c r="EY48" s="24">
        <f t="shared" si="28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IF(A48&lt;'Données projet'!$A$218,$FB$205^A48,IF(A48='Données projet'!$A$218,'Données projet'!$B$218,FE47+FD48-FM47))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50"/>
        <v>#N/A</v>
      </c>
      <c r="FH48" s="22" t="e">
        <f t="shared" si="29"/>
        <v>#N/A</v>
      </c>
      <c r="FI48" s="62" t="e">
        <f t="shared" si="30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31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projet'!$B$9,Paramètres!$A$1:$I$88,3,0)*0.475*44/12</f>
        <v>0</v>
      </c>
      <c r="FR48" s="23">
        <f>EXP(-LN(2)/25)*FR47+(1-EXP(-LN(2)/25))/(LN(2)/25)*Calculateur!FM48*Calculateur!FO48*VLOOKUP('Données projet'!$B$9,Paramètres!$A$1:$I$88,3,0)*0.475*44/12</f>
        <v>0</v>
      </c>
      <c r="FS48" s="23">
        <f>EXP(-LN(2)/2)*FS47+(1-EXP(-LN(2)/2))/(LN(2)/2)*FM48*FP48*VLOOKUP('Données projet'!$B$9,Paramètres!$A$1:$I$88,3,0)*0.475*44/12</f>
        <v>0</v>
      </c>
      <c r="FT48" s="24">
        <f t="shared" si="32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IF(A48&lt;'Données projet'!$A$244,$FW$205^A48,IF(A48='Données projet'!$A$244,'Données projet'!$B$244,FZ47+FY48-GH47))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51"/>
        <v>#N/A</v>
      </c>
      <c r="GC48" s="22" t="e">
        <f t="shared" si="33"/>
        <v>#N/A</v>
      </c>
      <c r="GD48" s="62" t="e">
        <f t="shared" si="34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35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projet'!$B$9,Paramètres!$A$1:$I$88,3,0)*0.475*44/12</f>
        <v>0</v>
      </c>
      <c r="GM48" s="23">
        <f>EXP(-LN(2)/25)*GM47+(1-EXP(-LN(2)/25))/(LN(2)/25)*Calculateur!GH48*Calculateur!GJ48*VLOOKUP('Données projet'!$B$9,Paramètres!$A$1:$I$88,3,0)*0.475*44/12</f>
        <v>0</v>
      </c>
      <c r="GN48" s="23">
        <f>EXP(-LN(2)/2)*GN47+(1-EXP(-LN(2)/2))/(LN(2)/2)*GH48*GK48*VLOOKUP('Données projet'!$B$9,Paramètres!$A$1:$I$88,3,0)*0.475*44/12</f>
        <v>0</v>
      </c>
      <c r="GO48" s="23">
        <f t="shared" si="36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IF(A48&lt;'Données projet'!$A$270,$GR$205^A48,IF(A48='Données projet'!$A$270,'Données projet'!$B$270,GU47+GT48-HC47))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2"/>
        <v>#N/A</v>
      </c>
      <c r="GX48" s="22" t="e">
        <f t="shared" si="37"/>
        <v>#N/A</v>
      </c>
      <c r="GY48" s="62" t="e">
        <f t="shared" si="38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39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projet'!$B$9,Paramètres!$A$1:$I$88,3,0)*0.475*44/12</f>
        <v>0</v>
      </c>
      <c r="HH48" s="23">
        <f>EXP(-LN(2)/25)*HH47+(1-EXP(-LN(2)/25))/(LN(2)/25)*Calculateur!HC48*Calculateur!HE48*VLOOKUP('Données projet'!$B$9,Paramètres!$A$1:$I$88,3,0)*0.475*44/12</f>
        <v>0</v>
      </c>
      <c r="HI48" s="23">
        <f>EXP(-LN(2)/2)*HI47+(1-EXP(-LN(2)/2))/(LN(2)/2)*HC48*HF48*VLOOKUP('Données projet'!$B$9,Paramètres!$A$1:$I$88,3,0)*0.475*44/12</f>
        <v>0</v>
      </c>
      <c r="HJ48" s="24">
        <f t="shared" si="40"/>
        <v>0</v>
      </c>
    </row>
    <row r="49" spans="1:218" s="5" customFormat="1" x14ac:dyDescent="0.3">
      <c r="A49" s="11">
        <f t="shared" si="4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27.507999999999988</v>
      </c>
      <c r="D49" s="12">
        <f t="shared" si="4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IF(A49&lt;'Données projet'!$A$36,$K$205^A49,IF(A49='Données projet'!$A$36,'Données projet'!$B$36,N48+M49-V48))</f>
        <v>0</v>
      </c>
      <c r="O49" s="14">
        <f>N49*VLOOKUP('Données projet'!$B$9,Paramètres!$A$1:$I$88,3,0)*VLOOKUP('Données projet'!$B$9,Paramètres!$A$1:$I$88,5,0)</f>
        <v>0</v>
      </c>
      <c r="P49" s="14" t="e">
        <f t="shared" si="4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148.54336005338024</v>
      </c>
      <c r="T49" s="62">
        <f t="shared" si="3"/>
        <v>361.07991692964788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38.840048382192869</v>
      </c>
      <c r="AA49" s="23">
        <f>EXP(-LN(2)/25)*AA48+(1-EXP(-LN(2)/25))/(LN(2)/25)*Calculateur!V49*Calculateur!X49*VLOOKUP('Données projet'!$B$9,Paramètres!$A$1:$I$88,3,0)*0.475*44/12</f>
        <v>28.202523487582791</v>
      </c>
      <c r="AB49" s="23">
        <f>EXP(-LN(2)/2)*AB48+(1-EXP(-LN(2)/2))/(LN(2)/2)*V49*Y49*VLOOKUP('Données projet'!$B$9,Paramètres!$A$1:$I$88,3,0)*0.475*44/12</f>
        <v>0.17018509686292368</v>
      </c>
      <c r="AC49" s="24">
        <f t="shared" si="4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IF(A49&lt;'Données projet'!$A$62,$AF$205^A49,IF(A49='Données projet'!$A$62,'Données projet'!$B$62,AI48+AH49-AQ48))</f>
        <v>0</v>
      </c>
      <c r="AJ49" s="14" t="e">
        <f>AI49*VLOOKUP('Données projet'!$B$10,Paramètres!$A$1:$I$88,3,0)*VLOOKUP('Données projet'!$B$10,Paramètres!$A$1:$I$88,5,0)</f>
        <v>#N/A</v>
      </c>
      <c r="AK49" s="14" t="e">
        <f t="shared" si="44"/>
        <v>#N/A</v>
      </c>
      <c r="AL49" s="22" t="e">
        <f t="shared" si="5"/>
        <v>#N/A</v>
      </c>
      <c r="AM49" s="62" t="e">
        <f t="shared" si="6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7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projet'!$B$9,Paramètres!$A$1:$I$88,3,0)*0.475*44/12</f>
        <v>0</v>
      </c>
      <c r="AV49" s="23">
        <f>EXP(-LN(2)/25)*AV48+(1-EXP(-LN(2)/25))/(LN(2)/25)*Calculateur!AQ49*Calculateur!AS49*VLOOKUP('Données projet'!$B$9,Paramètres!$A$1:$I$88,3,0)*0.475*44/12</f>
        <v>0</v>
      </c>
      <c r="AW49" s="23">
        <f>EXP(-LN(2)/2)*AW48+(1-EXP(-LN(2)/2))/(LN(2)/2)*AQ49*AT49*VLOOKUP('Données projet'!$B$9,Paramètres!$A$1:$I$88,3,0)*0.475*44/12</f>
        <v>0</v>
      </c>
      <c r="AX49" s="23">
        <f t="shared" si="8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IF(A49&lt;'Données projet'!$A$88,$BA$205^A49,IF(A49='Données projet'!$A$88,'Données projet'!$B$88,BD48+BC49-BL48))</f>
        <v>0</v>
      </c>
      <c r="BE49" s="14" t="e">
        <f>BD49*VLOOKUP('Données projet'!$B$11,Paramètres!$A$1:$I$88,3,0)*VLOOKUP('Données projet'!$B$11,Paramètres!$A$1:$I$88,5,0)</f>
        <v>#N/A</v>
      </c>
      <c r="BF49" s="14" t="e">
        <f t="shared" si="45"/>
        <v>#N/A</v>
      </c>
      <c r="BG49" s="22" t="e">
        <f t="shared" si="9"/>
        <v>#N/A</v>
      </c>
      <c r="BH49" s="62" t="e">
        <f t="shared" si="10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11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projet'!$B$9,Paramètres!$A$1:$I$88,3,0)*0.475*44/12</f>
        <v>0</v>
      </c>
      <c r="BQ49" s="23">
        <f>EXP(-LN(2)/25)*BQ48+(1-EXP(-LN(2)/25))/(LN(2)/25)*Calculateur!BL49*Calculateur!BN49*VLOOKUP('Données projet'!$B$9,Paramètres!$A$1:$I$88,3,0)*0.475*44/12</f>
        <v>0</v>
      </c>
      <c r="BR49" s="23">
        <f>EXP(-LN(2)/2)*BR48+(1-EXP(-LN(2)/2))/(LN(2)/2)*BL49*BO49*VLOOKUP('Données projet'!$B$9,Paramètres!$A$1:$I$88,3,0)*0.475*44/12</f>
        <v>0</v>
      </c>
      <c r="BS49" s="24">
        <f t="shared" si="12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IF(A49&lt;'Données projet'!$A$114,$BV$205^A49,IF(A49='Données projet'!$A$114,'Données projet'!$B$114,BY48+BX49-CG48))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46"/>
        <v>#N/A</v>
      </c>
      <c r="CB49" s="22" t="e">
        <f t="shared" si="13"/>
        <v>#N/A</v>
      </c>
      <c r="CC49" s="62" t="e">
        <f t="shared" si="14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15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projet'!$B$9,Paramètres!$A$1:$I$88,3,0)*0.475*44/12</f>
        <v>0</v>
      </c>
      <c r="CL49" s="23">
        <f>EXP(-LN(2)/25)*CL48+(1-EXP(-LN(2)/25))/(LN(2)/25)*Calculateur!CG49*Calculateur!CI49*VLOOKUP('Données projet'!$B$9,Paramètres!$A$1:$I$88,3,0)*0.475*44/12</f>
        <v>0</v>
      </c>
      <c r="CM49" s="23">
        <f>EXP(-LN(2)/2)*CM48+(1-EXP(-LN(2)/2))/(LN(2)/2)*CG49*CJ49*VLOOKUP('Données projet'!$B$9,Paramètres!$A$1:$I$88,3,0)*0.475*44/12</f>
        <v>0</v>
      </c>
      <c r="CN49" s="24">
        <f t="shared" si="16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IF(A49&lt;'Données projet'!$A$140,$CQ$205^A49,IF(A49='Données projet'!$A$140,'Données projet'!$B$140,CT48+CS49-DB48))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7"/>
        <v>#N/A</v>
      </c>
      <c r="CW49" s="22" t="e">
        <f t="shared" si="17"/>
        <v>#N/A</v>
      </c>
      <c r="CX49" s="62" t="e">
        <f t="shared" si="18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19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projet'!$B$9,Paramètres!$A$1:$I$88,3,0)*0.475*44/12</f>
        <v>0</v>
      </c>
      <c r="DG49" s="23">
        <f>EXP(-LN(2)/25)*DG48+(1-EXP(-LN(2)/25))/(LN(2)/25)*Calculateur!DB49*Calculateur!DD49*VLOOKUP('Données projet'!$B$9,Paramètres!$A$1:$I$88,3,0)*0.475*44/12</f>
        <v>0</v>
      </c>
      <c r="DH49" s="23">
        <f>EXP(-LN(2)/2)*DH48+(1-EXP(-LN(2)/2))/(LN(2)/2)*DB49*DE49*VLOOKUP('Données projet'!$B$9,Paramètres!$A$1:$I$88,3,0)*0.475*44/12</f>
        <v>0</v>
      </c>
      <c r="DI49" s="24">
        <f t="shared" si="20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IF(A49&lt;'Données projet'!$A$166,$DL$205^A49,IF(A49='Données projet'!$A$166,'Données projet'!$B$166,DO48+DN49-DW48))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8"/>
        <v>#N/A</v>
      </c>
      <c r="DR49" s="22" t="e">
        <f t="shared" si="21"/>
        <v>#N/A</v>
      </c>
      <c r="DS49" s="62" t="e">
        <f t="shared" si="22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23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projet'!$B$9,Paramètres!$A$1:$I$88,3,0)*0.475*44/12</f>
        <v>0</v>
      </c>
      <c r="EB49" s="23">
        <f>EXP(-LN(2)/25)*EB48+(1-EXP(-LN(2)/25))/(LN(2)/25)*Calculateur!DW49*Calculateur!DY49*VLOOKUP('Données projet'!$B$9,Paramètres!$A$1:$I$88,3,0)*0.475*44/12</f>
        <v>0</v>
      </c>
      <c r="EC49" s="23">
        <f>EXP(-LN(2)/2)*EC48+(1-EXP(-LN(2)/2))/(LN(2)/2)*DW49*DZ49*VLOOKUP('Données projet'!$B$9,Paramètres!$A$1:$I$88,3,0)*0.475*44/12</f>
        <v>0</v>
      </c>
      <c r="ED49" s="24">
        <f t="shared" si="24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IF(A49&lt;'Données projet'!$A$192,$EG$205^A49,IF(A49='Données projet'!$A$192,'Données projet'!$B$192,EJ48+EI49-ER48))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9"/>
        <v>#N/A</v>
      </c>
      <c r="EM49" s="22" t="e">
        <f t="shared" si="25"/>
        <v>#N/A</v>
      </c>
      <c r="EN49" s="62" t="e">
        <f t="shared" si="26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27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projet'!$B$9,Paramètres!$A$1:$I$88,3,0)*0.475*44/12</f>
        <v>0</v>
      </c>
      <c r="EW49" s="23">
        <f>EXP(-LN(2)/25)*EW48+(1-EXP(-LN(2)/25))/(LN(2)/25)*Calculateur!ER49*Calculateur!ET49*VLOOKUP('Données projet'!$B$9,Paramètres!$A$1:$I$88,3,0)*0.475*44/12</f>
        <v>0</v>
      </c>
      <c r="EX49" s="23">
        <f>EXP(-LN(2)/2)*EX48+(1-EXP(-LN(2)/2))/(LN(2)/2)*ER49*EU49*VLOOKUP('Données projet'!$B$9,Paramètres!$A$1:$I$88,3,0)*0.475*44/12</f>
        <v>0</v>
      </c>
      <c r="EY49" s="24">
        <f t="shared" si="28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IF(A49&lt;'Données projet'!$A$218,$FB$205^A49,IF(A49='Données projet'!$A$218,'Données projet'!$B$218,FE48+FD49-FM48))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50"/>
        <v>#N/A</v>
      </c>
      <c r="FH49" s="22" t="e">
        <f t="shared" si="29"/>
        <v>#N/A</v>
      </c>
      <c r="FI49" s="62" t="e">
        <f t="shared" si="30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31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projet'!$B$9,Paramètres!$A$1:$I$88,3,0)*0.475*44/12</f>
        <v>0</v>
      </c>
      <c r="FR49" s="23">
        <f>EXP(-LN(2)/25)*FR48+(1-EXP(-LN(2)/25))/(LN(2)/25)*Calculateur!FM49*Calculateur!FO49*VLOOKUP('Données projet'!$B$9,Paramètres!$A$1:$I$88,3,0)*0.475*44/12</f>
        <v>0</v>
      </c>
      <c r="FS49" s="23">
        <f>EXP(-LN(2)/2)*FS48+(1-EXP(-LN(2)/2))/(LN(2)/2)*FM49*FP49*VLOOKUP('Données projet'!$B$9,Paramètres!$A$1:$I$88,3,0)*0.475*44/12</f>
        <v>0</v>
      </c>
      <c r="FT49" s="24">
        <f t="shared" si="32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IF(A49&lt;'Données projet'!$A$244,$FW$205^A49,IF(A49='Données projet'!$A$244,'Données projet'!$B$244,FZ48+FY49-GH48))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51"/>
        <v>#N/A</v>
      </c>
      <c r="GC49" s="22" t="e">
        <f t="shared" si="33"/>
        <v>#N/A</v>
      </c>
      <c r="GD49" s="62" t="e">
        <f t="shared" si="34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35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projet'!$B$9,Paramètres!$A$1:$I$88,3,0)*0.475*44/12</f>
        <v>0</v>
      </c>
      <c r="GM49" s="23">
        <f>EXP(-LN(2)/25)*GM48+(1-EXP(-LN(2)/25))/(LN(2)/25)*Calculateur!GH49*Calculateur!GJ49*VLOOKUP('Données projet'!$B$9,Paramètres!$A$1:$I$88,3,0)*0.475*44/12</f>
        <v>0</v>
      </c>
      <c r="GN49" s="23">
        <f>EXP(-LN(2)/2)*GN48+(1-EXP(-LN(2)/2))/(LN(2)/2)*GH49*GK49*VLOOKUP('Données projet'!$B$9,Paramètres!$A$1:$I$88,3,0)*0.475*44/12</f>
        <v>0</v>
      </c>
      <c r="GO49" s="23">
        <f t="shared" si="36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IF(A49&lt;'Données projet'!$A$270,$GR$205^A49,IF(A49='Données projet'!$A$270,'Données projet'!$B$270,GU48+GT49-HC48))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2"/>
        <v>#N/A</v>
      </c>
      <c r="GX49" s="22" t="e">
        <f t="shared" si="37"/>
        <v>#N/A</v>
      </c>
      <c r="GY49" s="62" t="e">
        <f t="shared" si="38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39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projet'!$B$9,Paramètres!$A$1:$I$88,3,0)*0.475*44/12</f>
        <v>0</v>
      </c>
      <c r="HH49" s="23">
        <f>EXP(-LN(2)/25)*HH48+(1-EXP(-LN(2)/25))/(LN(2)/25)*Calculateur!HC49*Calculateur!HE49*VLOOKUP('Données projet'!$B$9,Paramètres!$A$1:$I$88,3,0)*0.475*44/12</f>
        <v>0</v>
      </c>
      <c r="HI49" s="23">
        <f>EXP(-LN(2)/2)*HI48+(1-EXP(-LN(2)/2))/(LN(2)/2)*HC49*HF49*VLOOKUP('Données projet'!$B$9,Paramètres!$A$1:$I$88,3,0)*0.475*44/12</f>
        <v>0</v>
      </c>
      <c r="HJ49" s="24">
        <f t="shared" si="40"/>
        <v>0</v>
      </c>
    </row>
    <row r="50" spans="1:218" s="5" customFormat="1" x14ac:dyDescent="0.3">
      <c r="A50" s="11">
        <f t="shared" si="4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28.105999999999987</v>
      </c>
      <c r="D50" s="12">
        <f t="shared" si="4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IF(A50&lt;'Données projet'!$A$36,$K$205^A50,IF(A50='Données projet'!$A$36,'Données projet'!$B$36,N49+M50-V49))</f>
        <v>0</v>
      </c>
      <c r="O50" s="14">
        <f>N50*VLOOKUP('Données projet'!$B$9,Paramètres!$A$1:$I$88,3,0)*VLOOKUP('Données projet'!$B$9,Paramètres!$A$1:$I$88,5,0)</f>
        <v>0</v>
      </c>
      <c r="P50" s="14" t="e">
        <f t="shared" si="4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148.54336005338024</v>
      </c>
      <c r="T50" s="62">
        <f t="shared" si="3"/>
        <v>361.07991692964788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38.078418723508378</v>
      </c>
      <c r="AA50" s="23">
        <f>EXP(-LN(2)/25)*AA49+(1-EXP(-LN(2)/25))/(LN(2)/25)*Calculateur!V50*Calculateur!X50*VLOOKUP('Données projet'!$B$9,Paramètres!$A$1:$I$88,3,0)*0.475*44/12</f>
        <v>27.431323999708589</v>
      </c>
      <c r="AB50" s="23">
        <f>EXP(-LN(2)/2)*AB49+(1-EXP(-LN(2)/2))/(LN(2)/2)*V50*Y50*VLOOKUP('Données projet'!$B$9,Paramètres!$A$1:$I$88,3,0)*0.475*44/12</f>
        <v>0.12033903604866278</v>
      </c>
      <c r="AC50" s="24">
        <f t="shared" si="4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IF(A50&lt;'Données projet'!$A$62,$AF$205^A50,IF(A50='Données projet'!$A$62,'Données projet'!$B$62,AI49+AH50-AQ49))</f>
        <v>0</v>
      </c>
      <c r="AJ50" s="14" t="e">
        <f>AI50*VLOOKUP('Données projet'!$B$10,Paramètres!$A$1:$I$88,3,0)*VLOOKUP('Données projet'!$B$10,Paramètres!$A$1:$I$88,5,0)</f>
        <v>#N/A</v>
      </c>
      <c r="AK50" s="14" t="e">
        <f t="shared" si="44"/>
        <v>#N/A</v>
      </c>
      <c r="AL50" s="22" t="e">
        <f t="shared" si="5"/>
        <v>#N/A</v>
      </c>
      <c r="AM50" s="62" t="e">
        <f t="shared" si="6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7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projet'!$B$9,Paramètres!$A$1:$I$88,3,0)*0.475*44/12</f>
        <v>0</v>
      </c>
      <c r="AV50" s="23">
        <f>EXP(-LN(2)/25)*AV49+(1-EXP(-LN(2)/25))/(LN(2)/25)*Calculateur!AQ50*Calculateur!AS50*VLOOKUP('Données projet'!$B$9,Paramètres!$A$1:$I$88,3,0)*0.475*44/12</f>
        <v>0</v>
      </c>
      <c r="AW50" s="23">
        <f>EXP(-LN(2)/2)*AW49+(1-EXP(-LN(2)/2))/(LN(2)/2)*AQ50*AT50*VLOOKUP('Données projet'!$B$9,Paramètres!$A$1:$I$88,3,0)*0.475*44/12</f>
        <v>0</v>
      </c>
      <c r="AX50" s="23">
        <f t="shared" si="8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IF(A50&lt;'Données projet'!$A$88,$BA$205^A50,IF(A50='Données projet'!$A$88,'Données projet'!$B$88,BD49+BC50-BL49))</f>
        <v>0</v>
      </c>
      <c r="BE50" s="14" t="e">
        <f>BD50*VLOOKUP('Données projet'!$B$11,Paramètres!$A$1:$I$88,3,0)*VLOOKUP('Données projet'!$B$11,Paramètres!$A$1:$I$88,5,0)</f>
        <v>#N/A</v>
      </c>
      <c r="BF50" s="14" t="e">
        <f t="shared" si="45"/>
        <v>#N/A</v>
      </c>
      <c r="BG50" s="22" t="e">
        <f t="shared" si="9"/>
        <v>#N/A</v>
      </c>
      <c r="BH50" s="62" t="e">
        <f t="shared" si="10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11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projet'!$B$9,Paramètres!$A$1:$I$88,3,0)*0.475*44/12</f>
        <v>0</v>
      </c>
      <c r="BQ50" s="23">
        <f>EXP(-LN(2)/25)*BQ49+(1-EXP(-LN(2)/25))/(LN(2)/25)*Calculateur!BL50*Calculateur!BN50*VLOOKUP('Données projet'!$B$9,Paramètres!$A$1:$I$88,3,0)*0.475*44/12</f>
        <v>0</v>
      </c>
      <c r="BR50" s="23">
        <f>EXP(-LN(2)/2)*BR49+(1-EXP(-LN(2)/2))/(LN(2)/2)*BL50*BO50*VLOOKUP('Données projet'!$B$9,Paramètres!$A$1:$I$88,3,0)*0.475*44/12</f>
        <v>0</v>
      </c>
      <c r="BS50" s="24">
        <f t="shared" si="12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IF(A50&lt;'Données projet'!$A$114,$BV$205^A50,IF(A50='Données projet'!$A$114,'Données projet'!$B$114,BY49+BX50-CG49))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46"/>
        <v>#N/A</v>
      </c>
      <c r="CB50" s="22" t="e">
        <f t="shared" si="13"/>
        <v>#N/A</v>
      </c>
      <c r="CC50" s="62" t="e">
        <f t="shared" si="14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15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projet'!$B$9,Paramètres!$A$1:$I$88,3,0)*0.475*44/12</f>
        <v>0</v>
      </c>
      <c r="CL50" s="23">
        <f>EXP(-LN(2)/25)*CL49+(1-EXP(-LN(2)/25))/(LN(2)/25)*Calculateur!CG50*Calculateur!CI50*VLOOKUP('Données projet'!$B$9,Paramètres!$A$1:$I$88,3,0)*0.475*44/12</f>
        <v>0</v>
      </c>
      <c r="CM50" s="23">
        <f>EXP(-LN(2)/2)*CM49+(1-EXP(-LN(2)/2))/(LN(2)/2)*CG50*CJ50*VLOOKUP('Données projet'!$B$9,Paramètres!$A$1:$I$88,3,0)*0.475*44/12</f>
        <v>0</v>
      </c>
      <c r="CN50" s="24">
        <f t="shared" si="16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IF(A50&lt;'Données projet'!$A$140,$CQ$205^A50,IF(A50='Données projet'!$A$140,'Données projet'!$B$140,CT49+CS50-DB49))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7"/>
        <v>#N/A</v>
      </c>
      <c r="CW50" s="22" t="e">
        <f t="shared" si="17"/>
        <v>#N/A</v>
      </c>
      <c r="CX50" s="62" t="e">
        <f t="shared" si="18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19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projet'!$B$9,Paramètres!$A$1:$I$88,3,0)*0.475*44/12</f>
        <v>0</v>
      </c>
      <c r="DG50" s="23">
        <f>EXP(-LN(2)/25)*DG49+(1-EXP(-LN(2)/25))/(LN(2)/25)*Calculateur!DB50*Calculateur!DD50*VLOOKUP('Données projet'!$B$9,Paramètres!$A$1:$I$88,3,0)*0.475*44/12</f>
        <v>0</v>
      </c>
      <c r="DH50" s="23">
        <f>EXP(-LN(2)/2)*DH49+(1-EXP(-LN(2)/2))/(LN(2)/2)*DB50*DE50*VLOOKUP('Données projet'!$B$9,Paramètres!$A$1:$I$88,3,0)*0.475*44/12</f>
        <v>0</v>
      </c>
      <c r="DI50" s="24">
        <f t="shared" si="20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IF(A50&lt;'Données projet'!$A$166,$DL$205^A50,IF(A50='Données projet'!$A$166,'Données projet'!$B$166,DO49+DN50-DW49))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8"/>
        <v>#N/A</v>
      </c>
      <c r="DR50" s="22" t="e">
        <f t="shared" si="21"/>
        <v>#N/A</v>
      </c>
      <c r="DS50" s="62" t="e">
        <f t="shared" si="22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23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projet'!$B$9,Paramètres!$A$1:$I$88,3,0)*0.475*44/12</f>
        <v>0</v>
      </c>
      <c r="EB50" s="23">
        <f>EXP(-LN(2)/25)*EB49+(1-EXP(-LN(2)/25))/(LN(2)/25)*Calculateur!DW50*Calculateur!DY50*VLOOKUP('Données projet'!$B$9,Paramètres!$A$1:$I$88,3,0)*0.475*44/12</f>
        <v>0</v>
      </c>
      <c r="EC50" s="23">
        <f>EXP(-LN(2)/2)*EC49+(1-EXP(-LN(2)/2))/(LN(2)/2)*DW50*DZ50*VLOOKUP('Données projet'!$B$9,Paramètres!$A$1:$I$88,3,0)*0.475*44/12</f>
        <v>0</v>
      </c>
      <c r="ED50" s="24">
        <f t="shared" si="24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IF(A50&lt;'Données projet'!$A$192,$EG$205^A50,IF(A50='Données projet'!$A$192,'Données projet'!$B$192,EJ49+EI50-ER49))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9"/>
        <v>#N/A</v>
      </c>
      <c r="EM50" s="22" t="e">
        <f t="shared" si="25"/>
        <v>#N/A</v>
      </c>
      <c r="EN50" s="62" t="e">
        <f t="shared" si="26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27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projet'!$B$9,Paramètres!$A$1:$I$88,3,0)*0.475*44/12</f>
        <v>0</v>
      </c>
      <c r="EW50" s="23">
        <f>EXP(-LN(2)/25)*EW49+(1-EXP(-LN(2)/25))/(LN(2)/25)*Calculateur!ER50*Calculateur!ET50*VLOOKUP('Données projet'!$B$9,Paramètres!$A$1:$I$88,3,0)*0.475*44/12</f>
        <v>0</v>
      </c>
      <c r="EX50" s="23">
        <f>EXP(-LN(2)/2)*EX49+(1-EXP(-LN(2)/2))/(LN(2)/2)*ER50*EU50*VLOOKUP('Données projet'!$B$9,Paramètres!$A$1:$I$88,3,0)*0.475*44/12</f>
        <v>0</v>
      </c>
      <c r="EY50" s="24">
        <f t="shared" si="28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IF(A50&lt;'Données projet'!$A$218,$FB$205^A50,IF(A50='Données projet'!$A$218,'Données projet'!$B$218,FE49+FD50-FM49))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50"/>
        <v>#N/A</v>
      </c>
      <c r="FH50" s="22" t="e">
        <f t="shared" si="29"/>
        <v>#N/A</v>
      </c>
      <c r="FI50" s="62" t="e">
        <f t="shared" si="30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31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projet'!$B$9,Paramètres!$A$1:$I$88,3,0)*0.475*44/12</f>
        <v>0</v>
      </c>
      <c r="FR50" s="23">
        <f>EXP(-LN(2)/25)*FR49+(1-EXP(-LN(2)/25))/(LN(2)/25)*Calculateur!FM50*Calculateur!FO50*VLOOKUP('Données projet'!$B$9,Paramètres!$A$1:$I$88,3,0)*0.475*44/12</f>
        <v>0</v>
      </c>
      <c r="FS50" s="23">
        <f>EXP(-LN(2)/2)*FS49+(1-EXP(-LN(2)/2))/(LN(2)/2)*FM50*FP50*VLOOKUP('Données projet'!$B$9,Paramètres!$A$1:$I$88,3,0)*0.475*44/12</f>
        <v>0</v>
      </c>
      <c r="FT50" s="24">
        <f t="shared" si="32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IF(A50&lt;'Données projet'!$A$244,$FW$205^A50,IF(A50='Données projet'!$A$244,'Données projet'!$B$244,FZ49+FY50-GH49))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51"/>
        <v>#N/A</v>
      </c>
      <c r="GC50" s="22" t="e">
        <f t="shared" si="33"/>
        <v>#N/A</v>
      </c>
      <c r="GD50" s="62" t="e">
        <f t="shared" si="34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35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projet'!$B$9,Paramètres!$A$1:$I$88,3,0)*0.475*44/12</f>
        <v>0</v>
      </c>
      <c r="GM50" s="23">
        <f>EXP(-LN(2)/25)*GM49+(1-EXP(-LN(2)/25))/(LN(2)/25)*Calculateur!GH50*Calculateur!GJ50*VLOOKUP('Données projet'!$B$9,Paramètres!$A$1:$I$88,3,0)*0.475*44/12</f>
        <v>0</v>
      </c>
      <c r="GN50" s="23">
        <f>EXP(-LN(2)/2)*GN49+(1-EXP(-LN(2)/2))/(LN(2)/2)*GH50*GK50*VLOOKUP('Données projet'!$B$9,Paramètres!$A$1:$I$88,3,0)*0.475*44/12</f>
        <v>0</v>
      </c>
      <c r="GO50" s="23">
        <f t="shared" si="36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IF(A50&lt;'Données projet'!$A$270,$GR$205^A50,IF(A50='Données projet'!$A$270,'Données projet'!$B$270,GU49+GT50-HC49))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2"/>
        <v>#N/A</v>
      </c>
      <c r="GX50" s="22" t="e">
        <f t="shared" si="37"/>
        <v>#N/A</v>
      </c>
      <c r="GY50" s="62" t="e">
        <f t="shared" si="38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39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projet'!$B$9,Paramètres!$A$1:$I$88,3,0)*0.475*44/12</f>
        <v>0</v>
      </c>
      <c r="HH50" s="23">
        <f>EXP(-LN(2)/25)*HH49+(1-EXP(-LN(2)/25))/(LN(2)/25)*Calculateur!HC50*Calculateur!HE50*VLOOKUP('Données projet'!$B$9,Paramètres!$A$1:$I$88,3,0)*0.475*44/12</f>
        <v>0</v>
      </c>
      <c r="HI50" s="23">
        <f>EXP(-LN(2)/2)*HI49+(1-EXP(-LN(2)/2))/(LN(2)/2)*HC50*HF50*VLOOKUP('Données projet'!$B$9,Paramètres!$A$1:$I$88,3,0)*0.475*44/12</f>
        <v>0</v>
      </c>
      <c r="HJ50" s="24">
        <f t="shared" si="40"/>
        <v>0</v>
      </c>
    </row>
    <row r="51" spans="1:218" s="5" customFormat="1" x14ac:dyDescent="0.3">
      <c r="A51" s="11">
        <f t="shared" si="4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28.703999999999986</v>
      </c>
      <c r="D51" s="12">
        <f t="shared" si="4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IF(A51&lt;'Données projet'!$A$36,$K$205^A51,IF(A51='Données projet'!$A$36,'Données projet'!$B$36,N50+M51-V50))</f>
        <v>0</v>
      </c>
      <c r="O51" s="14">
        <f>N51*VLOOKUP('Données projet'!$B$9,Paramètres!$A$1:$I$88,3,0)*VLOOKUP('Données projet'!$B$9,Paramètres!$A$1:$I$88,5,0)</f>
        <v>0</v>
      </c>
      <c r="P51" s="14" t="e">
        <f t="shared" si="4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148.54336005338024</v>
      </c>
      <c r="T51" s="62">
        <f t="shared" si="3"/>
        <v>361.07991692964788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37.331724157882469</v>
      </c>
      <c r="AA51" s="23">
        <f>EXP(-LN(2)/25)*AA50+(1-EXP(-LN(2)/25))/(LN(2)/25)*Calculateur!V51*Calculateur!X51*VLOOKUP('Données projet'!$B$9,Paramètres!$A$1:$I$88,3,0)*0.475*44/12</f>
        <v>26.681213002385924</v>
      </c>
      <c r="AB51" s="23">
        <f>EXP(-LN(2)/2)*AB50+(1-EXP(-LN(2)/2))/(LN(2)/2)*V51*Y51*VLOOKUP('Données projet'!$B$9,Paramètres!$A$1:$I$88,3,0)*0.475*44/12</f>
        <v>8.5092548431461856E-2</v>
      </c>
      <c r="AC51" s="24">
        <f t="shared" si="4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IF(A51&lt;'Données projet'!$A$62,$AF$205^A51,IF(A51='Données projet'!$A$62,'Données projet'!$B$62,AI50+AH51-AQ50))</f>
        <v>0</v>
      </c>
      <c r="AJ51" s="14" t="e">
        <f>AI51*VLOOKUP('Données projet'!$B$10,Paramètres!$A$1:$I$88,3,0)*VLOOKUP('Données projet'!$B$10,Paramètres!$A$1:$I$88,5,0)</f>
        <v>#N/A</v>
      </c>
      <c r="AK51" s="14" t="e">
        <f t="shared" si="44"/>
        <v>#N/A</v>
      </c>
      <c r="AL51" s="22" t="e">
        <f t="shared" si="5"/>
        <v>#N/A</v>
      </c>
      <c r="AM51" s="62" t="e">
        <f t="shared" si="6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7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projet'!$B$9,Paramètres!$A$1:$I$88,3,0)*0.475*44/12</f>
        <v>0</v>
      </c>
      <c r="AV51" s="23">
        <f>EXP(-LN(2)/25)*AV50+(1-EXP(-LN(2)/25))/(LN(2)/25)*Calculateur!AQ51*Calculateur!AS51*VLOOKUP('Données projet'!$B$9,Paramètres!$A$1:$I$88,3,0)*0.475*44/12</f>
        <v>0</v>
      </c>
      <c r="AW51" s="23">
        <f>EXP(-LN(2)/2)*AW50+(1-EXP(-LN(2)/2))/(LN(2)/2)*AQ51*AT51*VLOOKUP('Données projet'!$B$9,Paramètres!$A$1:$I$88,3,0)*0.475*44/12</f>
        <v>0</v>
      </c>
      <c r="AX51" s="23">
        <f t="shared" si="8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IF(A51&lt;'Données projet'!$A$88,$BA$205^A51,IF(A51='Données projet'!$A$88,'Données projet'!$B$88,BD50+BC51-BL50))</f>
        <v>0</v>
      </c>
      <c r="BE51" s="14" t="e">
        <f>BD51*VLOOKUP('Données projet'!$B$11,Paramètres!$A$1:$I$88,3,0)*VLOOKUP('Données projet'!$B$11,Paramètres!$A$1:$I$88,5,0)</f>
        <v>#N/A</v>
      </c>
      <c r="BF51" s="14" t="e">
        <f t="shared" si="45"/>
        <v>#N/A</v>
      </c>
      <c r="BG51" s="22" t="e">
        <f t="shared" si="9"/>
        <v>#N/A</v>
      </c>
      <c r="BH51" s="62" t="e">
        <f t="shared" si="10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11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projet'!$B$9,Paramètres!$A$1:$I$88,3,0)*0.475*44/12</f>
        <v>0</v>
      </c>
      <c r="BQ51" s="23">
        <f>EXP(-LN(2)/25)*BQ50+(1-EXP(-LN(2)/25))/(LN(2)/25)*Calculateur!BL51*Calculateur!BN51*VLOOKUP('Données projet'!$B$9,Paramètres!$A$1:$I$88,3,0)*0.475*44/12</f>
        <v>0</v>
      </c>
      <c r="BR51" s="23">
        <f>EXP(-LN(2)/2)*BR50+(1-EXP(-LN(2)/2))/(LN(2)/2)*BL51*BO51*VLOOKUP('Données projet'!$B$9,Paramètres!$A$1:$I$88,3,0)*0.475*44/12</f>
        <v>0</v>
      </c>
      <c r="BS51" s="24">
        <f t="shared" si="12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IF(A51&lt;'Données projet'!$A$114,$BV$205^A51,IF(A51='Données projet'!$A$114,'Données projet'!$B$114,BY50+BX51-CG50))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46"/>
        <v>#N/A</v>
      </c>
      <c r="CB51" s="22" t="e">
        <f t="shared" si="13"/>
        <v>#N/A</v>
      </c>
      <c r="CC51" s="62" t="e">
        <f t="shared" si="14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15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projet'!$B$9,Paramètres!$A$1:$I$88,3,0)*0.475*44/12</f>
        <v>0</v>
      </c>
      <c r="CL51" s="23">
        <f>EXP(-LN(2)/25)*CL50+(1-EXP(-LN(2)/25))/(LN(2)/25)*Calculateur!CG51*Calculateur!CI51*VLOOKUP('Données projet'!$B$9,Paramètres!$A$1:$I$88,3,0)*0.475*44/12</f>
        <v>0</v>
      </c>
      <c r="CM51" s="23">
        <f>EXP(-LN(2)/2)*CM50+(1-EXP(-LN(2)/2))/(LN(2)/2)*CG51*CJ51*VLOOKUP('Données projet'!$B$9,Paramètres!$A$1:$I$88,3,0)*0.475*44/12</f>
        <v>0</v>
      </c>
      <c r="CN51" s="24">
        <f t="shared" si="16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IF(A51&lt;'Données projet'!$A$140,$CQ$205^A51,IF(A51='Données projet'!$A$140,'Données projet'!$B$140,CT50+CS51-DB50))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7"/>
        <v>#N/A</v>
      </c>
      <c r="CW51" s="22" t="e">
        <f t="shared" si="17"/>
        <v>#N/A</v>
      </c>
      <c r="CX51" s="62" t="e">
        <f t="shared" si="18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19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projet'!$B$9,Paramètres!$A$1:$I$88,3,0)*0.475*44/12</f>
        <v>0</v>
      </c>
      <c r="DG51" s="23">
        <f>EXP(-LN(2)/25)*DG50+(1-EXP(-LN(2)/25))/(LN(2)/25)*Calculateur!DB51*Calculateur!DD51*VLOOKUP('Données projet'!$B$9,Paramètres!$A$1:$I$88,3,0)*0.475*44/12</f>
        <v>0</v>
      </c>
      <c r="DH51" s="23">
        <f>EXP(-LN(2)/2)*DH50+(1-EXP(-LN(2)/2))/(LN(2)/2)*DB51*DE51*VLOOKUP('Données projet'!$B$9,Paramètres!$A$1:$I$88,3,0)*0.475*44/12</f>
        <v>0</v>
      </c>
      <c r="DI51" s="24">
        <f t="shared" si="20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IF(A51&lt;'Données projet'!$A$166,$DL$205^A51,IF(A51='Données projet'!$A$166,'Données projet'!$B$166,DO50+DN51-DW50))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8"/>
        <v>#N/A</v>
      </c>
      <c r="DR51" s="22" t="e">
        <f t="shared" si="21"/>
        <v>#N/A</v>
      </c>
      <c r="DS51" s="62" t="e">
        <f t="shared" si="22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23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projet'!$B$9,Paramètres!$A$1:$I$88,3,0)*0.475*44/12</f>
        <v>0</v>
      </c>
      <c r="EB51" s="23">
        <f>EXP(-LN(2)/25)*EB50+(1-EXP(-LN(2)/25))/(LN(2)/25)*Calculateur!DW51*Calculateur!DY51*VLOOKUP('Données projet'!$B$9,Paramètres!$A$1:$I$88,3,0)*0.475*44/12</f>
        <v>0</v>
      </c>
      <c r="EC51" s="23">
        <f>EXP(-LN(2)/2)*EC50+(1-EXP(-LN(2)/2))/(LN(2)/2)*DW51*DZ51*VLOOKUP('Données projet'!$B$9,Paramètres!$A$1:$I$88,3,0)*0.475*44/12</f>
        <v>0</v>
      </c>
      <c r="ED51" s="24">
        <f t="shared" si="24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IF(A51&lt;'Données projet'!$A$192,$EG$205^A51,IF(A51='Données projet'!$A$192,'Données projet'!$B$192,EJ50+EI51-ER50))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9"/>
        <v>#N/A</v>
      </c>
      <c r="EM51" s="22" t="e">
        <f t="shared" si="25"/>
        <v>#N/A</v>
      </c>
      <c r="EN51" s="62" t="e">
        <f t="shared" si="26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27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projet'!$B$9,Paramètres!$A$1:$I$88,3,0)*0.475*44/12</f>
        <v>0</v>
      </c>
      <c r="EW51" s="23">
        <f>EXP(-LN(2)/25)*EW50+(1-EXP(-LN(2)/25))/(LN(2)/25)*Calculateur!ER51*Calculateur!ET51*VLOOKUP('Données projet'!$B$9,Paramètres!$A$1:$I$88,3,0)*0.475*44/12</f>
        <v>0</v>
      </c>
      <c r="EX51" s="23">
        <f>EXP(-LN(2)/2)*EX50+(1-EXP(-LN(2)/2))/(LN(2)/2)*ER51*EU51*VLOOKUP('Données projet'!$B$9,Paramètres!$A$1:$I$88,3,0)*0.475*44/12</f>
        <v>0</v>
      </c>
      <c r="EY51" s="24">
        <f t="shared" si="28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IF(A51&lt;'Données projet'!$A$218,$FB$205^A51,IF(A51='Données projet'!$A$218,'Données projet'!$B$218,FE50+FD51-FM50))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50"/>
        <v>#N/A</v>
      </c>
      <c r="FH51" s="22" t="e">
        <f t="shared" si="29"/>
        <v>#N/A</v>
      </c>
      <c r="FI51" s="62" t="e">
        <f t="shared" si="30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31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projet'!$B$9,Paramètres!$A$1:$I$88,3,0)*0.475*44/12</f>
        <v>0</v>
      </c>
      <c r="FR51" s="23">
        <f>EXP(-LN(2)/25)*FR50+(1-EXP(-LN(2)/25))/(LN(2)/25)*Calculateur!FM51*Calculateur!FO51*VLOOKUP('Données projet'!$B$9,Paramètres!$A$1:$I$88,3,0)*0.475*44/12</f>
        <v>0</v>
      </c>
      <c r="FS51" s="23">
        <f>EXP(-LN(2)/2)*FS50+(1-EXP(-LN(2)/2))/(LN(2)/2)*FM51*FP51*VLOOKUP('Données projet'!$B$9,Paramètres!$A$1:$I$88,3,0)*0.475*44/12</f>
        <v>0</v>
      </c>
      <c r="FT51" s="24">
        <f t="shared" si="32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IF(A51&lt;'Données projet'!$A$244,$FW$205^A51,IF(A51='Données projet'!$A$244,'Données projet'!$B$244,FZ50+FY51-GH50))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51"/>
        <v>#N/A</v>
      </c>
      <c r="GC51" s="22" t="e">
        <f t="shared" si="33"/>
        <v>#N/A</v>
      </c>
      <c r="GD51" s="62" t="e">
        <f t="shared" si="34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35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projet'!$B$9,Paramètres!$A$1:$I$88,3,0)*0.475*44/12</f>
        <v>0</v>
      </c>
      <c r="GM51" s="23">
        <f>EXP(-LN(2)/25)*GM50+(1-EXP(-LN(2)/25))/(LN(2)/25)*Calculateur!GH51*Calculateur!GJ51*VLOOKUP('Données projet'!$B$9,Paramètres!$A$1:$I$88,3,0)*0.475*44/12</f>
        <v>0</v>
      </c>
      <c r="GN51" s="23">
        <f>EXP(-LN(2)/2)*GN50+(1-EXP(-LN(2)/2))/(LN(2)/2)*GH51*GK51*VLOOKUP('Données projet'!$B$9,Paramètres!$A$1:$I$88,3,0)*0.475*44/12</f>
        <v>0</v>
      </c>
      <c r="GO51" s="23">
        <f t="shared" si="36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IF(A51&lt;'Données projet'!$A$270,$GR$205^A51,IF(A51='Données projet'!$A$270,'Données projet'!$B$270,GU50+GT51-HC50))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2"/>
        <v>#N/A</v>
      </c>
      <c r="GX51" s="22" t="e">
        <f t="shared" si="37"/>
        <v>#N/A</v>
      </c>
      <c r="GY51" s="62" t="e">
        <f t="shared" si="38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39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projet'!$B$9,Paramètres!$A$1:$I$88,3,0)*0.475*44/12</f>
        <v>0</v>
      </c>
      <c r="HH51" s="23">
        <f>EXP(-LN(2)/25)*HH50+(1-EXP(-LN(2)/25))/(LN(2)/25)*Calculateur!HC51*Calculateur!HE51*VLOOKUP('Données projet'!$B$9,Paramètres!$A$1:$I$88,3,0)*0.475*44/12</f>
        <v>0</v>
      </c>
      <c r="HI51" s="23">
        <f>EXP(-LN(2)/2)*HI50+(1-EXP(-LN(2)/2))/(LN(2)/2)*HC51*HF51*VLOOKUP('Données projet'!$B$9,Paramètres!$A$1:$I$88,3,0)*0.475*44/12</f>
        <v>0</v>
      </c>
      <c r="HJ51" s="24">
        <f t="shared" si="40"/>
        <v>0</v>
      </c>
    </row>
    <row r="52" spans="1:218" s="5" customFormat="1" x14ac:dyDescent="0.3">
      <c r="A52" s="11">
        <f t="shared" si="4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29.301999999999985</v>
      </c>
      <c r="D52" s="12">
        <f t="shared" si="4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IF(A52&lt;'Données projet'!$A$36,$K$205^A52,IF(A52='Données projet'!$A$36,'Données projet'!$B$36,N51+M52-V51))</f>
        <v>0</v>
      </c>
      <c r="O52" s="14">
        <f>N52*VLOOKUP('Données projet'!$B$9,Paramètres!$A$1:$I$88,3,0)*VLOOKUP('Données projet'!$B$9,Paramètres!$A$1:$I$88,5,0)</f>
        <v>0</v>
      </c>
      <c r="P52" s="14" t="e">
        <f t="shared" si="4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148.54336005338024</v>
      </c>
      <c r="T52" s="62">
        <f t="shared" si="3"/>
        <v>361.07991692964788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36.599671817249771</v>
      </c>
      <c r="AA52" s="23">
        <f>EXP(-LN(2)/25)*AA51+(1-EXP(-LN(2)/25))/(LN(2)/25)*Calculateur!V52*Calculateur!X52*VLOOKUP('Données projet'!$B$9,Paramètres!$A$1:$I$88,3,0)*0.475*44/12</f>
        <v>25.95161382973167</v>
      </c>
      <c r="AB52" s="23">
        <f>EXP(-LN(2)/2)*AB51+(1-EXP(-LN(2)/2))/(LN(2)/2)*V52*Y52*VLOOKUP('Données projet'!$B$9,Paramètres!$A$1:$I$88,3,0)*0.475*44/12</f>
        <v>6.0169518024331403E-2</v>
      </c>
      <c r="AC52" s="24">
        <f t="shared" si="4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IF(A52&lt;'Données projet'!$A$62,$AF$205^A52,IF(A52='Données projet'!$A$62,'Données projet'!$B$62,AI51+AH52-AQ51))</f>
        <v>0</v>
      </c>
      <c r="AJ52" s="14" t="e">
        <f>AI52*VLOOKUP('Données projet'!$B$10,Paramètres!$A$1:$I$88,3,0)*VLOOKUP('Données projet'!$B$10,Paramètres!$A$1:$I$88,5,0)</f>
        <v>#N/A</v>
      </c>
      <c r="AK52" s="14" t="e">
        <f t="shared" si="44"/>
        <v>#N/A</v>
      </c>
      <c r="AL52" s="22" t="e">
        <f t="shared" si="5"/>
        <v>#N/A</v>
      </c>
      <c r="AM52" s="62" t="e">
        <f t="shared" si="6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7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projet'!$B$9,Paramètres!$A$1:$I$88,3,0)*0.475*44/12</f>
        <v>0</v>
      </c>
      <c r="AV52" s="23">
        <f>EXP(-LN(2)/25)*AV51+(1-EXP(-LN(2)/25))/(LN(2)/25)*Calculateur!AQ52*Calculateur!AS52*VLOOKUP('Données projet'!$B$9,Paramètres!$A$1:$I$88,3,0)*0.475*44/12</f>
        <v>0</v>
      </c>
      <c r="AW52" s="23">
        <f>EXP(-LN(2)/2)*AW51+(1-EXP(-LN(2)/2))/(LN(2)/2)*AQ52*AT52*VLOOKUP('Données projet'!$B$9,Paramètres!$A$1:$I$88,3,0)*0.475*44/12</f>
        <v>0</v>
      </c>
      <c r="AX52" s="23">
        <f t="shared" si="8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IF(A52&lt;'Données projet'!$A$88,$BA$205^A52,IF(A52='Données projet'!$A$88,'Données projet'!$B$88,BD51+BC52-BL51))</f>
        <v>0</v>
      </c>
      <c r="BE52" s="14" t="e">
        <f>BD52*VLOOKUP('Données projet'!$B$11,Paramètres!$A$1:$I$88,3,0)*VLOOKUP('Données projet'!$B$11,Paramètres!$A$1:$I$88,5,0)</f>
        <v>#N/A</v>
      </c>
      <c r="BF52" s="14" t="e">
        <f t="shared" si="45"/>
        <v>#N/A</v>
      </c>
      <c r="BG52" s="22" t="e">
        <f t="shared" si="9"/>
        <v>#N/A</v>
      </c>
      <c r="BH52" s="62" t="e">
        <f t="shared" si="10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11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projet'!$B$9,Paramètres!$A$1:$I$88,3,0)*0.475*44/12</f>
        <v>0</v>
      </c>
      <c r="BQ52" s="23">
        <f>EXP(-LN(2)/25)*BQ51+(1-EXP(-LN(2)/25))/(LN(2)/25)*Calculateur!BL52*Calculateur!BN52*VLOOKUP('Données projet'!$B$9,Paramètres!$A$1:$I$88,3,0)*0.475*44/12</f>
        <v>0</v>
      </c>
      <c r="BR52" s="23">
        <f>EXP(-LN(2)/2)*BR51+(1-EXP(-LN(2)/2))/(LN(2)/2)*BL52*BO52*VLOOKUP('Données projet'!$B$9,Paramètres!$A$1:$I$88,3,0)*0.475*44/12</f>
        <v>0</v>
      </c>
      <c r="BS52" s="24">
        <f t="shared" si="12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IF(A52&lt;'Données projet'!$A$114,$BV$205^A52,IF(A52='Données projet'!$A$114,'Données projet'!$B$114,BY51+BX52-CG51))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46"/>
        <v>#N/A</v>
      </c>
      <c r="CB52" s="22" t="e">
        <f t="shared" si="13"/>
        <v>#N/A</v>
      </c>
      <c r="CC52" s="62" t="e">
        <f t="shared" si="14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15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projet'!$B$9,Paramètres!$A$1:$I$88,3,0)*0.475*44/12</f>
        <v>0</v>
      </c>
      <c r="CL52" s="23">
        <f>EXP(-LN(2)/25)*CL51+(1-EXP(-LN(2)/25))/(LN(2)/25)*Calculateur!CG52*Calculateur!CI52*VLOOKUP('Données projet'!$B$9,Paramètres!$A$1:$I$88,3,0)*0.475*44/12</f>
        <v>0</v>
      </c>
      <c r="CM52" s="23">
        <f>EXP(-LN(2)/2)*CM51+(1-EXP(-LN(2)/2))/(LN(2)/2)*CG52*CJ52*VLOOKUP('Données projet'!$B$9,Paramètres!$A$1:$I$88,3,0)*0.475*44/12</f>
        <v>0</v>
      </c>
      <c r="CN52" s="24">
        <f t="shared" si="16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IF(A52&lt;'Données projet'!$A$140,$CQ$205^A52,IF(A52='Données projet'!$A$140,'Données projet'!$B$140,CT51+CS52-DB51))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7"/>
        <v>#N/A</v>
      </c>
      <c r="CW52" s="22" t="e">
        <f t="shared" si="17"/>
        <v>#N/A</v>
      </c>
      <c r="CX52" s="62" t="e">
        <f t="shared" si="18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19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projet'!$B$9,Paramètres!$A$1:$I$88,3,0)*0.475*44/12</f>
        <v>0</v>
      </c>
      <c r="DG52" s="23">
        <f>EXP(-LN(2)/25)*DG51+(1-EXP(-LN(2)/25))/(LN(2)/25)*Calculateur!DB52*Calculateur!DD52*VLOOKUP('Données projet'!$B$9,Paramètres!$A$1:$I$88,3,0)*0.475*44/12</f>
        <v>0</v>
      </c>
      <c r="DH52" s="23">
        <f>EXP(-LN(2)/2)*DH51+(1-EXP(-LN(2)/2))/(LN(2)/2)*DB52*DE52*VLOOKUP('Données projet'!$B$9,Paramètres!$A$1:$I$88,3,0)*0.475*44/12</f>
        <v>0</v>
      </c>
      <c r="DI52" s="24">
        <f t="shared" si="20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IF(A52&lt;'Données projet'!$A$166,$DL$205^A52,IF(A52='Données projet'!$A$166,'Données projet'!$B$166,DO51+DN52-DW51))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8"/>
        <v>#N/A</v>
      </c>
      <c r="DR52" s="22" t="e">
        <f t="shared" si="21"/>
        <v>#N/A</v>
      </c>
      <c r="DS52" s="62" t="e">
        <f t="shared" si="22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23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projet'!$B$9,Paramètres!$A$1:$I$88,3,0)*0.475*44/12</f>
        <v>0</v>
      </c>
      <c r="EB52" s="23">
        <f>EXP(-LN(2)/25)*EB51+(1-EXP(-LN(2)/25))/(LN(2)/25)*Calculateur!DW52*Calculateur!DY52*VLOOKUP('Données projet'!$B$9,Paramètres!$A$1:$I$88,3,0)*0.475*44/12</f>
        <v>0</v>
      </c>
      <c r="EC52" s="23">
        <f>EXP(-LN(2)/2)*EC51+(1-EXP(-LN(2)/2))/(LN(2)/2)*DW52*DZ52*VLOOKUP('Données projet'!$B$9,Paramètres!$A$1:$I$88,3,0)*0.475*44/12</f>
        <v>0</v>
      </c>
      <c r="ED52" s="24">
        <f t="shared" si="24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IF(A52&lt;'Données projet'!$A$192,$EG$205^A52,IF(A52='Données projet'!$A$192,'Données projet'!$B$192,EJ51+EI52-ER51))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9"/>
        <v>#N/A</v>
      </c>
      <c r="EM52" s="22" t="e">
        <f t="shared" si="25"/>
        <v>#N/A</v>
      </c>
      <c r="EN52" s="62" t="e">
        <f t="shared" si="26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27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projet'!$B$9,Paramètres!$A$1:$I$88,3,0)*0.475*44/12</f>
        <v>0</v>
      </c>
      <c r="EW52" s="23">
        <f>EXP(-LN(2)/25)*EW51+(1-EXP(-LN(2)/25))/(LN(2)/25)*Calculateur!ER52*Calculateur!ET52*VLOOKUP('Données projet'!$B$9,Paramètres!$A$1:$I$88,3,0)*0.475*44/12</f>
        <v>0</v>
      </c>
      <c r="EX52" s="23">
        <f>EXP(-LN(2)/2)*EX51+(1-EXP(-LN(2)/2))/(LN(2)/2)*ER52*EU52*VLOOKUP('Données projet'!$B$9,Paramètres!$A$1:$I$88,3,0)*0.475*44/12</f>
        <v>0</v>
      </c>
      <c r="EY52" s="24">
        <f t="shared" si="28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IF(A52&lt;'Données projet'!$A$218,$FB$205^A52,IF(A52='Données projet'!$A$218,'Données projet'!$B$218,FE51+FD52-FM51))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50"/>
        <v>#N/A</v>
      </c>
      <c r="FH52" s="22" t="e">
        <f t="shared" si="29"/>
        <v>#N/A</v>
      </c>
      <c r="FI52" s="62" t="e">
        <f t="shared" si="30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31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projet'!$B$9,Paramètres!$A$1:$I$88,3,0)*0.475*44/12</f>
        <v>0</v>
      </c>
      <c r="FR52" s="23">
        <f>EXP(-LN(2)/25)*FR51+(1-EXP(-LN(2)/25))/(LN(2)/25)*Calculateur!FM52*Calculateur!FO52*VLOOKUP('Données projet'!$B$9,Paramètres!$A$1:$I$88,3,0)*0.475*44/12</f>
        <v>0</v>
      </c>
      <c r="FS52" s="23">
        <f>EXP(-LN(2)/2)*FS51+(1-EXP(-LN(2)/2))/(LN(2)/2)*FM52*FP52*VLOOKUP('Données projet'!$B$9,Paramètres!$A$1:$I$88,3,0)*0.475*44/12</f>
        <v>0</v>
      </c>
      <c r="FT52" s="24">
        <f t="shared" si="32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IF(A52&lt;'Données projet'!$A$244,$FW$205^A52,IF(A52='Données projet'!$A$244,'Données projet'!$B$244,FZ51+FY52-GH51))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51"/>
        <v>#N/A</v>
      </c>
      <c r="GC52" s="22" t="e">
        <f t="shared" si="33"/>
        <v>#N/A</v>
      </c>
      <c r="GD52" s="62" t="e">
        <f t="shared" si="34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35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projet'!$B$9,Paramètres!$A$1:$I$88,3,0)*0.475*44/12</f>
        <v>0</v>
      </c>
      <c r="GM52" s="23">
        <f>EXP(-LN(2)/25)*GM51+(1-EXP(-LN(2)/25))/(LN(2)/25)*Calculateur!GH52*Calculateur!GJ52*VLOOKUP('Données projet'!$B$9,Paramètres!$A$1:$I$88,3,0)*0.475*44/12</f>
        <v>0</v>
      </c>
      <c r="GN52" s="23">
        <f>EXP(-LN(2)/2)*GN51+(1-EXP(-LN(2)/2))/(LN(2)/2)*GH52*GK52*VLOOKUP('Données projet'!$B$9,Paramètres!$A$1:$I$88,3,0)*0.475*44/12</f>
        <v>0</v>
      </c>
      <c r="GO52" s="23">
        <f t="shared" si="36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IF(A52&lt;'Données projet'!$A$270,$GR$205^A52,IF(A52='Données projet'!$A$270,'Données projet'!$B$270,GU51+GT52-HC51))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2"/>
        <v>#N/A</v>
      </c>
      <c r="GX52" s="22" t="e">
        <f t="shared" si="37"/>
        <v>#N/A</v>
      </c>
      <c r="GY52" s="62" t="e">
        <f t="shared" si="38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39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projet'!$B$9,Paramètres!$A$1:$I$88,3,0)*0.475*44/12</f>
        <v>0</v>
      </c>
      <c r="HH52" s="23">
        <f>EXP(-LN(2)/25)*HH51+(1-EXP(-LN(2)/25))/(LN(2)/25)*Calculateur!HC52*Calculateur!HE52*VLOOKUP('Données projet'!$B$9,Paramètres!$A$1:$I$88,3,0)*0.475*44/12</f>
        <v>0</v>
      </c>
      <c r="HI52" s="23">
        <f>EXP(-LN(2)/2)*HI51+(1-EXP(-LN(2)/2))/(LN(2)/2)*HC52*HF52*VLOOKUP('Données projet'!$B$9,Paramètres!$A$1:$I$88,3,0)*0.475*44/12</f>
        <v>0</v>
      </c>
      <c r="HJ52" s="24">
        <f t="shared" si="40"/>
        <v>0</v>
      </c>
    </row>
    <row r="53" spans="1:218" s="5" customFormat="1" x14ac:dyDescent="0.3">
      <c r="A53" s="11">
        <f t="shared" si="4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29.899999999999984</v>
      </c>
      <c r="D53" s="12">
        <f t="shared" si="4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IF(A53&lt;'Données projet'!$A$36,$K$205^A53,IF(A53='Données projet'!$A$36,'Données projet'!$B$36,N52+M53-V52))</f>
        <v>0</v>
      </c>
      <c r="O53" s="14">
        <f>N53*VLOOKUP('Données projet'!$B$9,Paramètres!$A$1:$I$88,3,0)*VLOOKUP('Données projet'!$B$9,Paramètres!$A$1:$I$88,5,0)</f>
        <v>0</v>
      </c>
      <c r="P53" s="14" t="e">
        <f t="shared" si="4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148.54336005338024</v>
      </c>
      <c r="T53" s="62">
        <f t="shared" si="3"/>
        <v>361.07991692964788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35.881974576509037</v>
      </c>
      <c r="AA53" s="23">
        <f>EXP(-LN(2)/25)*AA52+(1-EXP(-LN(2)/25))/(LN(2)/25)*Calculateur!V53*Calculateur!X53*VLOOKUP('Données projet'!$B$9,Paramètres!$A$1:$I$88,3,0)*0.475*44/12</f>
        <v>25.2419655848216</v>
      </c>
      <c r="AB53" s="23">
        <f>EXP(-LN(2)/2)*AB52+(1-EXP(-LN(2)/2))/(LN(2)/2)*V53*Y53*VLOOKUP('Données projet'!$B$9,Paramètres!$A$1:$I$88,3,0)*0.475*44/12</f>
        <v>4.2546274215730935E-2</v>
      </c>
      <c r="AC53" s="24">
        <f t="shared" si="4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IF(A53&lt;'Données projet'!$A$62,$AF$205^A53,IF(A53='Données projet'!$A$62,'Données projet'!$B$62,AI52+AH53-AQ52))</f>
        <v>0</v>
      </c>
      <c r="AJ53" s="14" t="e">
        <f>AI53*VLOOKUP('Données projet'!$B$10,Paramètres!$A$1:$I$88,3,0)*VLOOKUP('Données projet'!$B$10,Paramètres!$A$1:$I$88,5,0)</f>
        <v>#N/A</v>
      </c>
      <c r="AK53" s="14" t="e">
        <f t="shared" si="44"/>
        <v>#N/A</v>
      </c>
      <c r="AL53" s="22" t="e">
        <f t="shared" si="5"/>
        <v>#N/A</v>
      </c>
      <c r="AM53" s="62" t="e">
        <f t="shared" si="6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7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projet'!$B$9,Paramètres!$A$1:$I$88,3,0)*0.475*44/12</f>
        <v>0</v>
      </c>
      <c r="AV53" s="23">
        <f>EXP(-LN(2)/25)*AV52+(1-EXP(-LN(2)/25))/(LN(2)/25)*Calculateur!AQ53*Calculateur!AS53*VLOOKUP('Données projet'!$B$9,Paramètres!$A$1:$I$88,3,0)*0.475*44/12</f>
        <v>0</v>
      </c>
      <c r="AW53" s="23">
        <f>EXP(-LN(2)/2)*AW52+(1-EXP(-LN(2)/2))/(LN(2)/2)*AQ53*AT53*VLOOKUP('Données projet'!$B$9,Paramètres!$A$1:$I$88,3,0)*0.475*44/12</f>
        <v>0</v>
      </c>
      <c r="AX53" s="23">
        <f t="shared" si="8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IF(A53&lt;'Données projet'!$A$88,$BA$205^A53,IF(A53='Données projet'!$A$88,'Données projet'!$B$88,BD52+BC53-BL52))</f>
        <v>0</v>
      </c>
      <c r="BE53" s="14" t="e">
        <f>BD53*VLOOKUP('Données projet'!$B$11,Paramètres!$A$1:$I$88,3,0)*VLOOKUP('Données projet'!$B$11,Paramètres!$A$1:$I$88,5,0)</f>
        <v>#N/A</v>
      </c>
      <c r="BF53" s="14" t="e">
        <f t="shared" si="45"/>
        <v>#N/A</v>
      </c>
      <c r="BG53" s="22" t="e">
        <f t="shared" si="9"/>
        <v>#N/A</v>
      </c>
      <c r="BH53" s="62" t="e">
        <f t="shared" si="10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11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projet'!$B$9,Paramètres!$A$1:$I$88,3,0)*0.475*44/12</f>
        <v>0</v>
      </c>
      <c r="BQ53" s="23">
        <f>EXP(-LN(2)/25)*BQ52+(1-EXP(-LN(2)/25))/(LN(2)/25)*Calculateur!BL53*Calculateur!BN53*VLOOKUP('Données projet'!$B$9,Paramètres!$A$1:$I$88,3,0)*0.475*44/12</f>
        <v>0</v>
      </c>
      <c r="BR53" s="23">
        <f>EXP(-LN(2)/2)*BR52+(1-EXP(-LN(2)/2))/(LN(2)/2)*BL53*BO53*VLOOKUP('Données projet'!$B$9,Paramètres!$A$1:$I$88,3,0)*0.475*44/12</f>
        <v>0</v>
      </c>
      <c r="BS53" s="24">
        <f t="shared" si="12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IF(A53&lt;'Données projet'!$A$114,$BV$205^A53,IF(A53='Données projet'!$A$114,'Données projet'!$B$114,BY52+BX53-CG52))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46"/>
        <v>#N/A</v>
      </c>
      <c r="CB53" s="22" t="e">
        <f t="shared" si="13"/>
        <v>#N/A</v>
      </c>
      <c r="CC53" s="62" t="e">
        <f t="shared" si="14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15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projet'!$B$9,Paramètres!$A$1:$I$88,3,0)*0.475*44/12</f>
        <v>0</v>
      </c>
      <c r="CL53" s="23">
        <f>EXP(-LN(2)/25)*CL52+(1-EXP(-LN(2)/25))/(LN(2)/25)*Calculateur!CG53*Calculateur!CI53*VLOOKUP('Données projet'!$B$9,Paramètres!$A$1:$I$88,3,0)*0.475*44/12</f>
        <v>0</v>
      </c>
      <c r="CM53" s="23">
        <f>EXP(-LN(2)/2)*CM52+(1-EXP(-LN(2)/2))/(LN(2)/2)*CG53*CJ53*VLOOKUP('Données projet'!$B$9,Paramètres!$A$1:$I$88,3,0)*0.475*44/12</f>
        <v>0</v>
      </c>
      <c r="CN53" s="24">
        <f t="shared" si="16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IF(A53&lt;'Données projet'!$A$140,$CQ$205^A53,IF(A53='Données projet'!$A$140,'Données projet'!$B$140,CT52+CS53-DB52))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7"/>
        <v>#N/A</v>
      </c>
      <c r="CW53" s="22" t="e">
        <f t="shared" si="17"/>
        <v>#N/A</v>
      </c>
      <c r="CX53" s="62" t="e">
        <f t="shared" si="18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19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projet'!$B$9,Paramètres!$A$1:$I$88,3,0)*0.475*44/12</f>
        <v>0</v>
      </c>
      <c r="DG53" s="23">
        <f>EXP(-LN(2)/25)*DG52+(1-EXP(-LN(2)/25))/(LN(2)/25)*Calculateur!DB53*Calculateur!DD53*VLOOKUP('Données projet'!$B$9,Paramètres!$A$1:$I$88,3,0)*0.475*44/12</f>
        <v>0</v>
      </c>
      <c r="DH53" s="23">
        <f>EXP(-LN(2)/2)*DH52+(1-EXP(-LN(2)/2))/(LN(2)/2)*DB53*DE53*VLOOKUP('Données projet'!$B$9,Paramètres!$A$1:$I$88,3,0)*0.475*44/12</f>
        <v>0</v>
      </c>
      <c r="DI53" s="24">
        <f t="shared" si="20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IF(A53&lt;'Données projet'!$A$166,$DL$205^A53,IF(A53='Données projet'!$A$166,'Données projet'!$B$166,DO52+DN53-DW52))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8"/>
        <v>#N/A</v>
      </c>
      <c r="DR53" s="22" t="e">
        <f t="shared" si="21"/>
        <v>#N/A</v>
      </c>
      <c r="DS53" s="62" t="e">
        <f t="shared" si="22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23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projet'!$B$9,Paramètres!$A$1:$I$88,3,0)*0.475*44/12</f>
        <v>0</v>
      </c>
      <c r="EB53" s="23">
        <f>EXP(-LN(2)/25)*EB52+(1-EXP(-LN(2)/25))/(LN(2)/25)*Calculateur!DW53*Calculateur!DY53*VLOOKUP('Données projet'!$B$9,Paramètres!$A$1:$I$88,3,0)*0.475*44/12</f>
        <v>0</v>
      </c>
      <c r="EC53" s="23">
        <f>EXP(-LN(2)/2)*EC52+(1-EXP(-LN(2)/2))/(LN(2)/2)*DW53*DZ53*VLOOKUP('Données projet'!$B$9,Paramètres!$A$1:$I$88,3,0)*0.475*44/12</f>
        <v>0</v>
      </c>
      <c r="ED53" s="24">
        <f t="shared" si="24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IF(A53&lt;'Données projet'!$A$192,$EG$205^A53,IF(A53='Données projet'!$A$192,'Données projet'!$B$192,EJ52+EI53-ER52))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9"/>
        <v>#N/A</v>
      </c>
      <c r="EM53" s="22" t="e">
        <f t="shared" si="25"/>
        <v>#N/A</v>
      </c>
      <c r="EN53" s="62" t="e">
        <f t="shared" si="26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27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projet'!$B$9,Paramètres!$A$1:$I$88,3,0)*0.475*44/12</f>
        <v>0</v>
      </c>
      <c r="EW53" s="23">
        <f>EXP(-LN(2)/25)*EW52+(1-EXP(-LN(2)/25))/(LN(2)/25)*Calculateur!ER53*Calculateur!ET53*VLOOKUP('Données projet'!$B$9,Paramètres!$A$1:$I$88,3,0)*0.475*44/12</f>
        <v>0</v>
      </c>
      <c r="EX53" s="23">
        <f>EXP(-LN(2)/2)*EX52+(1-EXP(-LN(2)/2))/(LN(2)/2)*ER53*EU53*VLOOKUP('Données projet'!$B$9,Paramètres!$A$1:$I$88,3,0)*0.475*44/12</f>
        <v>0</v>
      </c>
      <c r="EY53" s="24">
        <f t="shared" si="28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IF(A53&lt;'Données projet'!$A$218,$FB$205^A53,IF(A53='Données projet'!$A$218,'Données projet'!$B$218,FE52+FD53-FM52))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50"/>
        <v>#N/A</v>
      </c>
      <c r="FH53" s="22" t="e">
        <f t="shared" si="29"/>
        <v>#N/A</v>
      </c>
      <c r="FI53" s="62" t="e">
        <f t="shared" si="30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31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projet'!$B$9,Paramètres!$A$1:$I$88,3,0)*0.475*44/12</f>
        <v>0</v>
      </c>
      <c r="FR53" s="23">
        <f>EXP(-LN(2)/25)*FR52+(1-EXP(-LN(2)/25))/(LN(2)/25)*Calculateur!FM53*Calculateur!FO53*VLOOKUP('Données projet'!$B$9,Paramètres!$A$1:$I$88,3,0)*0.475*44/12</f>
        <v>0</v>
      </c>
      <c r="FS53" s="23">
        <f>EXP(-LN(2)/2)*FS52+(1-EXP(-LN(2)/2))/(LN(2)/2)*FM53*FP53*VLOOKUP('Données projet'!$B$9,Paramètres!$A$1:$I$88,3,0)*0.475*44/12</f>
        <v>0</v>
      </c>
      <c r="FT53" s="24">
        <f t="shared" si="32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IF(A53&lt;'Données projet'!$A$244,$FW$205^A53,IF(A53='Données projet'!$A$244,'Données projet'!$B$244,FZ52+FY53-GH52))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51"/>
        <v>#N/A</v>
      </c>
      <c r="GC53" s="22" t="e">
        <f t="shared" si="33"/>
        <v>#N/A</v>
      </c>
      <c r="GD53" s="62" t="e">
        <f t="shared" si="34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35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projet'!$B$9,Paramètres!$A$1:$I$88,3,0)*0.475*44/12</f>
        <v>0</v>
      </c>
      <c r="GM53" s="23">
        <f>EXP(-LN(2)/25)*GM52+(1-EXP(-LN(2)/25))/(LN(2)/25)*Calculateur!GH53*Calculateur!GJ53*VLOOKUP('Données projet'!$B$9,Paramètres!$A$1:$I$88,3,0)*0.475*44/12</f>
        <v>0</v>
      </c>
      <c r="GN53" s="23">
        <f>EXP(-LN(2)/2)*GN52+(1-EXP(-LN(2)/2))/(LN(2)/2)*GH53*GK53*VLOOKUP('Données projet'!$B$9,Paramètres!$A$1:$I$88,3,0)*0.475*44/12</f>
        <v>0</v>
      </c>
      <c r="GO53" s="23">
        <f t="shared" si="36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IF(A53&lt;'Données projet'!$A$270,$GR$205^A53,IF(A53='Données projet'!$A$270,'Données projet'!$B$270,GU52+GT53-HC52))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2"/>
        <v>#N/A</v>
      </c>
      <c r="GX53" s="22" t="e">
        <f t="shared" si="37"/>
        <v>#N/A</v>
      </c>
      <c r="GY53" s="62" t="e">
        <f t="shared" si="38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39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projet'!$B$9,Paramètres!$A$1:$I$88,3,0)*0.475*44/12</f>
        <v>0</v>
      </c>
      <c r="HH53" s="23">
        <f>EXP(-LN(2)/25)*HH52+(1-EXP(-LN(2)/25))/(LN(2)/25)*Calculateur!HC53*Calculateur!HE53*VLOOKUP('Données projet'!$B$9,Paramètres!$A$1:$I$88,3,0)*0.475*44/12</f>
        <v>0</v>
      </c>
      <c r="HI53" s="23">
        <f>EXP(-LN(2)/2)*HI52+(1-EXP(-LN(2)/2))/(LN(2)/2)*HC53*HF53*VLOOKUP('Données projet'!$B$9,Paramètres!$A$1:$I$88,3,0)*0.475*44/12</f>
        <v>0</v>
      </c>
      <c r="HJ53" s="24">
        <f t="shared" si="40"/>
        <v>0</v>
      </c>
    </row>
    <row r="54" spans="1:218" s="5" customFormat="1" x14ac:dyDescent="0.3">
      <c r="A54" s="11">
        <f t="shared" si="4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30.497999999999983</v>
      </c>
      <c r="D54" s="12">
        <f t="shared" si="4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IF(A54&lt;'Données projet'!$A$36,$K$205^A54,IF(A54='Données projet'!$A$36,'Données projet'!$B$36,N53+M54-V53))</f>
        <v>0</v>
      </c>
      <c r="O54" s="14">
        <f>N54*VLOOKUP('Données projet'!$B$9,Paramètres!$A$1:$I$88,3,0)*VLOOKUP('Données projet'!$B$9,Paramètres!$A$1:$I$88,5,0)</f>
        <v>0</v>
      </c>
      <c r="P54" s="14" t="e">
        <f t="shared" si="4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148.54336005338024</v>
      </c>
      <c r="T54" s="62">
        <f t="shared" si="3"/>
        <v>361.07991692964788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35.178350940907137</v>
      </c>
      <c r="AA54" s="23">
        <f>EXP(-LN(2)/25)*AA53+(1-EXP(-LN(2)/25))/(LN(2)/25)*Calculateur!V54*Calculateur!X54*VLOOKUP('Données projet'!$B$9,Paramètres!$A$1:$I$88,3,0)*0.475*44/12</f>
        <v>24.551722708487375</v>
      </c>
      <c r="AB54" s="23">
        <f>EXP(-LN(2)/2)*AB53+(1-EXP(-LN(2)/2))/(LN(2)/2)*V54*Y54*VLOOKUP('Données projet'!$B$9,Paramètres!$A$1:$I$88,3,0)*0.475*44/12</f>
        <v>3.0084759012165705E-2</v>
      </c>
      <c r="AC54" s="24">
        <f t="shared" si="4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IF(A54&lt;'Données projet'!$A$62,$AF$205^A54,IF(A54='Données projet'!$A$62,'Données projet'!$B$62,AI53+AH54-AQ53))</f>
        <v>0</v>
      </c>
      <c r="AJ54" s="14" t="e">
        <f>AI54*VLOOKUP('Données projet'!$B$10,Paramètres!$A$1:$I$88,3,0)*VLOOKUP('Données projet'!$B$10,Paramètres!$A$1:$I$88,5,0)</f>
        <v>#N/A</v>
      </c>
      <c r="AK54" s="14" t="e">
        <f t="shared" si="44"/>
        <v>#N/A</v>
      </c>
      <c r="AL54" s="22" t="e">
        <f t="shared" si="5"/>
        <v>#N/A</v>
      </c>
      <c r="AM54" s="62" t="e">
        <f t="shared" si="6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7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projet'!$B$9,Paramètres!$A$1:$I$88,3,0)*0.475*44/12</f>
        <v>0</v>
      </c>
      <c r="AV54" s="23">
        <f>EXP(-LN(2)/25)*AV53+(1-EXP(-LN(2)/25))/(LN(2)/25)*Calculateur!AQ54*Calculateur!AS54*VLOOKUP('Données projet'!$B$9,Paramètres!$A$1:$I$88,3,0)*0.475*44/12</f>
        <v>0</v>
      </c>
      <c r="AW54" s="23">
        <f>EXP(-LN(2)/2)*AW53+(1-EXP(-LN(2)/2))/(LN(2)/2)*AQ54*AT54*VLOOKUP('Données projet'!$B$9,Paramètres!$A$1:$I$88,3,0)*0.475*44/12</f>
        <v>0</v>
      </c>
      <c r="AX54" s="23">
        <f t="shared" si="8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IF(A54&lt;'Données projet'!$A$88,$BA$205^A54,IF(A54='Données projet'!$A$88,'Données projet'!$B$88,BD53+BC54-BL53))</f>
        <v>0</v>
      </c>
      <c r="BE54" s="14" t="e">
        <f>BD54*VLOOKUP('Données projet'!$B$11,Paramètres!$A$1:$I$88,3,0)*VLOOKUP('Données projet'!$B$11,Paramètres!$A$1:$I$88,5,0)</f>
        <v>#N/A</v>
      </c>
      <c r="BF54" s="14" t="e">
        <f t="shared" si="45"/>
        <v>#N/A</v>
      </c>
      <c r="BG54" s="22" t="e">
        <f t="shared" si="9"/>
        <v>#N/A</v>
      </c>
      <c r="BH54" s="62" t="e">
        <f t="shared" si="10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11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projet'!$B$9,Paramètres!$A$1:$I$88,3,0)*0.475*44/12</f>
        <v>0</v>
      </c>
      <c r="BQ54" s="23">
        <f>EXP(-LN(2)/25)*BQ53+(1-EXP(-LN(2)/25))/(LN(2)/25)*Calculateur!BL54*Calculateur!BN54*VLOOKUP('Données projet'!$B$9,Paramètres!$A$1:$I$88,3,0)*0.475*44/12</f>
        <v>0</v>
      </c>
      <c r="BR54" s="23">
        <f>EXP(-LN(2)/2)*BR53+(1-EXP(-LN(2)/2))/(LN(2)/2)*BL54*BO54*VLOOKUP('Données projet'!$B$9,Paramètres!$A$1:$I$88,3,0)*0.475*44/12</f>
        <v>0</v>
      </c>
      <c r="BS54" s="24">
        <f t="shared" si="12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IF(A54&lt;'Données projet'!$A$114,$BV$205^A54,IF(A54='Données projet'!$A$114,'Données projet'!$B$114,BY53+BX54-CG53))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46"/>
        <v>#N/A</v>
      </c>
      <c r="CB54" s="22" t="e">
        <f t="shared" si="13"/>
        <v>#N/A</v>
      </c>
      <c r="CC54" s="62" t="e">
        <f t="shared" si="14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15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projet'!$B$9,Paramètres!$A$1:$I$88,3,0)*0.475*44/12</f>
        <v>0</v>
      </c>
      <c r="CL54" s="23">
        <f>EXP(-LN(2)/25)*CL53+(1-EXP(-LN(2)/25))/(LN(2)/25)*Calculateur!CG54*Calculateur!CI54*VLOOKUP('Données projet'!$B$9,Paramètres!$A$1:$I$88,3,0)*0.475*44/12</f>
        <v>0</v>
      </c>
      <c r="CM54" s="23">
        <f>EXP(-LN(2)/2)*CM53+(1-EXP(-LN(2)/2))/(LN(2)/2)*CG54*CJ54*VLOOKUP('Données projet'!$B$9,Paramètres!$A$1:$I$88,3,0)*0.475*44/12</f>
        <v>0</v>
      </c>
      <c r="CN54" s="24">
        <f t="shared" si="16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IF(A54&lt;'Données projet'!$A$140,$CQ$205^A54,IF(A54='Données projet'!$A$140,'Données projet'!$B$140,CT53+CS54-DB53))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7"/>
        <v>#N/A</v>
      </c>
      <c r="CW54" s="22" t="e">
        <f t="shared" si="17"/>
        <v>#N/A</v>
      </c>
      <c r="CX54" s="62" t="e">
        <f t="shared" si="18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19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projet'!$B$9,Paramètres!$A$1:$I$88,3,0)*0.475*44/12</f>
        <v>0</v>
      </c>
      <c r="DG54" s="23">
        <f>EXP(-LN(2)/25)*DG53+(1-EXP(-LN(2)/25))/(LN(2)/25)*Calculateur!DB54*Calculateur!DD54*VLOOKUP('Données projet'!$B$9,Paramètres!$A$1:$I$88,3,0)*0.475*44/12</f>
        <v>0</v>
      </c>
      <c r="DH54" s="23">
        <f>EXP(-LN(2)/2)*DH53+(1-EXP(-LN(2)/2))/(LN(2)/2)*DB54*DE54*VLOOKUP('Données projet'!$B$9,Paramètres!$A$1:$I$88,3,0)*0.475*44/12</f>
        <v>0</v>
      </c>
      <c r="DI54" s="24">
        <f t="shared" si="20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IF(A54&lt;'Données projet'!$A$166,$DL$205^A54,IF(A54='Données projet'!$A$166,'Données projet'!$B$166,DO53+DN54-DW53))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8"/>
        <v>#N/A</v>
      </c>
      <c r="DR54" s="22" t="e">
        <f t="shared" si="21"/>
        <v>#N/A</v>
      </c>
      <c r="DS54" s="62" t="e">
        <f t="shared" si="22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23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projet'!$B$9,Paramètres!$A$1:$I$88,3,0)*0.475*44/12</f>
        <v>0</v>
      </c>
      <c r="EB54" s="23">
        <f>EXP(-LN(2)/25)*EB53+(1-EXP(-LN(2)/25))/(LN(2)/25)*Calculateur!DW54*Calculateur!DY54*VLOOKUP('Données projet'!$B$9,Paramètres!$A$1:$I$88,3,0)*0.475*44/12</f>
        <v>0</v>
      </c>
      <c r="EC54" s="23">
        <f>EXP(-LN(2)/2)*EC53+(1-EXP(-LN(2)/2))/(LN(2)/2)*DW54*DZ54*VLOOKUP('Données projet'!$B$9,Paramètres!$A$1:$I$88,3,0)*0.475*44/12</f>
        <v>0</v>
      </c>
      <c r="ED54" s="24">
        <f t="shared" si="24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IF(A54&lt;'Données projet'!$A$192,$EG$205^A54,IF(A54='Données projet'!$A$192,'Données projet'!$B$192,EJ53+EI54-ER53))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9"/>
        <v>#N/A</v>
      </c>
      <c r="EM54" s="22" t="e">
        <f t="shared" si="25"/>
        <v>#N/A</v>
      </c>
      <c r="EN54" s="62" t="e">
        <f t="shared" si="26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27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projet'!$B$9,Paramètres!$A$1:$I$88,3,0)*0.475*44/12</f>
        <v>0</v>
      </c>
      <c r="EW54" s="23">
        <f>EXP(-LN(2)/25)*EW53+(1-EXP(-LN(2)/25))/(LN(2)/25)*Calculateur!ER54*Calculateur!ET54*VLOOKUP('Données projet'!$B$9,Paramètres!$A$1:$I$88,3,0)*0.475*44/12</f>
        <v>0</v>
      </c>
      <c r="EX54" s="23">
        <f>EXP(-LN(2)/2)*EX53+(1-EXP(-LN(2)/2))/(LN(2)/2)*ER54*EU54*VLOOKUP('Données projet'!$B$9,Paramètres!$A$1:$I$88,3,0)*0.475*44/12</f>
        <v>0</v>
      </c>
      <c r="EY54" s="24">
        <f t="shared" si="28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IF(A54&lt;'Données projet'!$A$218,$FB$205^A54,IF(A54='Données projet'!$A$218,'Données projet'!$B$218,FE53+FD54-FM53))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50"/>
        <v>#N/A</v>
      </c>
      <c r="FH54" s="22" t="e">
        <f t="shared" si="29"/>
        <v>#N/A</v>
      </c>
      <c r="FI54" s="62" t="e">
        <f t="shared" si="30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31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projet'!$B$9,Paramètres!$A$1:$I$88,3,0)*0.475*44/12</f>
        <v>0</v>
      </c>
      <c r="FR54" s="23">
        <f>EXP(-LN(2)/25)*FR53+(1-EXP(-LN(2)/25))/(LN(2)/25)*Calculateur!FM54*Calculateur!FO54*VLOOKUP('Données projet'!$B$9,Paramètres!$A$1:$I$88,3,0)*0.475*44/12</f>
        <v>0</v>
      </c>
      <c r="FS54" s="23">
        <f>EXP(-LN(2)/2)*FS53+(1-EXP(-LN(2)/2))/(LN(2)/2)*FM54*FP54*VLOOKUP('Données projet'!$B$9,Paramètres!$A$1:$I$88,3,0)*0.475*44/12</f>
        <v>0</v>
      </c>
      <c r="FT54" s="24">
        <f t="shared" si="32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IF(A54&lt;'Données projet'!$A$244,$FW$205^A54,IF(A54='Données projet'!$A$244,'Données projet'!$B$244,FZ53+FY54-GH53))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51"/>
        <v>#N/A</v>
      </c>
      <c r="GC54" s="22" t="e">
        <f t="shared" si="33"/>
        <v>#N/A</v>
      </c>
      <c r="GD54" s="62" t="e">
        <f t="shared" si="34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35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projet'!$B$9,Paramètres!$A$1:$I$88,3,0)*0.475*44/12</f>
        <v>0</v>
      </c>
      <c r="GM54" s="23">
        <f>EXP(-LN(2)/25)*GM53+(1-EXP(-LN(2)/25))/(LN(2)/25)*Calculateur!GH54*Calculateur!GJ54*VLOOKUP('Données projet'!$B$9,Paramètres!$A$1:$I$88,3,0)*0.475*44/12</f>
        <v>0</v>
      </c>
      <c r="GN54" s="23">
        <f>EXP(-LN(2)/2)*GN53+(1-EXP(-LN(2)/2))/(LN(2)/2)*GH54*GK54*VLOOKUP('Données projet'!$B$9,Paramètres!$A$1:$I$88,3,0)*0.475*44/12</f>
        <v>0</v>
      </c>
      <c r="GO54" s="23">
        <f t="shared" si="36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IF(A54&lt;'Données projet'!$A$270,$GR$205^A54,IF(A54='Données projet'!$A$270,'Données projet'!$B$270,GU53+GT54-HC53))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2"/>
        <v>#N/A</v>
      </c>
      <c r="GX54" s="22" t="e">
        <f t="shared" si="37"/>
        <v>#N/A</v>
      </c>
      <c r="GY54" s="62" t="e">
        <f t="shared" si="38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39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projet'!$B$9,Paramètres!$A$1:$I$88,3,0)*0.475*44/12</f>
        <v>0</v>
      </c>
      <c r="HH54" s="23">
        <f>EXP(-LN(2)/25)*HH53+(1-EXP(-LN(2)/25))/(LN(2)/25)*Calculateur!HC54*Calculateur!HE54*VLOOKUP('Données projet'!$B$9,Paramètres!$A$1:$I$88,3,0)*0.475*44/12</f>
        <v>0</v>
      </c>
      <c r="HI54" s="23">
        <f>EXP(-LN(2)/2)*HI53+(1-EXP(-LN(2)/2))/(LN(2)/2)*HC54*HF54*VLOOKUP('Données projet'!$B$9,Paramètres!$A$1:$I$88,3,0)*0.475*44/12</f>
        <v>0</v>
      </c>
      <c r="HJ54" s="24">
        <f t="shared" si="40"/>
        <v>0</v>
      </c>
    </row>
    <row r="55" spans="1:218" s="5" customFormat="1" x14ac:dyDescent="0.3">
      <c r="A55" s="11">
        <f t="shared" si="4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31.095999999999982</v>
      </c>
      <c r="D55" s="12">
        <f t="shared" si="4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IF(A55&lt;'Données projet'!$A$36,$K$205^A55,IF(A55='Données projet'!$A$36,'Données projet'!$B$36,N54+M55-V54))</f>
        <v>0</v>
      </c>
      <c r="O55" s="14">
        <f>N55*VLOOKUP('Données projet'!$B$9,Paramètres!$A$1:$I$88,3,0)*VLOOKUP('Données projet'!$B$9,Paramètres!$A$1:$I$88,5,0)</f>
        <v>0</v>
      </c>
      <c r="P55" s="14" t="e">
        <f t="shared" si="4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148.54336005338024</v>
      </c>
      <c r="T55" s="62">
        <f t="shared" si="3"/>
        <v>361.07991692964788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34.488524935631354</v>
      </c>
      <c r="AA55" s="23">
        <f>EXP(-LN(2)/25)*AA54+(1-EXP(-LN(2)/25))/(LN(2)/25)*Calculateur!V55*Calculateur!X55*VLOOKUP('Données projet'!$B$9,Paramètres!$A$1:$I$88,3,0)*0.475*44/12</f>
        <v>23.880354559904806</v>
      </c>
      <c r="AB55" s="23">
        <f>EXP(-LN(2)/2)*AB54+(1-EXP(-LN(2)/2))/(LN(2)/2)*V55*Y55*VLOOKUP('Données projet'!$B$9,Paramètres!$A$1:$I$88,3,0)*0.475*44/12</f>
        <v>2.1273137107865471E-2</v>
      </c>
      <c r="AC55" s="24">
        <f t="shared" si="4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IF(A55&lt;'Données projet'!$A$62,$AF$205^A55,IF(A55='Données projet'!$A$62,'Données projet'!$B$62,AI54+AH55-AQ54))</f>
        <v>0</v>
      </c>
      <c r="AJ55" s="14" t="e">
        <f>AI55*VLOOKUP('Données projet'!$B$10,Paramètres!$A$1:$I$88,3,0)*VLOOKUP('Données projet'!$B$10,Paramètres!$A$1:$I$88,5,0)</f>
        <v>#N/A</v>
      </c>
      <c r="AK55" s="14" t="e">
        <f t="shared" si="44"/>
        <v>#N/A</v>
      </c>
      <c r="AL55" s="22" t="e">
        <f t="shared" si="5"/>
        <v>#N/A</v>
      </c>
      <c r="AM55" s="62" t="e">
        <f t="shared" si="6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7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projet'!$B$9,Paramètres!$A$1:$I$88,3,0)*0.475*44/12</f>
        <v>0</v>
      </c>
      <c r="AV55" s="23">
        <f>EXP(-LN(2)/25)*AV54+(1-EXP(-LN(2)/25))/(LN(2)/25)*Calculateur!AQ55*Calculateur!AS55*VLOOKUP('Données projet'!$B$9,Paramètres!$A$1:$I$88,3,0)*0.475*44/12</f>
        <v>0</v>
      </c>
      <c r="AW55" s="23">
        <f>EXP(-LN(2)/2)*AW54+(1-EXP(-LN(2)/2))/(LN(2)/2)*AQ55*AT55*VLOOKUP('Données projet'!$B$9,Paramètres!$A$1:$I$88,3,0)*0.475*44/12</f>
        <v>0</v>
      </c>
      <c r="AX55" s="23">
        <f t="shared" si="8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IF(A55&lt;'Données projet'!$A$88,$BA$205^A55,IF(A55='Données projet'!$A$88,'Données projet'!$B$88,BD54+BC55-BL54))</f>
        <v>0</v>
      </c>
      <c r="BE55" s="14" t="e">
        <f>BD55*VLOOKUP('Données projet'!$B$11,Paramètres!$A$1:$I$88,3,0)*VLOOKUP('Données projet'!$B$11,Paramètres!$A$1:$I$88,5,0)</f>
        <v>#N/A</v>
      </c>
      <c r="BF55" s="14" t="e">
        <f t="shared" si="45"/>
        <v>#N/A</v>
      </c>
      <c r="BG55" s="22" t="e">
        <f t="shared" si="9"/>
        <v>#N/A</v>
      </c>
      <c r="BH55" s="62" t="e">
        <f t="shared" si="10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11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projet'!$B$9,Paramètres!$A$1:$I$88,3,0)*0.475*44/12</f>
        <v>0</v>
      </c>
      <c r="BQ55" s="23">
        <f>EXP(-LN(2)/25)*BQ54+(1-EXP(-LN(2)/25))/(LN(2)/25)*Calculateur!BL55*Calculateur!BN55*VLOOKUP('Données projet'!$B$9,Paramètres!$A$1:$I$88,3,0)*0.475*44/12</f>
        <v>0</v>
      </c>
      <c r="BR55" s="23">
        <f>EXP(-LN(2)/2)*BR54+(1-EXP(-LN(2)/2))/(LN(2)/2)*BL55*BO55*VLOOKUP('Données projet'!$B$9,Paramètres!$A$1:$I$88,3,0)*0.475*44/12</f>
        <v>0</v>
      </c>
      <c r="BS55" s="24">
        <f t="shared" si="12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IF(A55&lt;'Données projet'!$A$114,$BV$205^A55,IF(A55='Données projet'!$A$114,'Données projet'!$B$114,BY54+BX55-CG54))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46"/>
        <v>#N/A</v>
      </c>
      <c r="CB55" s="22" t="e">
        <f t="shared" si="13"/>
        <v>#N/A</v>
      </c>
      <c r="CC55" s="62" t="e">
        <f t="shared" si="14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15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projet'!$B$9,Paramètres!$A$1:$I$88,3,0)*0.475*44/12</f>
        <v>0</v>
      </c>
      <c r="CL55" s="23">
        <f>EXP(-LN(2)/25)*CL54+(1-EXP(-LN(2)/25))/(LN(2)/25)*Calculateur!CG55*Calculateur!CI55*VLOOKUP('Données projet'!$B$9,Paramètres!$A$1:$I$88,3,0)*0.475*44/12</f>
        <v>0</v>
      </c>
      <c r="CM55" s="23">
        <f>EXP(-LN(2)/2)*CM54+(1-EXP(-LN(2)/2))/(LN(2)/2)*CG55*CJ55*VLOOKUP('Données projet'!$B$9,Paramètres!$A$1:$I$88,3,0)*0.475*44/12</f>
        <v>0</v>
      </c>
      <c r="CN55" s="24">
        <f t="shared" si="16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IF(A55&lt;'Données projet'!$A$140,$CQ$205^A55,IF(A55='Données projet'!$A$140,'Données projet'!$B$140,CT54+CS55-DB54))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7"/>
        <v>#N/A</v>
      </c>
      <c r="CW55" s="22" t="e">
        <f t="shared" si="17"/>
        <v>#N/A</v>
      </c>
      <c r="CX55" s="62" t="e">
        <f t="shared" si="18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19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projet'!$B$9,Paramètres!$A$1:$I$88,3,0)*0.475*44/12</f>
        <v>0</v>
      </c>
      <c r="DG55" s="23">
        <f>EXP(-LN(2)/25)*DG54+(1-EXP(-LN(2)/25))/(LN(2)/25)*Calculateur!DB55*Calculateur!DD55*VLOOKUP('Données projet'!$B$9,Paramètres!$A$1:$I$88,3,0)*0.475*44/12</f>
        <v>0</v>
      </c>
      <c r="DH55" s="23">
        <f>EXP(-LN(2)/2)*DH54+(1-EXP(-LN(2)/2))/(LN(2)/2)*DB55*DE55*VLOOKUP('Données projet'!$B$9,Paramètres!$A$1:$I$88,3,0)*0.475*44/12</f>
        <v>0</v>
      </c>
      <c r="DI55" s="24">
        <f t="shared" si="20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IF(A55&lt;'Données projet'!$A$166,$DL$205^A55,IF(A55='Données projet'!$A$166,'Données projet'!$B$166,DO54+DN55-DW54))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8"/>
        <v>#N/A</v>
      </c>
      <c r="DR55" s="22" t="e">
        <f t="shared" si="21"/>
        <v>#N/A</v>
      </c>
      <c r="DS55" s="62" t="e">
        <f t="shared" si="22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23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projet'!$B$9,Paramètres!$A$1:$I$88,3,0)*0.475*44/12</f>
        <v>0</v>
      </c>
      <c r="EB55" s="23">
        <f>EXP(-LN(2)/25)*EB54+(1-EXP(-LN(2)/25))/(LN(2)/25)*Calculateur!DW55*Calculateur!DY55*VLOOKUP('Données projet'!$B$9,Paramètres!$A$1:$I$88,3,0)*0.475*44/12</f>
        <v>0</v>
      </c>
      <c r="EC55" s="23">
        <f>EXP(-LN(2)/2)*EC54+(1-EXP(-LN(2)/2))/(LN(2)/2)*DW55*DZ55*VLOOKUP('Données projet'!$B$9,Paramètres!$A$1:$I$88,3,0)*0.475*44/12</f>
        <v>0</v>
      </c>
      <c r="ED55" s="24">
        <f t="shared" si="24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IF(A55&lt;'Données projet'!$A$192,$EG$205^A55,IF(A55='Données projet'!$A$192,'Données projet'!$B$192,EJ54+EI55-ER54))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9"/>
        <v>#N/A</v>
      </c>
      <c r="EM55" s="22" t="e">
        <f t="shared" si="25"/>
        <v>#N/A</v>
      </c>
      <c r="EN55" s="62" t="e">
        <f t="shared" si="26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27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projet'!$B$9,Paramètres!$A$1:$I$88,3,0)*0.475*44/12</f>
        <v>0</v>
      </c>
      <c r="EW55" s="23">
        <f>EXP(-LN(2)/25)*EW54+(1-EXP(-LN(2)/25))/(LN(2)/25)*Calculateur!ER55*Calculateur!ET55*VLOOKUP('Données projet'!$B$9,Paramètres!$A$1:$I$88,3,0)*0.475*44/12</f>
        <v>0</v>
      </c>
      <c r="EX55" s="23">
        <f>EXP(-LN(2)/2)*EX54+(1-EXP(-LN(2)/2))/(LN(2)/2)*ER55*EU55*VLOOKUP('Données projet'!$B$9,Paramètres!$A$1:$I$88,3,0)*0.475*44/12</f>
        <v>0</v>
      </c>
      <c r="EY55" s="24">
        <f t="shared" si="28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IF(A55&lt;'Données projet'!$A$218,$FB$205^A55,IF(A55='Données projet'!$A$218,'Données projet'!$B$218,FE54+FD55-FM54))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50"/>
        <v>#N/A</v>
      </c>
      <c r="FH55" s="22" t="e">
        <f t="shared" si="29"/>
        <v>#N/A</v>
      </c>
      <c r="FI55" s="62" t="e">
        <f t="shared" si="30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31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projet'!$B$9,Paramètres!$A$1:$I$88,3,0)*0.475*44/12</f>
        <v>0</v>
      </c>
      <c r="FR55" s="23">
        <f>EXP(-LN(2)/25)*FR54+(1-EXP(-LN(2)/25))/(LN(2)/25)*Calculateur!FM55*Calculateur!FO55*VLOOKUP('Données projet'!$B$9,Paramètres!$A$1:$I$88,3,0)*0.475*44/12</f>
        <v>0</v>
      </c>
      <c r="FS55" s="23">
        <f>EXP(-LN(2)/2)*FS54+(1-EXP(-LN(2)/2))/(LN(2)/2)*FM55*FP55*VLOOKUP('Données projet'!$B$9,Paramètres!$A$1:$I$88,3,0)*0.475*44/12</f>
        <v>0</v>
      </c>
      <c r="FT55" s="24">
        <f t="shared" si="32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IF(A55&lt;'Données projet'!$A$244,$FW$205^A55,IF(A55='Données projet'!$A$244,'Données projet'!$B$244,FZ54+FY55-GH54))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51"/>
        <v>#N/A</v>
      </c>
      <c r="GC55" s="22" t="e">
        <f t="shared" si="33"/>
        <v>#N/A</v>
      </c>
      <c r="GD55" s="62" t="e">
        <f t="shared" si="34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35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projet'!$B$9,Paramètres!$A$1:$I$88,3,0)*0.475*44/12</f>
        <v>0</v>
      </c>
      <c r="GM55" s="23">
        <f>EXP(-LN(2)/25)*GM54+(1-EXP(-LN(2)/25))/(LN(2)/25)*Calculateur!GH55*Calculateur!GJ55*VLOOKUP('Données projet'!$B$9,Paramètres!$A$1:$I$88,3,0)*0.475*44/12</f>
        <v>0</v>
      </c>
      <c r="GN55" s="23">
        <f>EXP(-LN(2)/2)*GN54+(1-EXP(-LN(2)/2))/(LN(2)/2)*GH55*GK55*VLOOKUP('Données projet'!$B$9,Paramètres!$A$1:$I$88,3,0)*0.475*44/12</f>
        <v>0</v>
      </c>
      <c r="GO55" s="23">
        <f t="shared" si="36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IF(A55&lt;'Données projet'!$A$270,$GR$205^A55,IF(A55='Données projet'!$A$270,'Données projet'!$B$270,GU54+GT55-HC54))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2"/>
        <v>#N/A</v>
      </c>
      <c r="GX55" s="22" t="e">
        <f t="shared" si="37"/>
        <v>#N/A</v>
      </c>
      <c r="GY55" s="62" t="e">
        <f t="shared" si="38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39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projet'!$B$9,Paramètres!$A$1:$I$88,3,0)*0.475*44/12</f>
        <v>0</v>
      </c>
      <c r="HH55" s="23">
        <f>EXP(-LN(2)/25)*HH54+(1-EXP(-LN(2)/25))/(LN(2)/25)*Calculateur!HC55*Calculateur!HE55*VLOOKUP('Données projet'!$B$9,Paramètres!$A$1:$I$88,3,0)*0.475*44/12</f>
        <v>0</v>
      </c>
      <c r="HI55" s="23">
        <f>EXP(-LN(2)/2)*HI54+(1-EXP(-LN(2)/2))/(LN(2)/2)*HC55*HF55*VLOOKUP('Données projet'!$B$9,Paramètres!$A$1:$I$88,3,0)*0.475*44/12</f>
        <v>0</v>
      </c>
      <c r="HJ55" s="24">
        <f t="shared" si="40"/>
        <v>0</v>
      </c>
    </row>
    <row r="56" spans="1:218" s="5" customFormat="1" x14ac:dyDescent="0.3">
      <c r="A56" s="11">
        <f t="shared" si="4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31.693999999999981</v>
      </c>
      <c r="D56" s="12">
        <f t="shared" si="4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IF(A56&lt;'Données projet'!$A$36,$K$205^A56,IF(A56='Données projet'!$A$36,'Données projet'!$B$36,N55+M56-V55))</f>
        <v>0</v>
      </c>
      <c r="O56" s="14">
        <f>N56*VLOOKUP('Données projet'!$B$9,Paramètres!$A$1:$I$88,3,0)*VLOOKUP('Données projet'!$B$9,Paramètres!$A$1:$I$88,5,0)</f>
        <v>0</v>
      </c>
      <c r="P56" s="14" t="e">
        <f t="shared" si="4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148.54336005338024</v>
      </c>
      <c r="T56" s="62">
        <f t="shared" si="3"/>
        <v>361.07991692964788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33.812225997566706</v>
      </c>
      <c r="AA56" s="23">
        <f>EXP(-LN(2)/25)*AA55+(1-EXP(-LN(2)/25))/(LN(2)/25)*Calculateur!V56*Calculateur!X56*VLOOKUP('Données projet'!$B$9,Paramètres!$A$1:$I$88,3,0)*0.475*44/12</f>
        <v>23.227345008650943</v>
      </c>
      <c r="AB56" s="23">
        <f>EXP(-LN(2)/2)*AB55+(1-EXP(-LN(2)/2))/(LN(2)/2)*V56*Y56*VLOOKUP('Données projet'!$B$9,Paramètres!$A$1:$I$88,3,0)*0.475*44/12</f>
        <v>1.5042379506082854E-2</v>
      </c>
      <c r="AC56" s="24">
        <f t="shared" si="4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IF(A56&lt;'Données projet'!$A$62,$AF$205^A56,IF(A56='Données projet'!$A$62,'Données projet'!$B$62,AI55+AH56-AQ55))</f>
        <v>0</v>
      </c>
      <c r="AJ56" s="14" t="e">
        <f>AI56*VLOOKUP('Données projet'!$B$10,Paramètres!$A$1:$I$88,3,0)*VLOOKUP('Données projet'!$B$10,Paramètres!$A$1:$I$88,5,0)</f>
        <v>#N/A</v>
      </c>
      <c r="AK56" s="14" t="e">
        <f t="shared" si="44"/>
        <v>#N/A</v>
      </c>
      <c r="AL56" s="22" t="e">
        <f t="shared" si="5"/>
        <v>#N/A</v>
      </c>
      <c r="AM56" s="62" t="e">
        <f t="shared" si="6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7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projet'!$B$9,Paramètres!$A$1:$I$88,3,0)*0.475*44/12</f>
        <v>0</v>
      </c>
      <c r="AV56" s="23">
        <f>EXP(-LN(2)/25)*AV55+(1-EXP(-LN(2)/25))/(LN(2)/25)*Calculateur!AQ56*Calculateur!AS56*VLOOKUP('Données projet'!$B$9,Paramètres!$A$1:$I$88,3,0)*0.475*44/12</f>
        <v>0</v>
      </c>
      <c r="AW56" s="23">
        <f>EXP(-LN(2)/2)*AW55+(1-EXP(-LN(2)/2))/(LN(2)/2)*AQ56*AT56*VLOOKUP('Données projet'!$B$9,Paramètres!$A$1:$I$88,3,0)*0.475*44/12</f>
        <v>0</v>
      </c>
      <c r="AX56" s="23">
        <f t="shared" si="8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IF(A56&lt;'Données projet'!$A$88,$BA$205^A56,IF(A56='Données projet'!$A$88,'Données projet'!$B$88,BD55+BC56-BL55))</f>
        <v>0</v>
      </c>
      <c r="BE56" s="14" t="e">
        <f>BD56*VLOOKUP('Données projet'!$B$11,Paramètres!$A$1:$I$88,3,0)*VLOOKUP('Données projet'!$B$11,Paramètres!$A$1:$I$88,5,0)</f>
        <v>#N/A</v>
      </c>
      <c r="BF56" s="14" t="e">
        <f t="shared" si="45"/>
        <v>#N/A</v>
      </c>
      <c r="BG56" s="22" t="e">
        <f t="shared" si="9"/>
        <v>#N/A</v>
      </c>
      <c r="BH56" s="62" t="e">
        <f t="shared" si="10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11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projet'!$B$9,Paramètres!$A$1:$I$88,3,0)*0.475*44/12</f>
        <v>0</v>
      </c>
      <c r="BQ56" s="23">
        <f>EXP(-LN(2)/25)*BQ55+(1-EXP(-LN(2)/25))/(LN(2)/25)*Calculateur!BL56*Calculateur!BN56*VLOOKUP('Données projet'!$B$9,Paramètres!$A$1:$I$88,3,0)*0.475*44/12</f>
        <v>0</v>
      </c>
      <c r="BR56" s="23">
        <f>EXP(-LN(2)/2)*BR55+(1-EXP(-LN(2)/2))/(LN(2)/2)*BL56*BO56*VLOOKUP('Données projet'!$B$9,Paramètres!$A$1:$I$88,3,0)*0.475*44/12</f>
        <v>0</v>
      </c>
      <c r="BS56" s="24">
        <f t="shared" si="12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IF(A56&lt;'Données projet'!$A$114,$BV$205^A56,IF(A56='Données projet'!$A$114,'Données projet'!$B$114,BY55+BX56-CG55))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46"/>
        <v>#N/A</v>
      </c>
      <c r="CB56" s="22" t="e">
        <f t="shared" si="13"/>
        <v>#N/A</v>
      </c>
      <c r="CC56" s="62" t="e">
        <f t="shared" si="14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15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projet'!$B$9,Paramètres!$A$1:$I$88,3,0)*0.475*44/12</f>
        <v>0</v>
      </c>
      <c r="CL56" s="23">
        <f>EXP(-LN(2)/25)*CL55+(1-EXP(-LN(2)/25))/(LN(2)/25)*Calculateur!CG56*Calculateur!CI56*VLOOKUP('Données projet'!$B$9,Paramètres!$A$1:$I$88,3,0)*0.475*44/12</f>
        <v>0</v>
      </c>
      <c r="CM56" s="23">
        <f>EXP(-LN(2)/2)*CM55+(1-EXP(-LN(2)/2))/(LN(2)/2)*CG56*CJ56*VLOOKUP('Données projet'!$B$9,Paramètres!$A$1:$I$88,3,0)*0.475*44/12</f>
        <v>0</v>
      </c>
      <c r="CN56" s="24">
        <f t="shared" si="16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IF(A56&lt;'Données projet'!$A$140,$CQ$205^A56,IF(A56='Données projet'!$A$140,'Données projet'!$B$140,CT55+CS56-DB55))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7"/>
        <v>#N/A</v>
      </c>
      <c r="CW56" s="22" t="e">
        <f t="shared" si="17"/>
        <v>#N/A</v>
      </c>
      <c r="CX56" s="62" t="e">
        <f t="shared" si="18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19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projet'!$B$9,Paramètres!$A$1:$I$88,3,0)*0.475*44/12</f>
        <v>0</v>
      </c>
      <c r="DG56" s="23">
        <f>EXP(-LN(2)/25)*DG55+(1-EXP(-LN(2)/25))/(LN(2)/25)*Calculateur!DB56*Calculateur!DD56*VLOOKUP('Données projet'!$B$9,Paramètres!$A$1:$I$88,3,0)*0.475*44/12</f>
        <v>0</v>
      </c>
      <c r="DH56" s="23">
        <f>EXP(-LN(2)/2)*DH55+(1-EXP(-LN(2)/2))/(LN(2)/2)*DB56*DE56*VLOOKUP('Données projet'!$B$9,Paramètres!$A$1:$I$88,3,0)*0.475*44/12</f>
        <v>0</v>
      </c>
      <c r="DI56" s="24">
        <f t="shared" si="20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IF(A56&lt;'Données projet'!$A$166,$DL$205^A56,IF(A56='Données projet'!$A$166,'Données projet'!$B$166,DO55+DN56-DW55))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8"/>
        <v>#N/A</v>
      </c>
      <c r="DR56" s="22" t="e">
        <f t="shared" si="21"/>
        <v>#N/A</v>
      </c>
      <c r="DS56" s="62" t="e">
        <f t="shared" si="22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23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projet'!$B$9,Paramètres!$A$1:$I$88,3,0)*0.475*44/12</f>
        <v>0</v>
      </c>
      <c r="EB56" s="23">
        <f>EXP(-LN(2)/25)*EB55+(1-EXP(-LN(2)/25))/(LN(2)/25)*Calculateur!DW56*Calculateur!DY56*VLOOKUP('Données projet'!$B$9,Paramètres!$A$1:$I$88,3,0)*0.475*44/12</f>
        <v>0</v>
      </c>
      <c r="EC56" s="23">
        <f>EXP(-LN(2)/2)*EC55+(1-EXP(-LN(2)/2))/(LN(2)/2)*DW56*DZ56*VLOOKUP('Données projet'!$B$9,Paramètres!$A$1:$I$88,3,0)*0.475*44/12</f>
        <v>0</v>
      </c>
      <c r="ED56" s="24">
        <f t="shared" si="24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IF(A56&lt;'Données projet'!$A$192,$EG$205^A56,IF(A56='Données projet'!$A$192,'Données projet'!$B$192,EJ55+EI56-ER55))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9"/>
        <v>#N/A</v>
      </c>
      <c r="EM56" s="22" t="e">
        <f t="shared" si="25"/>
        <v>#N/A</v>
      </c>
      <c r="EN56" s="62" t="e">
        <f t="shared" si="26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27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projet'!$B$9,Paramètres!$A$1:$I$88,3,0)*0.475*44/12</f>
        <v>0</v>
      </c>
      <c r="EW56" s="23">
        <f>EXP(-LN(2)/25)*EW55+(1-EXP(-LN(2)/25))/(LN(2)/25)*Calculateur!ER56*Calculateur!ET56*VLOOKUP('Données projet'!$B$9,Paramètres!$A$1:$I$88,3,0)*0.475*44/12</f>
        <v>0</v>
      </c>
      <c r="EX56" s="23">
        <f>EXP(-LN(2)/2)*EX55+(1-EXP(-LN(2)/2))/(LN(2)/2)*ER56*EU56*VLOOKUP('Données projet'!$B$9,Paramètres!$A$1:$I$88,3,0)*0.475*44/12</f>
        <v>0</v>
      </c>
      <c r="EY56" s="24">
        <f t="shared" si="28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IF(A56&lt;'Données projet'!$A$218,$FB$205^A56,IF(A56='Données projet'!$A$218,'Données projet'!$B$218,FE55+FD56-FM55))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50"/>
        <v>#N/A</v>
      </c>
      <c r="FH56" s="22" t="e">
        <f t="shared" si="29"/>
        <v>#N/A</v>
      </c>
      <c r="FI56" s="62" t="e">
        <f t="shared" si="30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31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projet'!$B$9,Paramètres!$A$1:$I$88,3,0)*0.475*44/12</f>
        <v>0</v>
      </c>
      <c r="FR56" s="23">
        <f>EXP(-LN(2)/25)*FR55+(1-EXP(-LN(2)/25))/(LN(2)/25)*Calculateur!FM56*Calculateur!FO56*VLOOKUP('Données projet'!$B$9,Paramètres!$A$1:$I$88,3,0)*0.475*44/12</f>
        <v>0</v>
      </c>
      <c r="FS56" s="23">
        <f>EXP(-LN(2)/2)*FS55+(1-EXP(-LN(2)/2))/(LN(2)/2)*FM56*FP56*VLOOKUP('Données projet'!$B$9,Paramètres!$A$1:$I$88,3,0)*0.475*44/12</f>
        <v>0</v>
      </c>
      <c r="FT56" s="24">
        <f t="shared" si="32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IF(A56&lt;'Données projet'!$A$244,$FW$205^A56,IF(A56='Données projet'!$A$244,'Données projet'!$B$244,FZ55+FY56-GH55))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51"/>
        <v>#N/A</v>
      </c>
      <c r="GC56" s="22" t="e">
        <f t="shared" si="33"/>
        <v>#N/A</v>
      </c>
      <c r="GD56" s="62" t="e">
        <f t="shared" si="34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35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projet'!$B$9,Paramètres!$A$1:$I$88,3,0)*0.475*44/12</f>
        <v>0</v>
      </c>
      <c r="GM56" s="23">
        <f>EXP(-LN(2)/25)*GM55+(1-EXP(-LN(2)/25))/(LN(2)/25)*Calculateur!GH56*Calculateur!GJ56*VLOOKUP('Données projet'!$B$9,Paramètres!$A$1:$I$88,3,0)*0.475*44/12</f>
        <v>0</v>
      </c>
      <c r="GN56" s="23">
        <f>EXP(-LN(2)/2)*GN55+(1-EXP(-LN(2)/2))/(LN(2)/2)*GH56*GK56*VLOOKUP('Données projet'!$B$9,Paramètres!$A$1:$I$88,3,0)*0.475*44/12</f>
        <v>0</v>
      </c>
      <c r="GO56" s="23">
        <f t="shared" si="36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IF(A56&lt;'Données projet'!$A$270,$GR$205^A56,IF(A56='Données projet'!$A$270,'Données projet'!$B$270,GU55+GT56-HC55))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2"/>
        <v>#N/A</v>
      </c>
      <c r="GX56" s="22" t="e">
        <f t="shared" si="37"/>
        <v>#N/A</v>
      </c>
      <c r="GY56" s="62" t="e">
        <f t="shared" si="38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39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projet'!$B$9,Paramètres!$A$1:$I$88,3,0)*0.475*44/12</f>
        <v>0</v>
      </c>
      <c r="HH56" s="23">
        <f>EXP(-LN(2)/25)*HH55+(1-EXP(-LN(2)/25))/(LN(2)/25)*Calculateur!HC56*Calculateur!HE56*VLOOKUP('Données projet'!$B$9,Paramètres!$A$1:$I$88,3,0)*0.475*44/12</f>
        <v>0</v>
      </c>
      <c r="HI56" s="23">
        <f>EXP(-LN(2)/2)*HI55+(1-EXP(-LN(2)/2))/(LN(2)/2)*HC56*HF56*VLOOKUP('Données projet'!$B$9,Paramètres!$A$1:$I$88,3,0)*0.475*44/12</f>
        <v>0</v>
      </c>
      <c r="HJ56" s="24">
        <f t="shared" si="40"/>
        <v>0</v>
      </c>
    </row>
    <row r="57" spans="1:218" s="5" customFormat="1" x14ac:dyDescent="0.3">
      <c r="A57" s="11">
        <f t="shared" si="4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32.29199999999998</v>
      </c>
      <c r="D57" s="12">
        <f t="shared" si="4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IF(A57&lt;'Données projet'!$A$36,$K$205^A57,IF(A57='Données projet'!$A$36,'Données projet'!$B$36,N56+M57-V56))</f>
        <v>0</v>
      </c>
      <c r="O57" s="14">
        <f>N57*VLOOKUP('Données projet'!$B$9,Paramètres!$A$1:$I$88,3,0)*VLOOKUP('Données projet'!$B$9,Paramètres!$A$1:$I$88,5,0)</f>
        <v>0</v>
      </c>
      <c r="P57" s="14" t="e">
        <f t="shared" si="4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148.54336005338024</v>
      </c>
      <c r="T57" s="62">
        <f t="shared" si="3"/>
        <v>361.07991692964788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33.149188869175887</v>
      </c>
      <c r="AA57" s="23">
        <f>EXP(-LN(2)/25)*AA56+(1-EXP(-LN(2)/25))/(LN(2)/25)*Calculateur!V57*Calculateur!X57*VLOOKUP('Données projet'!$B$9,Paramètres!$A$1:$I$88,3,0)*0.475*44/12</f>
        <v>22.592192037916394</v>
      </c>
      <c r="AB57" s="23">
        <f>EXP(-LN(2)/2)*AB56+(1-EXP(-LN(2)/2))/(LN(2)/2)*V57*Y57*VLOOKUP('Données projet'!$B$9,Paramètres!$A$1:$I$88,3,0)*0.475*44/12</f>
        <v>1.0636568553932737E-2</v>
      </c>
      <c r="AC57" s="24">
        <f t="shared" si="4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IF(A57&lt;'Données projet'!$A$62,$AF$205^A57,IF(A57='Données projet'!$A$62,'Données projet'!$B$62,AI56+AH57-AQ56))</f>
        <v>0</v>
      </c>
      <c r="AJ57" s="14" t="e">
        <f>AI57*VLOOKUP('Données projet'!$B$10,Paramètres!$A$1:$I$88,3,0)*VLOOKUP('Données projet'!$B$10,Paramètres!$A$1:$I$88,5,0)</f>
        <v>#N/A</v>
      </c>
      <c r="AK57" s="14" t="e">
        <f t="shared" si="44"/>
        <v>#N/A</v>
      </c>
      <c r="AL57" s="22" t="e">
        <f t="shared" si="5"/>
        <v>#N/A</v>
      </c>
      <c r="AM57" s="62" t="e">
        <f t="shared" si="6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7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projet'!$B$9,Paramètres!$A$1:$I$88,3,0)*0.475*44/12</f>
        <v>0</v>
      </c>
      <c r="AV57" s="23">
        <f>EXP(-LN(2)/25)*AV56+(1-EXP(-LN(2)/25))/(LN(2)/25)*Calculateur!AQ57*Calculateur!AS57*VLOOKUP('Données projet'!$B$9,Paramètres!$A$1:$I$88,3,0)*0.475*44/12</f>
        <v>0</v>
      </c>
      <c r="AW57" s="23">
        <f>EXP(-LN(2)/2)*AW56+(1-EXP(-LN(2)/2))/(LN(2)/2)*AQ57*AT57*VLOOKUP('Données projet'!$B$9,Paramètres!$A$1:$I$88,3,0)*0.475*44/12</f>
        <v>0</v>
      </c>
      <c r="AX57" s="23">
        <f t="shared" si="8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IF(A57&lt;'Données projet'!$A$88,$BA$205^A57,IF(A57='Données projet'!$A$88,'Données projet'!$B$88,BD56+BC57-BL56))</f>
        <v>0</v>
      </c>
      <c r="BE57" s="14" t="e">
        <f>BD57*VLOOKUP('Données projet'!$B$11,Paramètres!$A$1:$I$88,3,0)*VLOOKUP('Données projet'!$B$11,Paramètres!$A$1:$I$88,5,0)</f>
        <v>#N/A</v>
      </c>
      <c r="BF57" s="14" t="e">
        <f t="shared" si="45"/>
        <v>#N/A</v>
      </c>
      <c r="BG57" s="22" t="e">
        <f t="shared" si="9"/>
        <v>#N/A</v>
      </c>
      <c r="BH57" s="62" t="e">
        <f t="shared" si="10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11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projet'!$B$9,Paramètres!$A$1:$I$88,3,0)*0.475*44/12</f>
        <v>0</v>
      </c>
      <c r="BQ57" s="23">
        <f>EXP(-LN(2)/25)*BQ56+(1-EXP(-LN(2)/25))/(LN(2)/25)*Calculateur!BL57*Calculateur!BN57*VLOOKUP('Données projet'!$B$9,Paramètres!$A$1:$I$88,3,0)*0.475*44/12</f>
        <v>0</v>
      </c>
      <c r="BR57" s="23">
        <f>EXP(-LN(2)/2)*BR56+(1-EXP(-LN(2)/2))/(LN(2)/2)*BL57*BO57*VLOOKUP('Données projet'!$B$9,Paramètres!$A$1:$I$88,3,0)*0.475*44/12</f>
        <v>0</v>
      </c>
      <c r="BS57" s="24">
        <f t="shared" si="12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IF(A57&lt;'Données projet'!$A$114,$BV$205^A57,IF(A57='Données projet'!$A$114,'Données projet'!$B$114,BY56+BX57-CG56))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46"/>
        <v>#N/A</v>
      </c>
      <c r="CB57" s="22" t="e">
        <f t="shared" si="13"/>
        <v>#N/A</v>
      </c>
      <c r="CC57" s="62" t="e">
        <f t="shared" si="14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15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projet'!$B$9,Paramètres!$A$1:$I$88,3,0)*0.475*44/12</f>
        <v>0</v>
      </c>
      <c r="CL57" s="23">
        <f>EXP(-LN(2)/25)*CL56+(1-EXP(-LN(2)/25))/(LN(2)/25)*Calculateur!CG57*Calculateur!CI57*VLOOKUP('Données projet'!$B$9,Paramètres!$A$1:$I$88,3,0)*0.475*44/12</f>
        <v>0</v>
      </c>
      <c r="CM57" s="23">
        <f>EXP(-LN(2)/2)*CM56+(1-EXP(-LN(2)/2))/(LN(2)/2)*CG57*CJ57*VLOOKUP('Données projet'!$B$9,Paramètres!$A$1:$I$88,3,0)*0.475*44/12</f>
        <v>0</v>
      </c>
      <c r="CN57" s="24">
        <f t="shared" si="16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IF(A57&lt;'Données projet'!$A$140,$CQ$205^A57,IF(A57='Données projet'!$A$140,'Données projet'!$B$140,CT56+CS57-DB56))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7"/>
        <v>#N/A</v>
      </c>
      <c r="CW57" s="22" t="e">
        <f t="shared" si="17"/>
        <v>#N/A</v>
      </c>
      <c r="CX57" s="62" t="e">
        <f t="shared" si="18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19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projet'!$B$9,Paramètres!$A$1:$I$88,3,0)*0.475*44/12</f>
        <v>0</v>
      </c>
      <c r="DG57" s="23">
        <f>EXP(-LN(2)/25)*DG56+(1-EXP(-LN(2)/25))/(LN(2)/25)*Calculateur!DB57*Calculateur!DD57*VLOOKUP('Données projet'!$B$9,Paramètres!$A$1:$I$88,3,0)*0.475*44/12</f>
        <v>0</v>
      </c>
      <c r="DH57" s="23">
        <f>EXP(-LN(2)/2)*DH56+(1-EXP(-LN(2)/2))/(LN(2)/2)*DB57*DE57*VLOOKUP('Données projet'!$B$9,Paramètres!$A$1:$I$88,3,0)*0.475*44/12</f>
        <v>0</v>
      </c>
      <c r="DI57" s="24">
        <f t="shared" si="20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IF(A57&lt;'Données projet'!$A$166,$DL$205^A57,IF(A57='Données projet'!$A$166,'Données projet'!$B$166,DO56+DN57-DW56))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8"/>
        <v>#N/A</v>
      </c>
      <c r="DR57" s="22" t="e">
        <f t="shared" si="21"/>
        <v>#N/A</v>
      </c>
      <c r="DS57" s="62" t="e">
        <f t="shared" si="22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23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projet'!$B$9,Paramètres!$A$1:$I$88,3,0)*0.475*44/12</f>
        <v>0</v>
      </c>
      <c r="EB57" s="23">
        <f>EXP(-LN(2)/25)*EB56+(1-EXP(-LN(2)/25))/(LN(2)/25)*Calculateur!DW57*Calculateur!DY57*VLOOKUP('Données projet'!$B$9,Paramètres!$A$1:$I$88,3,0)*0.475*44/12</f>
        <v>0</v>
      </c>
      <c r="EC57" s="23">
        <f>EXP(-LN(2)/2)*EC56+(1-EXP(-LN(2)/2))/(LN(2)/2)*DW57*DZ57*VLOOKUP('Données projet'!$B$9,Paramètres!$A$1:$I$88,3,0)*0.475*44/12</f>
        <v>0</v>
      </c>
      <c r="ED57" s="24">
        <f t="shared" si="24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IF(A57&lt;'Données projet'!$A$192,$EG$205^A57,IF(A57='Données projet'!$A$192,'Données projet'!$B$192,EJ56+EI57-ER56))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9"/>
        <v>#N/A</v>
      </c>
      <c r="EM57" s="22" t="e">
        <f t="shared" si="25"/>
        <v>#N/A</v>
      </c>
      <c r="EN57" s="62" t="e">
        <f t="shared" si="26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27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projet'!$B$9,Paramètres!$A$1:$I$88,3,0)*0.475*44/12</f>
        <v>0</v>
      </c>
      <c r="EW57" s="23">
        <f>EXP(-LN(2)/25)*EW56+(1-EXP(-LN(2)/25))/(LN(2)/25)*Calculateur!ER57*Calculateur!ET57*VLOOKUP('Données projet'!$B$9,Paramètres!$A$1:$I$88,3,0)*0.475*44/12</f>
        <v>0</v>
      </c>
      <c r="EX57" s="23">
        <f>EXP(-LN(2)/2)*EX56+(1-EXP(-LN(2)/2))/(LN(2)/2)*ER57*EU57*VLOOKUP('Données projet'!$B$9,Paramètres!$A$1:$I$88,3,0)*0.475*44/12</f>
        <v>0</v>
      </c>
      <c r="EY57" s="24">
        <f t="shared" si="28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IF(A57&lt;'Données projet'!$A$218,$FB$205^A57,IF(A57='Données projet'!$A$218,'Données projet'!$B$218,FE56+FD57-FM56))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50"/>
        <v>#N/A</v>
      </c>
      <c r="FH57" s="22" t="e">
        <f t="shared" si="29"/>
        <v>#N/A</v>
      </c>
      <c r="FI57" s="62" t="e">
        <f t="shared" si="30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31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projet'!$B$9,Paramètres!$A$1:$I$88,3,0)*0.475*44/12</f>
        <v>0</v>
      </c>
      <c r="FR57" s="23">
        <f>EXP(-LN(2)/25)*FR56+(1-EXP(-LN(2)/25))/(LN(2)/25)*Calculateur!FM57*Calculateur!FO57*VLOOKUP('Données projet'!$B$9,Paramètres!$A$1:$I$88,3,0)*0.475*44/12</f>
        <v>0</v>
      </c>
      <c r="FS57" s="23">
        <f>EXP(-LN(2)/2)*FS56+(1-EXP(-LN(2)/2))/(LN(2)/2)*FM57*FP57*VLOOKUP('Données projet'!$B$9,Paramètres!$A$1:$I$88,3,0)*0.475*44/12</f>
        <v>0</v>
      </c>
      <c r="FT57" s="24">
        <f t="shared" si="32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IF(A57&lt;'Données projet'!$A$244,$FW$205^A57,IF(A57='Données projet'!$A$244,'Données projet'!$B$244,FZ56+FY57-GH56))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51"/>
        <v>#N/A</v>
      </c>
      <c r="GC57" s="22" t="e">
        <f t="shared" si="33"/>
        <v>#N/A</v>
      </c>
      <c r="GD57" s="62" t="e">
        <f t="shared" si="34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35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projet'!$B$9,Paramètres!$A$1:$I$88,3,0)*0.475*44/12</f>
        <v>0</v>
      </c>
      <c r="GM57" s="23">
        <f>EXP(-LN(2)/25)*GM56+(1-EXP(-LN(2)/25))/(LN(2)/25)*Calculateur!GH57*Calculateur!GJ57*VLOOKUP('Données projet'!$B$9,Paramètres!$A$1:$I$88,3,0)*0.475*44/12</f>
        <v>0</v>
      </c>
      <c r="GN57" s="23">
        <f>EXP(-LN(2)/2)*GN56+(1-EXP(-LN(2)/2))/(LN(2)/2)*GH57*GK57*VLOOKUP('Données projet'!$B$9,Paramètres!$A$1:$I$88,3,0)*0.475*44/12</f>
        <v>0</v>
      </c>
      <c r="GO57" s="23">
        <f t="shared" si="36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IF(A57&lt;'Données projet'!$A$270,$GR$205^A57,IF(A57='Données projet'!$A$270,'Données projet'!$B$270,GU56+GT57-HC56))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2"/>
        <v>#N/A</v>
      </c>
      <c r="GX57" s="22" t="e">
        <f t="shared" si="37"/>
        <v>#N/A</v>
      </c>
      <c r="GY57" s="62" t="e">
        <f t="shared" si="38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39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projet'!$B$9,Paramètres!$A$1:$I$88,3,0)*0.475*44/12</f>
        <v>0</v>
      </c>
      <c r="HH57" s="23">
        <f>EXP(-LN(2)/25)*HH56+(1-EXP(-LN(2)/25))/(LN(2)/25)*Calculateur!HC57*Calculateur!HE57*VLOOKUP('Données projet'!$B$9,Paramètres!$A$1:$I$88,3,0)*0.475*44/12</f>
        <v>0</v>
      </c>
      <c r="HI57" s="23">
        <f>EXP(-LN(2)/2)*HI56+(1-EXP(-LN(2)/2))/(LN(2)/2)*HC57*HF57*VLOOKUP('Données projet'!$B$9,Paramètres!$A$1:$I$88,3,0)*0.475*44/12</f>
        <v>0</v>
      </c>
      <c r="HJ57" s="24">
        <f t="shared" si="40"/>
        <v>0</v>
      </c>
    </row>
    <row r="58" spans="1:218" s="5" customFormat="1" x14ac:dyDescent="0.3">
      <c r="A58" s="11">
        <f t="shared" si="4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32.889999999999979</v>
      </c>
      <c r="D58" s="12">
        <f t="shared" si="4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IF(A58&lt;'Données projet'!$A$36,$K$205^A58,IF(A58='Données projet'!$A$36,'Données projet'!$B$36,N57+M58-V57))</f>
        <v>0</v>
      </c>
      <c r="O58" s="14">
        <f>N58*VLOOKUP('Données projet'!$B$9,Paramètres!$A$1:$I$88,3,0)*VLOOKUP('Données projet'!$B$9,Paramètres!$A$1:$I$88,5,0)</f>
        <v>0</v>
      </c>
      <c r="P58" s="14" t="e">
        <f t="shared" si="4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148.54336005338024</v>
      </c>
      <c r="T58" s="62">
        <f t="shared" si="3"/>
        <v>361.07991692964788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32.499153494460096</v>
      </c>
      <c r="AA58" s="23">
        <f>EXP(-LN(2)/25)*AA57+(1-EXP(-LN(2)/25))/(LN(2)/25)*Calculateur!V58*Calculateur!X58*VLOOKUP('Données projet'!$B$9,Paramètres!$A$1:$I$88,3,0)*0.475*44/12</f>
        <v>21.974407358567827</v>
      </c>
      <c r="AB58" s="23">
        <f>EXP(-LN(2)/2)*AB57+(1-EXP(-LN(2)/2))/(LN(2)/2)*V58*Y58*VLOOKUP('Données projet'!$B$9,Paramètres!$A$1:$I$88,3,0)*0.475*44/12</f>
        <v>7.5211897530414289E-3</v>
      </c>
      <c r="AC58" s="24">
        <f t="shared" si="4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IF(A58&lt;'Données projet'!$A$62,$AF$205^A58,IF(A58='Données projet'!$A$62,'Données projet'!$B$62,AI57+AH58-AQ57))</f>
        <v>0</v>
      </c>
      <c r="AJ58" s="14" t="e">
        <f>AI58*VLOOKUP('Données projet'!$B$10,Paramètres!$A$1:$I$88,3,0)*VLOOKUP('Données projet'!$B$10,Paramètres!$A$1:$I$88,5,0)</f>
        <v>#N/A</v>
      </c>
      <c r="AK58" s="14" t="e">
        <f t="shared" si="44"/>
        <v>#N/A</v>
      </c>
      <c r="AL58" s="22" t="e">
        <f t="shared" si="5"/>
        <v>#N/A</v>
      </c>
      <c r="AM58" s="62" t="e">
        <f t="shared" si="6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7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projet'!$B$9,Paramètres!$A$1:$I$88,3,0)*0.475*44/12</f>
        <v>0</v>
      </c>
      <c r="AV58" s="23">
        <f>EXP(-LN(2)/25)*AV57+(1-EXP(-LN(2)/25))/(LN(2)/25)*Calculateur!AQ58*Calculateur!AS58*VLOOKUP('Données projet'!$B$9,Paramètres!$A$1:$I$88,3,0)*0.475*44/12</f>
        <v>0</v>
      </c>
      <c r="AW58" s="23">
        <f>EXP(-LN(2)/2)*AW57+(1-EXP(-LN(2)/2))/(LN(2)/2)*AQ58*AT58*VLOOKUP('Données projet'!$B$9,Paramètres!$A$1:$I$88,3,0)*0.475*44/12</f>
        <v>0</v>
      </c>
      <c r="AX58" s="23">
        <f t="shared" si="8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IF(A58&lt;'Données projet'!$A$88,$BA$205^A58,IF(A58='Données projet'!$A$88,'Données projet'!$B$88,BD57+BC58-BL57))</f>
        <v>0</v>
      </c>
      <c r="BE58" s="14" t="e">
        <f>BD58*VLOOKUP('Données projet'!$B$11,Paramètres!$A$1:$I$88,3,0)*VLOOKUP('Données projet'!$B$11,Paramètres!$A$1:$I$88,5,0)</f>
        <v>#N/A</v>
      </c>
      <c r="BF58" s="14" t="e">
        <f t="shared" si="45"/>
        <v>#N/A</v>
      </c>
      <c r="BG58" s="22" t="e">
        <f t="shared" si="9"/>
        <v>#N/A</v>
      </c>
      <c r="BH58" s="62" t="e">
        <f t="shared" si="10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11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projet'!$B$9,Paramètres!$A$1:$I$88,3,0)*0.475*44/12</f>
        <v>0</v>
      </c>
      <c r="BQ58" s="23">
        <f>EXP(-LN(2)/25)*BQ57+(1-EXP(-LN(2)/25))/(LN(2)/25)*Calculateur!BL58*Calculateur!BN58*VLOOKUP('Données projet'!$B$9,Paramètres!$A$1:$I$88,3,0)*0.475*44/12</f>
        <v>0</v>
      </c>
      <c r="BR58" s="23">
        <f>EXP(-LN(2)/2)*BR57+(1-EXP(-LN(2)/2))/(LN(2)/2)*BL58*BO58*VLOOKUP('Données projet'!$B$9,Paramètres!$A$1:$I$88,3,0)*0.475*44/12</f>
        <v>0</v>
      </c>
      <c r="BS58" s="24">
        <f t="shared" si="12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IF(A58&lt;'Données projet'!$A$114,$BV$205^A58,IF(A58='Données projet'!$A$114,'Données projet'!$B$114,BY57+BX58-CG57))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46"/>
        <v>#N/A</v>
      </c>
      <c r="CB58" s="22" t="e">
        <f t="shared" si="13"/>
        <v>#N/A</v>
      </c>
      <c r="CC58" s="62" t="e">
        <f t="shared" si="14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15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projet'!$B$9,Paramètres!$A$1:$I$88,3,0)*0.475*44/12</f>
        <v>0</v>
      </c>
      <c r="CL58" s="23">
        <f>EXP(-LN(2)/25)*CL57+(1-EXP(-LN(2)/25))/(LN(2)/25)*Calculateur!CG58*Calculateur!CI58*VLOOKUP('Données projet'!$B$9,Paramètres!$A$1:$I$88,3,0)*0.475*44/12</f>
        <v>0</v>
      </c>
      <c r="CM58" s="23">
        <f>EXP(-LN(2)/2)*CM57+(1-EXP(-LN(2)/2))/(LN(2)/2)*CG58*CJ58*VLOOKUP('Données projet'!$B$9,Paramètres!$A$1:$I$88,3,0)*0.475*44/12</f>
        <v>0</v>
      </c>
      <c r="CN58" s="24">
        <f t="shared" si="16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IF(A58&lt;'Données projet'!$A$140,$CQ$205^A58,IF(A58='Données projet'!$A$140,'Données projet'!$B$140,CT57+CS58-DB57))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7"/>
        <v>#N/A</v>
      </c>
      <c r="CW58" s="22" t="e">
        <f t="shared" si="17"/>
        <v>#N/A</v>
      </c>
      <c r="CX58" s="62" t="e">
        <f t="shared" si="18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19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projet'!$B$9,Paramètres!$A$1:$I$88,3,0)*0.475*44/12</f>
        <v>0</v>
      </c>
      <c r="DG58" s="23">
        <f>EXP(-LN(2)/25)*DG57+(1-EXP(-LN(2)/25))/(LN(2)/25)*Calculateur!DB58*Calculateur!DD58*VLOOKUP('Données projet'!$B$9,Paramètres!$A$1:$I$88,3,0)*0.475*44/12</f>
        <v>0</v>
      </c>
      <c r="DH58" s="23">
        <f>EXP(-LN(2)/2)*DH57+(1-EXP(-LN(2)/2))/(LN(2)/2)*DB58*DE58*VLOOKUP('Données projet'!$B$9,Paramètres!$A$1:$I$88,3,0)*0.475*44/12</f>
        <v>0</v>
      </c>
      <c r="DI58" s="24">
        <f t="shared" si="20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IF(A58&lt;'Données projet'!$A$166,$DL$205^A58,IF(A58='Données projet'!$A$166,'Données projet'!$B$166,DO57+DN58-DW57))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8"/>
        <v>#N/A</v>
      </c>
      <c r="DR58" s="22" t="e">
        <f t="shared" si="21"/>
        <v>#N/A</v>
      </c>
      <c r="DS58" s="62" t="e">
        <f t="shared" si="22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23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projet'!$B$9,Paramètres!$A$1:$I$88,3,0)*0.475*44/12</f>
        <v>0</v>
      </c>
      <c r="EB58" s="23">
        <f>EXP(-LN(2)/25)*EB57+(1-EXP(-LN(2)/25))/(LN(2)/25)*Calculateur!DW58*Calculateur!DY58*VLOOKUP('Données projet'!$B$9,Paramètres!$A$1:$I$88,3,0)*0.475*44/12</f>
        <v>0</v>
      </c>
      <c r="EC58" s="23">
        <f>EXP(-LN(2)/2)*EC57+(1-EXP(-LN(2)/2))/(LN(2)/2)*DW58*DZ58*VLOOKUP('Données projet'!$B$9,Paramètres!$A$1:$I$88,3,0)*0.475*44/12</f>
        <v>0</v>
      </c>
      <c r="ED58" s="24">
        <f t="shared" si="24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IF(A58&lt;'Données projet'!$A$192,$EG$205^A58,IF(A58='Données projet'!$A$192,'Données projet'!$B$192,EJ57+EI58-ER57))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9"/>
        <v>#N/A</v>
      </c>
      <c r="EM58" s="22" t="e">
        <f t="shared" si="25"/>
        <v>#N/A</v>
      </c>
      <c r="EN58" s="62" t="e">
        <f t="shared" si="26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27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projet'!$B$9,Paramètres!$A$1:$I$88,3,0)*0.475*44/12</f>
        <v>0</v>
      </c>
      <c r="EW58" s="23">
        <f>EXP(-LN(2)/25)*EW57+(1-EXP(-LN(2)/25))/(LN(2)/25)*Calculateur!ER58*Calculateur!ET58*VLOOKUP('Données projet'!$B$9,Paramètres!$A$1:$I$88,3,0)*0.475*44/12</f>
        <v>0</v>
      </c>
      <c r="EX58" s="23">
        <f>EXP(-LN(2)/2)*EX57+(1-EXP(-LN(2)/2))/(LN(2)/2)*ER58*EU58*VLOOKUP('Données projet'!$B$9,Paramètres!$A$1:$I$88,3,0)*0.475*44/12</f>
        <v>0</v>
      </c>
      <c r="EY58" s="24">
        <f t="shared" si="28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IF(A58&lt;'Données projet'!$A$218,$FB$205^A58,IF(A58='Données projet'!$A$218,'Données projet'!$B$218,FE57+FD58-FM57))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50"/>
        <v>#N/A</v>
      </c>
      <c r="FH58" s="22" t="e">
        <f t="shared" si="29"/>
        <v>#N/A</v>
      </c>
      <c r="FI58" s="62" t="e">
        <f t="shared" si="30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31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projet'!$B$9,Paramètres!$A$1:$I$88,3,0)*0.475*44/12</f>
        <v>0</v>
      </c>
      <c r="FR58" s="23">
        <f>EXP(-LN(2)/25)*FR57+(1-EXP(-LN(2)/25))/(LN(2)/25)*Calculateur!FM58*Calculateur!FO58*VLOOKUP('Données projet'!$B$9,Paramètres!$A$1:$I$88,3,0)*0.475*44/12</f>
        <v>0</v>
      </c>
      <c r="FS58" s="23">
        <f>EXP(-LN(2)/2)*FS57+(1-EXP(-LN(2)/2))/(LN(2)/2)*FM58*FP58*VLOOKUP('Données projet'!$B$9,Paramètres!$A$1:$I$88,3,0)*0.475*44/12</f>
        <v>0</v>
      </c>
      <c r="FT58" s="24">
        <f t="shared" si="32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IF(A58&lt;'Données projet'!$A$244,$FW$205^A58,IF(A58='Données projet'!$A$244,'Données projet'!$B$244,FZ57+FY58-GH57))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51"/>
        <v>#N/A</v>
      </c>
      <c r="GC58" s="22" t="e">
        <f t="shared" si="33"/>
        <v>#N/A</v>
      </c>
      <c r="GD58" s="62" t="e">
        <f t="shared" si="34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35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projet'!$B$9,Paramètres!$A$1:$I$88,3,0)*0.475*44/12</f>
        <v>0</v>
      </c>
      <c r="GM58" s="23">
        <f>EXP(-LN(2)/25)*GM57+(1-EXP(-LN(2)/25))/(LN(2)/25)*Calculateur!GH58*Calculateur!GJ58*VLOOKUP('Données projet'!$B$9,Paramètres!$A$1:$I$88,3,0)*0.475*44/12</f>
        <v>0</v>
      </c>
      <c r="GN58" s="23">
        <f>EXP(-LN(2)/2)*GN57+(1-EXP(-LN(2)/2))/(LN(2)/2)*GH58*GK58*VLOOKUP('Données projet'!$B$9,Paramètres!$A$1:$I$88,3,0)*0.475*44/12</f>
        <v>0</v>
      </c>
      <c r="GO58" s="23">
        <f t="shared" si="36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IF(A58&lt;'Données projet'!$A$270,$GR$205^A58,IF(A58='Données projet'!$A$270,'Données projet'!$B$270,GU57+GT58-HC57))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2"/>
        <v>#N/A</v>
      </c>
      <c r="GX58" s="22" t="e">
        <f t="shared" si="37"/>
        <v>#N/A</v>
      </c>
      <c r="GY58" s="62" t="e">
        <f t="shared" si="38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39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projet'!$B$9,Paramètres!$A$1:$I$88,3,0)*0.475*44/12</f>
        <v>0</v>
      </c>
      <c r="HH58" s="23">
        <f>EXP(-LN(2)/25)*HH57+(1-EXP(-LN(2)/25))/(LN(2)/25)*Calculateur!HC58*Calculateur!HE58*VLOOKUP('Données projet'!$B$9,Paramètres!$A$1:$I$88,3,0)*0.475*44/12</f>
        <v>0</v>
      </c>
      <c r="HI58" s="23">
        <f>EXP(-LN(2)/2)*HI57+(1-EXP(-LN(2)/2))/(LN(2)/2)*HC58*HF58*VLOOKUP('Données projet'!$B$9,Paramètres!$A$1:$I$88,3,0)*0.475*44/12</f>
        <v>0</v>
      </c>
      <c r="HJ58" s="24">
        <f t="shared" si="40"/>
        <v>0</v>
      </c>
    </row>
    <row r="59" spans="1:218" s="5" customFormat="1" x14ac:dyDescent="0.3">
      <c r="A59" s="11">
        <f t="shared" si="4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33.487999999999978</v>
      </c>
      <c r="D59" s="12">
        <f t="shared" si="4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IF(A59&lt;'Données projet'!$A$36,$K$205^A59,IF(A59='Données projet'!$A$36,'Données projet'!$B$36,N58+M59-V58))</f>
        <v>0</v>
      </c>
      <c r="O59" s="14">
        <f>N59*VLOOKUP('Données projet'!$B$9,Paramètres!$A$1:$I$88,3,0)*VLOOKUP('Données projet'!$B$9,Paramètres!$A$1:$I$88,5,0)</f>
        <v>0</v>
      </c>
      <c r="P59" s="14" t="e">
        <f t="shared" si="4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148.54336005338024</v>
      </c>
      <c r="T59" s="62">
        <f t="shared" si="3"/>
        <v>361.07991692964788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31.861864916960052</v>
      </c>
      <c r="AA59" s="23">
        <f>EXP(-LN(2)/25)*AA58+(1-EXP(-LN(2)/25))/(LN(2)/25)*Calculateur!V59*Calculateur!X59*VLOOKUP('Données projet'!$B$9,Paramètres!$A$1:$I$88,3,0)*0.475*44/12</f>
        <v>21.373516033763931</v>
      </c>
      <c r="AB59" s="23">
        <f>EXP(-LN(2)/2)*AB58+(1-EXP(-LN(2)/2))/(LN(2)/2)*V59*Y59*VLOOKUP('Données projet'!$B$9,Paramètres!$A$1:$I$88,3,0)*0.475*44/12</f>
        <v>5.3182842769663695E-3</v>
      </c>
      <c r="AC59" s="24">
        <f t="shared" si="4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IF(A59&lt;'Données projet'!$A$62,$AF$205^A59,IF(A59='Données projet'!$A$62,'Données projet'!$B$62,AI58+AH59-AQ58))</f>
        <v>0</v>
      </c>
      <c r="AJ59" s="14" t="e">
        <f>AI59*VLOOKUP('Données projet'!$B$10,Paramètres!$A$1:$I$88,3,0)*VLOOKUP('Données projet'!$B$10,Paramètres!$A$1:$I$88,5,0)</f>
        <v>#N/A</v>
      </c>
      <c r="AK59" s="14" t="e">
        <f t="shared" si="44"/>
        <v>#N/A</v>
      </c>
      <c r="AL59" s="22" t="e">
        <f t="shared" si="5"/>
        <v>#N/A</v>
      </c>
      <c r="AM59" s="62" t="e">
        <f t="shared" si="6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7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projet'!$B$9,Paramètres!$A$1:$I$88,3,0)*0.475*44/12</f>
        <v>0</v>
      </c>
      <c r="AV59" s="23">
        <f>EXP(-LN(2)/25)*AV58+(1-EXP(-LN(2)/25))/(LN(2)/25)*Calculateur!AQ59*Calculateur!AS59*VLOOKUP('Données projet'!$B$9,Paramètres!$A$1:$I$88,3,0)*0.475*44/12</f>
        <v>0</v>
      </c>
      <c r="AW59" s="23">
        <f>EXP(-LN(2)/2)*AW58+(1-EXP(-LN(2)/2))/(LN(2)/2)*AQ59*AT59*VLOOKUP('Données projet'!$B$9,Paramètres!$A$1:$I$88,3,0)*0.475*44/12</f>
        <v>0</v>
      </c>
      <c r="AX59" s="23">
        <f t="shared" si="8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IF(A59&lt;'Données projet'!$A$88,$BA$205^A59,IF(A59='Données projet'!$A$88,'Données projet'!$B$88,BD58+BC59-BL58))</f>
        <v>0</v>
      </c>
      <c r="BE59" s="14" t="e">
        <f>BD59*VLOOKUP('Données projet'!$B$11,Paramètres!$A$1:$I$88,3,0)*VLOOKUP('Données projet'!$B$11,Paramètres!$A$1:$I$88,5,0)</f>
        <v>#N/A</v>
      </c>
      <c r="BF59" s="14" t="e">
        <f t="shared" si="45"/>
        <v>#N/A</v>
      </c>
      <c r="BG59" s="22" t="e">
        <f t="shared" si="9"/>
        <v>#N/A</v>
      </c>
      <c r="BH59" s="62" t="e">
        <f t="shared" si="10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11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projet'!$B$9,Paramètres!$A$1:$I$88,3,0)*0.475*44/12</f>
        <v>0</v>
      </c>
      <c r="BQ59" s="23">
        <f>EXP(-LN(2)/25)*BQ58+(1-EXP(-LN(2)/25))/(LN(2)/25)*Calculateur!BL59*Calculateur!BN59*VLOOKUP('Données projet'!$B$9,Paramètres!$A$1:$I$88,3,0)*0.475*44/12</f>
        <v>0</v>
      </c>
      <c r="BR59" s="23">
        <f>EXP(-LN(2)/2)*BR58+(1-EXP(-LN(2)/2))/(LN(2)/2)*BL59*BO59*VLOOKUP('Données projet'!$B$9,Paramètres!$A$1:$I$88,3,0)*0.475*44/12</f>
        <v>0</v>
      </c>
      <c r="BS59" s="24">
        <f t="shared" si="12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IF(A59&lt;'Données projet'!$A$114,$BV$205^A59,IF(A59='Données projet'!$A$114,'Données projet'!$B$114,BY58+BX59-CG58))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46"/>
        <v>#N/A</v>
      </c>
      <c r="CB59" s="22" t="e">
        <f t="shared" si="13"/>
        <v>#N/A</v>
      </c>
      <c r="CC59" s="62" t="e">
        <f t="shared" si="14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15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projet'!$B$9,Paramètres!$A$1:$I$88,3,0)*0.475*44/12</f>
        <v>0</v>
      </c>
      <c r="CL59" s="23">
        <f>EXP(-LN(2)/25)*CL58+(1-EXP(-LN(2)/25))/(LN(2)/25)*Calculateur!CG59*Calculateur!CI59*VLOOKUP('Données projet'!$B$9,Paramètres!$A$1:$I$88,3,0)*0.475*44/12</f>
        <v>0</v>
      </c>
      <c r="CM59" s="23">
        <f>EXP(-LN(2)/2)*CM58+(1-EXP(-LN(2)/2))/(LN(2)/2)*CG59*CJ59*VLOOKUP('Données projet'!$B$9,Paramètres!$A$1:$I$88,3,0)*0.475*44/12</f>
        <v>0</v>
      </c>
      <c r="CN59" s="24">
        <f t="shared" si="16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IF(A59&lt;'Données projet'!$A$140,$CQ$205^A59,IF(A59='Données projet'!$A$140,'Données projet'!$B$140,CT58+CS59-DB58))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7"/>
        <v>#N/A</v>
      </c>
      <c r="CW59" s="22" t="e">
        <f t="shared" si="17"/>
        <v>#N/A</v>
      </c>
      <c r="CX59" s="62" t="e">
        <f t="shared" si="18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19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projet'!$B$9,Paramètres!$A$1:$I$88,3,0)*0.475*44/12</f>
        <v>0</v>
      </c>
      <c r="DG59" s="23">
        <f>EXP(-LN(2)/25)*DG58+(1-EXP(-LN(2)/25))/(LN(2)/25)*Calculateur!DB59*Calculateur!DD59*VLOOKUP('Données projet'!$B$9,Paramètres!$A$1:$I$88,3,0)*0.475*44/12</f>
        <v>0</v>
      </c>
      <c r="DH59" s="23">
        <f>EXP(-LN(2)/2)*DH58+(1-EXP(-LN(2)/2))/(LN(2)/2)*DB59*DE59*VLOOKUP('Données projet'!$B$9,Paramètres!$A$1:$I$88,3,0)*0.475*44/12</f>
        <v>0</v>
      </c>
      <c r="DI59" s="24">
        <f t="shared" si="20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IF(A59&lt;'Données projet'!$A$166,$DL$205^A59,IF(A59='Données projet'!$A$166,'Données projet'!$B$166,DO58+DN59-DW58))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8"/>
        <v>#N/A</v>
      </c>
      <c r="DR59" s="22" t="e">
        <f t="shared" si="21"/>
        <v>#N/A</v>
      </c>
      <c r="DS59" s="62" t="e">
        <f t="shared" si="22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23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projet'!$B$9,Paramètres!$A$1:$I$88,3,0)*0.475*44/12</f>
        <v>0</v>
      </c>
      <c r="EB59" s="23">
        <f>EXP(-LN(2)/25)*EB58+(1-EXP(-LN(2)/25))/(LN(2)/25)*Calculateur!DW59*Calculateur!DY59*VLOOKUP('Données projet'!$B$9,Paramètres!$A$1:$I$88,3,0)*0.475*44/12</f>
        <v>0</v>
      </c>
      <c r="EC59" s="23">
        <f>EXP(-LN(2)/2)*EC58+(1-EXP(-LN(2)/2))/(LN(2)/2)*DW59*DZ59*VLOOKUP('Données projet'!$B$9,Paramètres!$A$1:$I$88,3,0)*0.475*44/12</f>
        <v>0</v>
      </c>
      <c r="ED59" s="24">
        <f t="shared" si="24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IF(A59&lt;'Données projet'!$A$192,$EG$205^A59,IF(A59='Données projet'!$A$192,'Données projet'!$B$192,EJ58+EI59-ER58))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9"/>
        <v>#N/A</v>
      </c>
      <c r="EM59" s="22" t="e">
        <f t="shared" si="25"/>
        <v>#N/A</v>
      </c>
      <c r="EN59" s="62" t="e">
        <f t="shared" si="26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27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projet'!$B$9,Paramètres!$A$1:$I$88,3,0)*0.475*44/12</f>
        <v>0</v>
      </c>
      <c r="EW59" s="23">
        <f>EXP(-LN(2)/25)*EW58+(1-EXP(-LN(2)/25))/(LN(2)/25)*Calculateur!ER59*Calculateur!ET59*VLOOKUP('Données projet'!$B$9,Paramètres!$A$1:$I$88,3,0)*0.475*44/12</f>
        <v>0</v>
      </c>
      <c r="EX59" s="23">
        <f>EXP(-LN(2)/2)*EX58+(1-EXP(-LN(2)/2))/(LN(2)/2)*ER59*EU59*VLOOKUP('Données projet'!$B$9,Paramètres!$A$1:$I$88,3,0)*0.475*44/12</f>
        <v>0</v>
      </c>
      <c r="EY59" s="24">
        <f t="shared" si="28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IF(A59&lt;'Données projet'!$A$218,$FB$205^A59,IF(A59='Données projet'!$A$218,'Données projet'!$B$218,FE58+FD59-FM58))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50"/>
        <v>#N/A</v>
      </c>
      <c r="FH59" s="22" t="e">
        <f t="shared" si="29"/>
        <v>#N/A</v>
      </c>
      <c r="FI59" s="62" t="e">
        <f t="shared" si="30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31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projet'!$B$9,Paramètres!$A$1:$I$88,3,0)*0.475*44/12</f>
        <v>0</v>
      </c>
      <c r="FR59" s="23">
        <f>EXP(-LN(2)/25)*FR58+(1-EXP(-LN(2)/25))/(LN(2)/25)*Calculateur!FM59*Calculateur!FO59*VLOOKUP('Données projet'!$B$9,Paramètres!$A$1:$I$88,3,0)*0.475*44/12</f>
        <v>0</v>
      </c>
      <c r="FS59" s="23">
        <f>EXP(-LN(2)/2)*FS58+(1-EXP(-LN(2)/2))/(LN(2)/2)*FM59*FP59*VLOOKUP('Données projet'!$B$9,Paramètres!$A$1:$I$88,3,0)*0.475*44/12</f>
        <v>0</v>
      </c>
      <c r="FT59" s="24">
        <f t="shared" si="32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IF(A59&lt;'Données projet'!$A$244,$FW$205^A59,IF(A59='Données projet'!$A$244,'Données projet'!$B$244,FZ58+FY59-GH58))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51"/>
        <v>#N/A</v>
      </c>
      <c r="GC59" s="22" t="e">
        <f t="shared" si="33"/>
        <v>#N/A</v>
      </c>
      <c r="GD59" s="62" t="e">
        <f t="shared" si="34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35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projet'!$B$9,Paramètres!$A$1:$I$88,3,0)*0.475*44/12</f>
        <v>0</v>
      </c>
      <c r="GM59" s="23">
        <f>EXP(-LN(2)/25)*GM58+(1-EXP(-LN(2)/25))/(LN(2)/25)*Calculateur!GH59*Calculateur!GJ59*VLOOKUP('Données projet'!$B$9,Paramètres!$A$1:$I$88,3,0)*0.475*44/12</f>
        <v>0</v>
      </c>
      <c r="GN59" s="23">
        <f>EXP(-LN(2)/2)*GN58+(1-EXP(-LN(2)/2))/(LN(2)/2)*GH59*GK59*VLOOKUP('Données projet'!$B$9,Paramètres!$A$1:$I$88,3,0)*0.475*44/12</f>
        <v>0</v>
      </c>
      <c r="GO59" s="23">
        <f t="shared" si="36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IF(A59&lt;'Données projet'!$A$270,$GR$205^A59,IF(A59='Données projet'!$A$270,'Données projet'!$B$270,GU58+GT59-HC58))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2"/>
        <v>#N/A</v>
      </c>
      <c r="GX59" s="22" t="e">
        <f t="shared" si="37"/>
        <v>#N/A</v>
      </c>
      <c r="GY59" s="62" t="e">
        <f t="shared" si="38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39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projet'!$B$9,Paramètres!$A$1:$I$88,3,0)*0.475*44/12</f>
        <v>0</v>
      </c>
      <c r="HH59" s="23">
        <f>EXP(-LN(2)/25)*HH58+(1-EXP(-LN(2)/25))/(LN(2)/25)*Calculateur!HC59*Calculateur!HE59*VLOOKUP('Données projet'!$B$9,Paramètres!$A$1:$I$88,3,0)*0.475*44/12</f>
        <v>0</v>
      </c>
      <c r="HI59" s="23">
        <f>EXP(-LN(2)/2)*HI58+(1-EXP(-LN(2)/2))/(LN(2)/2)*HC59*HF59*VLOOKUP('Données projet'!$B$9,Paramètres!$A$1:$I$88,3,0)*0.475*44/12</f>
        <v>0</v>
      </c>
      <c r="HJ59" s="24">
        <f t="shared" si="40"/>
        <v>0</v>
      </c>
    </row>
    <row r="60" spans="1:218" s="5" customFormat="1" x14ac:dyDescent="0.3">
      <c r="A60" s="11">
        <f t="shared" si="4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34.085999999999977</v>
      </c>
      <c r="D60" s="12">
        <f t="shared" si="4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IF(A60&lt;'Données projet'!$A$36,$K$205^A60,IF(A60='Données projet'!$A$36,'Données projet'!$B$36,N59+M60-V59))</f>
        <v>0</v>
      </c>
      <c r="O60" s="14">
        <f>N60*VLOOKUP('Données projet'!$B$9,Paramètres!$A$1:$I$88,3,0)*VLOOKUP('Données projet'!$B$9,Paramètres!$A$1:$I$88,5,0)</f>
        <v>0</v>
      </c>
      <c r="P60" s="14" t="e">
        <f t="shared" si="4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148.54336005338024</v>
      </c>
      <c r="T60" s="62">
        <f t="shared" si="3"/>
        <v>361.07991692964788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31.237073179757132</v>
      </c>
      <c r="AA60" s="23">
        <f>EXP(-LN(2)/25)*AA59+(1-EXP(-LN(2)/25))/(LN(2)/25)*Calculateur!V60*Calculateur!X60*VLOOKUP('Données projet'!$B$9,Paramètres!$A$1:$I$88,3,0)*0.475*44/12</f>
        <v>20.789056113836299</v>
      </c>
      <c r="AB60" s="23">
        <f>EXP(-LN(2)/2)*AB59+(1-EXP(-LN(2)/2))/(LN(2)/2)*V60*Y60*VLOOKUP('Données projet'!$B$9,Paramètres!$A$1:$I$88,3,0)*0.475*44/12</f>
        <v>3.7605948765207149E-3</v>
      </c>
      <c r="AC60" s="24">
        <f t="shared" si="4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IF(A60&lt;'Données projet'!$A$62,$AF$205^A60,IF(A60='Données projet'!$A$62,'Données projet'!$B$62,AI59+AH60-AQ59))</f>
        <v>0</v>
      </c>
      <c r="AJ60" s="14" t="e">
        <f>AI60*VLOOKUP('Données projet'!$B$10,Paramètres!$A$1:$I$88,3,0)*VLOOKUP('Données projet'!$B$10,Paramètres!$A$1:$I$88,5,0)</f>
        <v>#N/A</v>
      </c>
      <c r="AK60" s="14" t="e">
        <f t="shared" si="44"/>
        <v>#N/A</v>
      </c>
      <c r="AL60" s="22" t="e">
        <f t="shared" si="5"/>
        <v>#N/A</v>
      </c>
      <c r="AM60" s="62" t="e">
        <f t="shared" si="6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7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projet'!$B$9,Paramètres!$A$1:$I$88,3,0)*0.475*44/12</f>
        <v>0</v>
      </c>
      <c r="AV60" s="23">
        <f>EXP(-LN(2)/25)*AV59+(1-EXP(-LN(2)/25))/(LN(2)/25)*Calculateur!AQ60*Calculateur!AS60*VLOOKUP('Données projet'!$B$9,Paramètres!$A$1:$I$88,3,0)*0.475*44/12</f>
        <v>0</v>
      </c>
      <c r="AW60" s="23">
        <f>EXP(-LN(2)/2)*AW59+(1-EXP(-LN(2)/2))/(LN(2)/2)*AQ60*AT60*VLOOKUP('Données projet'!$B$9,Paramètres!$A$1:$I$88,3,0)*0.475*44/12</f>
        <v>0</v>
      </c>
      <c r="AX60" s="23">
        <f t="shared" si="8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IF(A60&lt;'Données projet'!$A$88,$BA$205^A60,IF(A60='Données projet'!$A$88,'Données projet'!$B$88,BD59+BC60-BL59))</f>
        <v>0</v>
      </c>
      <c r="BE60" s="14" t="e">
        <f>BD60*VLOOKUP('Données projet'!$B$11,Paramètres!$A$1:$I$88,3,0)*VLOOKUP('Données projet'!$B$11,Paramètres!$A$1:$I$88,5,0)</f>
        <v>#N/A</v>
      </c>
      <c r="BF60" s="14" t="e">
        <f t="shared" si="45"/>
        <v>#N/A</v>
      </c>
      <c r="BG60" s="22" t="e">
        <f t="shared" si="9"/>
        <v>#N/A</v>
      </c>
      <c r="BH60" s="62" t="e">
        <f t="shared" si="10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11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projet'!$B$9,Paramètres!$A$1:$I$88,3,0)*0.475*44/12</f>
        <v>0</v>
      </c>
      <c r="BQ60" s="23">
        <f>EXP(-LN(2)/25)*BQ59+(1-EXP(-LN(2)/25))/(LN(2)/25)*Calculateur!BL60*Calculateur!BN60*VLOOKUP('Données projet'!$B$9,Paramètres!$A$1:$I$88,3,0)*0.475*44/12</f>
        <v>0</v>
      </c>
      <c r="BR60" s="23">
        <f>EXP(-LN(2)/2)*BR59+(1-EXP(-LN(2)/2))/(LN(2)/2)*BL60*BO60*VLOOKUP('Données projet'!$B$9,Paramètres!$A$1:$I$88,3,0)*0.475*44/12</f>
        <v>0</v>
      </c>
      <c r="BS60" s="24">
        <f t="shared" si="12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IF(A60&lt;'Données projet'!$A$114,$BV$205^A60,IF(A60='Données projet'!$A$114,'Données projet'!$B$114,BY59+BX60-CG59))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46"/>
        <v>#N/A</v>
      </c>
      <c r="CB60" s="22" t="e">
        <f t="shared" si="13"/>
        <v>#N/A</v>
      </c>
      <c r="CC60" s="62" t="e">
        <f t="shared" si="14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15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projet'!$B$9,Paramètres!$A$1:$I$88,3,0)*0.475*44/12</f>
        <v>0</v>
      </c>
      <c r="CL60" s="23">
        <f>EXP(-LN(2)/25)*CL59+(1-EXP(-LN(2)/25))/(LN(2)/25)*Calculateur!CG60*Calculateur!CI60*VLOOKUP('Données projet'!$B$9,Paramètres!$A$1:$I$88,3,0)*0.475*44/12</f>
        <v>0</v>
      </c>
      <c r="CM60" s="23">
        <f>EXP(-LN(2)/2)*CM59+(1-EXP(-LN(2)/2))/(LN(2)/2)*CG60*CJ60*VLOOKUP('Données projet'!$B$9,Paramètres!$A$1:$I$88,3,0)*0.475*44/12</f>
        <v>0</v>
      </c>
      <c r="CN60" s="24">
        <f t="shared" si="16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IF(A60&lt;'Données projet'!$A$140,$CQ$205^A60,IF(A60='Données projet'!$A$140,'Données projet'!$B$140,CT59+CS60-DB59))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7"/>
        <v>#N/A</v>
      </c>
      <c r="CW60" s="22" t="e">
        <f t="shared" si="17"/>
        <v>#N/A</v>
      </c>
      <c r="CX60" s="62" t="e">
        <f t="shared" si="18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19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projet'!$B$9,Paramètres!$A$1:$I$88,3,0)*0.475*44/12</f>
        <v>0</v>
      </c>
      <c r="DG60" s="23">
        <f>EXP(-LN(2)/25)*DG59+(1-EXP(-LN(2)/25))/(LN(2)/25)*Calculateur!DB60*Calculateur!DD60*VLOOKUP('Données projet'!$B$9,Paramètres!$A$1:$I$88,3,0)*0.475*44/12</f>
        <v>0</v>
      </c>
      <c r="DH60" s="23">
        <f>EXP(-LN(2)/2)*DH59+(1-EXP(-LN(2)/2))/(LN(2)/2)*DB60*DE60*VLOOKUP('Données projet'!$B$9,Paramètres!$A$1:$I$88,3,0)*0.475*44/12</f>
        <v>0</v>
      </c>
      <c r="DI60" s="24">
        <f t="shared" si="20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IF(A60&lt;'Données projet'!$A$166,$DL$205^A60,IF(A60='Données projet'!$A$166,'Données projet'!$B$166,DO59+DN60-DW59))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8"/>
        <v>#N/A</v>
      </c>
      <c r="DR60" s="22" t="e">
        <f t="shared" si="21"/>
        <v>#N/A</v>
      </c>
      <c r="DS60" s="62" t="e">
        <f t="shared" si="22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23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projet'!$B$9,Paramètres!$A$1:$I$88,3,0)*0.475*44/12</f>
        <v>0</v>
      </c>
      <c r="EB60" s="23">
        <f>EXP(-LN(2)/25)*EB59+(1-EXP(-LN(2)/25))/(LN(2)/25)*Calculateur!DW60*Calculateur!DY60*VLOOKUP('Données projet'!$B$9,Paramètres!$A$1:$I$88,3,0)*0.475*44/12</f>
        <v>0</v>
      </c>
      <c r="EC60" s="23">
        <f>EXP(-LN(2)/2)*EC59+(1-EXP(-LN(2)/2))/(LN(2)/2)*DW60*DZ60*VLOOKUP('Données projet'!$B$9,Paramètres!$A$1:$I$88,3,0)*0.475*44/12</f>
        <v>0</v>
      </c>
      <c r="ED60" s="24">
        <f t="shared" si="24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IF(A60&lt;'Données projet'!$A$192,$EG$205^A60,IF(A60='Données projet'!$A$192,'Données projet'!$B$192,EJ59+EI60-ER59))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9"/>
        <v>#N/A</v>
      </c>
      <c r="EM60" s="22" t="e">
        <f t="shared" si="25"/>
        <v>#N/A</v>
      </c>
      <c r="EN60" s="62" t="e">
        <f t="shared" si="26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27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projet'!$B$9,Paramètres!$A$1:$I$88,3,0)*0.475*44/12</f>
        <v>0</v>
      </c>
      <c r="EW60" s="23">
        <f>EXP(-LN(2)/25)*EW59+(1-EXP(-LN(2)/25))/(LN(2)/25)*Calculateur!ER60*Calculateur!ET60*VLOOKUP('Données projet'!$B$9,Paramètres!$A$1:$I$88,3,0)*0.475*44/12</f>
        <v>0</v>
      </c>
      <c r="EX60" s="23">
        <f>EXP(-LN(2)/2)*EX59+(1-EXP(-LN(2)/2))/(LN(2)/2)*ER60*EU60*VLOOKUP('Données projet'!$B$9,Paramètres!$A$1:$I$88,3,0)*0.475*44/12</f>
        <v>0</v>
      </c>
      <c r="EY60" s="24">
        <f t="shared" si="28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IF(A60&lt;'Données projet'!$A$218,$FB$205^A60,IF(A60='Données projet'!$A$218,'Données projet'!$B$218,FE59+FD60-FM59))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50"/>
        <v>#N/A</v>
      </c>
      <c r="FH60" s="22" t="e">
        <f t="shared" si="29"/>
        <v>#N/A</v>
      </c>
      <c r="FI60" s="62" t="e">
        <f t="shared" si="30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31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projet'!$B$9,Paramètres!$A$1:$I$88,3,0)*0.475*44/12</f>
        <v>0</v>
      </c>
      <c r="FR60" s="23">
        <f>EXP(-LN(2)/25)*FR59+(1-EXP(-LN(2)/25))/(LN(2)/25)*Calculateur!FM60*Calculateur!FO60*VLOOKUP('Données projet'!$B$9,Paramètres!$A$1:$I$88,3,0)*0.475*44/12</f>
        <v>0</v>
      </c>
      <c r="FS60" s="23">
        <f>EXP(-LN(2)/2)*FS59+(1-EXP(-LN(2)/2))/(LN(2)/2)*FM60*FP60*VLOOKUP('Données projet'!$B$9,Paramètres!$A$1:$I$88,3,0)*0.475*44/12</f>
        <v>0</v>
      </c>
      <c r="FT60" s="24">
        <f t="shared" si="32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IF(A60&lt;'Données projet'!$A$244,$FW$205^A60,IF(A60='Données projet'!$A$244,'Données projet'!$B$244,FZ59+FY60-GH59))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51"/>
        <v>#N/A</v>
      </c>
      <c r="GC60" s="22" t="e">
        <f t="shared" si="33"/>
        <v>#N/A</v>
      </c>
      <c r="GD60" s="62" t="e">
        <f t="shared" si="34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35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projet'!$B$9,Paramètres!$A$1:$I$88,3,0)*0.475*44/12</f>
        <v>0</v>
      </c>
      <c r="GM60" s="23">
        <f>EXP(-LN(2)/25)*GM59+(1-EXP(-LN(2)/25))/(LN(2)/25)*Calculateur!GH60*Calculateur!GJ60*VLOOKUP('Données projet'!$B$9,Paramètres!$A$1:$I$88,3,0)*0.475*44/12</f>
        <v>0</v>
      </c>
      <c r="GN60" s="23">
        <f>EXP(-LN(2)/2)*GN59+(1-EXP(-LN(2)/2))/(LN(2)/2)*GH60*GK60*VLOOKUP('Données projet'!$B$9,Paramètres!$A$1:$I$88,3,0)*0.475*44/12</f>
        <v>0</v>
      </c>
      <c r="GO60" s="23">
        <f t="shared" si="36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IF(A60&lt;'Données projet'!$A$270,$GR$205^A60,IF(A60='Données projet'!$A$270,'Données projet'!$B$270,GU59+GT60-HC59))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2"/>
        <v>#N/A</v>
      </c>
      <c r="GX60" s="22" t="e">
        <f t="shared" si="37"/>
        <v>#N/A</v>
      </c>
      <c r="GY60" s="62" t="e">
        <f t="shared" si="38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39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projet'!$B$9,Paramètres!$A$1:$I$88,3,0)*0.475*44/12</f>
        <v>0</v>
      </c>
      <c r="HH60" s="23">
        <f>EXP(-LN(2)/25)*HH59+(1-EXP(-LN(2)/25))/(LN(2)/25)*Calculateur!HC60*Calculateur!HE60*VLOOKUP('Données projet'!$B$9,Paramètres!$A$1:$I$88,3,0)*0.475*44/12</f>
        <v>0</v>
      </c>
      <c r="HI60" s="23">
        <f>EXP(-LN(2)/2)*HI59+(1-EXP(-LN(2)/2))/(LN(2)/2)*HC60*HF60*VLOOKUP('Données projet'!$B$9,Paramètres!$A$1:$I$88,3,0)*0.475*44/12</f>
        <v>0</v>
      </c>
      <c r="HJ60" s="24">
        <f t="shared" si="40"/>
        <v>0</v>
      </c>
    </row>
    <row r="61" spans="1:218" s="5" customFormat="1" x14ac:dyDescent="0.3">
      <c r="A61" s="11">
        <f t="shared" si="4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34.683999999999976</v>
      </c>
      <c r="D61" s="12">
        <f t="shared" si="4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IF(A61&lt;'Données projet'!$A$36,$K$205^A61,IF(A61='Données projet'!$A$36,'Données projet'!$B$36,N60+M61-V60))</f>
        <v>0</v>
      </c>
      <c r="O61" s="14">
        <f>N61*VLOOKUP('Données projet'!$B$9,Paramètres!$A$1:$I$88,3,0)*VLOOKUP('Données projet'!$B$9,Paramètres!$A$1:$I$88,5,0)</f>
        <v>0</v>
      </c>
      <c r="P61" s="14" t="e">
        <f t="shared" si="4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148.54336005338024</v>
      </c>
      <c r="T61" s="62">
        <f t="shared" si="3"/>
        <v>361.07991692964788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30.624533227435432</v>
      </c>
      <c r="AA61" s="23">
        <f>EXP(-LN(2)/25)*AA60+(1-EXP(-LN(2)/25))/(LN(2)/25)*Calculateur!V61*Calculateur!X61*VLOOKUP('Données projet'!$B$9,Paramètres!$A$1:$I$88,3,0)*0.475*44/12</f>
        <v>20.220578281154499</v>
      </c>
      <c r="AB61" s="23">
        <f>EXP(-LN(2)/2)*AB60+(1-EXP(-LN(2)/2))/(LN(2)/2)*V61*Y61*VLOOKUP('Données projet'!$B$9,Paramètres!$A$1:$I$88,3,0)*0.475*44/12</f>
        <v>2.6591421384831852E-3</v>
      </c>
      <c r="AC61" s="24">
        <f t="shared" si="4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IF(A61&lt;'Données projet'!$A$62,$AF$205^A61,IF(A61='Données projet'!$A$62,'Données projet'!$B$62,AI60+AH61-AQ60))</f>
        <v>0</v>
      </c>
      <c r="AJ61" s="14" t="e">
        <f>AI61*VLOOKUP('Données projet'!$B$10,Paramètres!$A$1:$I$88,3,0)*VLOOKUP('Données projet'!$B$10,Paramètres!$A$1:$I$88,5,0)</f>
        <v>#N/A</v>
      </c>
      <c r="AK61" s="14" t="e">
        <f t="shared" si="44"/>
        <v>#N/A</v>
      </c>
      <c r="AL61" s="22" t="e">
        <f t="shared" si="5"/>
        <v>#N/A</v>
      </c>
      <c r="AM61" s="62" t="e">
        <f t="shared" si="6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7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projet'!$B$9,Paramètres!$A$1:$I$88,3,0)*0.475*44/12</f>
        <v>0</v>
      </c>
      <c r="AV61" s="23">
        <f>EXP(-LN(2)/25)*AV60+(1-EXP(-LN(2)/25))/(LN(2)/25)*Calculateur!AQ61*Calculateur!AS61*VLOOKUP('Données projet'!$B$9,Paramètres!$A$1:$I$88,3,0)*0.475*44/12</f>
        <v>0</v>
      </c>
      <c r="AW61" s="23">
        <f>EXP(-LN(2)/2)*AW60+(1-EXP(-LN(2)/2))/(LN(2)/2)*AQ61*AT61*VLOOKUP('Données projet'!$B$9,Paramètres!$A$1:$I$88,3,0)*0.475*44/12</f>
        <v>0</v>
      </c>
      <c r="AX61" s="23">
        <f t="shared" si="8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IF(A61&lt;'Données projet'!$A$88,$BA$205^A61,IF(A61='Données projet'!$A$88,'Données projet'!$B$88,BD60+BC61-BL60))</f>
        <v>0</v>
      </c>
      <c r="BE61" s="14" t="e">
        <f>BD61*VLOOKUP('Données projet'!$B$11,Paramètres!$A$1:$I$88,3,0)*VLOOKUP('Données projet'!$B$11,Paramètres!$A$1:$I$88,5,0)</f>
        <v>#N/A</v>
      </c>
      <c r="BF61" s="14" t="e">
        <f t="shared" si="45"/>
        <v>#N/A</v>
      </c>
      <c r="BG61" s="22" t="e">
        <f t="shared" si="9"/>
        <v>#N/A</v>
      </c>
      <c r="BH61" s="62" t="e">
        <f t="shared" si="10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11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projet'!$B$9,Paramètres!$A$1:$I$88,3,0)*0.475*44/12</f>
        <v>0</v>
      </c>
      <c r="BQ61" s="23">
        <f>EXP(-LN(2)/25)*BQ60+(1-EXP(-LN(2)/25))/(LN(2)/25)*Calculateur!BL61*Calculateur!BN61*VLOOKUP('Données projet'!$B$9,Paramètres!$A$1:$I$88,3,0)*0.475*44/12</f>
        <v>0</v>
      </c>
      <c r="BR61" s="23">
        <f>EXP(-LN(2)/2)*BR60+(1-EXP(-LN(2)/2))/(LN(2)/2)*BL61*BO61*VLOOKUP('Données projet'!$B$9,Paramètres!$A$1:$I$88,3,0)*0.475*44/12</f>
        <v>0</v>
      </c>
      <c r="BS61" s="24">
        <f t="shared" si="12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IF(A61&lt;'Données projet'!$A$114,$BV$205^A61,IF(A61='Données projet'!$A$114,'Données projet'!$B$114,BY60+BX61-CG60))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46"/>
        <v>#N/A</v>
      </c>
      <c r="CB61" s="22" t="e">
        <f t="shared" si="13"/>
        <v>#N/A</v>
      </c>
      <c r="CC61" s="62" t="e">
        <f t="shared" si="14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15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projet'!$B$9,Paramètres!$A$1:$I$88,3,0)*0.475*44/12</f>
        <v>0</v>
      </c>
      <c r="CL61" s="23">
        <f>EXP(-LN(2)/25)*CL60+(1-EXP(-LN(2)/25))/(LN(2)/25)*Calculateur!CG61*Calculateur!CI61*VLOOKUP('Données projet'!$B$9,Paramètres!$A$1:$I$88,3,0)*0.475*44/12</f>
        <v>0</v>
      </c>
      <c r="CM61" s="23">
        <f>EXP(-LN(2)/2)*CM60+(1-EXP(-LN(2)/2))/(LN(2)/2)*CG61*CJ61*VLOOKUP('Données projet'!$B$9,Paramètres!$A$1:$I$88,3,0)*0.475*44/12</f>
        <v>0</v>
      </c>
      <c r="CN61" s="24">
        <f t="shared" si="16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IF(A61&lt;'Données projet'!$A$140,$CQ$205^A61,IF(A61='Données projet'!$A$140,'Données projet'!$B$140,CT60+CS61-DB60))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7"/>
        <v>#N/A</v>
      </c>
      <c r="CW61" s="22" t="e">
        <f t="shared" si="17"/>
        <v>#N/A</v>
      </c>
      <c r="CX61" s="62" t="e">
        <f t="shared" si="18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19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projet'!$B$9,Paramètres!$A$1:$I$88,3,0)*0.475*44/12</f>
        <v>0</v>
      </c>
      <c r="DG61" s="23">
        <f>EXP(-LN(2)/25)*DG60+(1-EXP(-LN(2)/25))/(LN(2)/25)*Calculateur!DB61*Calculateur!DD61*VLOOKUP('Données projet'!$B$9,Paramètres!$A$1:$I$88,3,0)*0.475*44/12</f>
        <v>0</v>
      </c>
      <c r="DH61" s="23">
        <f>EXP(-LN(2)/2)*DH60+(1-EXP(-LN(2)/2))/(LN(2)/2)*DB61*DE61*VLOOKUP('Données projet'!$B$9,Paramètres!$A$1:$I$88,3,0)*0.475*44/12</f>
        <v>0</v>
      </c>
      <c r="DI61" s="24">
        <f t="shared" si="20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IF(A61&lt;'Données projet'!$A$166,$DL$205^A61,IF(A61='Données projet'!$A$166,'Données projet'!$B$166,DO60+DN61-DW60))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8"/>
        <v>#N/A</v>
      </c>
      <c r="DR61" s="22" t="e">
        <f t="shared" si="21"/>
        <v>#N/A</v>
      </c>
      <c r="DS61" s="62" t="e">
        <f t="shared" si="22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23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projet'!$B$9,Paramètres!$A$1:$I$88,3,0)*0.475*44/12</f>
        <v>0</v>
      </c>
      <c r="EB61" s="23">
        <f>EXP(-LN(2)/25)*EB60+(1-EXP(-LN(2)/25))/(LN(2)/25)*Calculateur!DW61*Calculateur!DY61*VLOOKUP('Données projet'!$B$9,Paramètres!$A$1:$I$88,3,0)*0.475*44/12</f>
        <v>0</v>
      </c>
      <c r="EC61" s="23">
        <f>EXP(-LN(2)/2)*EC60+(1-EXP(-LN(2)/2))/(LN(2)/2)*DW61*DZ61*VLOOKUP('Données projet'!$B$9,Paramètres!$A$1:$I$88,3,0)*0.475*44/12</f>
        <v>0</v>
      </c>
      <c r="ED61" s="24">
        <f t="shared" si="24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IF(A61&lt;'Données projet'!$A$192,$EG$205^A61,IF(A61='Données projet'!$A$192,'Données projet'!$B$192,EJ60+EI61-ER60))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9"/>
        <v>#N/A</v>
      </c>
      <c r="EM61" s="22" t="e">
        <f t="shared" si="25"/>
        <v>#N/A</v>
      </c>
      <c r="EN61" s="62" t="e">
        <f t="shared" si="26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27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projet'!$B$9,Paramètres!$A$1:$I$88,3,0)*0.475*44/12</f>
        <v>0</v>
      </c>
      <c r="EW61" s="23">
        <f>EXP(-LN(2)/25)*EW60+(1-EXP(-LN(2)/25))/(LN(2)/25)*Calculateur!ER61*Calculateur!ET61*VLOOKUP('Données projet'!$B$9,Paramètres!$A$1:$I$88,3,0)*0.475*44/12</f>
        <v>0</v>
      </c>
      <c r="EX61" s="23">
        <f>EXP(-LN(2)/2)*EX60+(1-EXP(-LN(2)/2))/(LN(2)/2)*ER61*EU61*VLOOKUP('Données projet'!$B$9,Paramètres!$A$1:$I$88,3,0)*0.475*44/12</f>
        <v>0</v>
      </c>
      <c r="EY61" s="24">
        <f t="shared" si="28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IF(A61&lt;'Données projet'!$A$218,$FB$205^A61,IF(A61='Données projet'!$A$218,'Données projet'!$B$218,FE60+FD61-FM60))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50"/>
        <v>#N/A</v>
      </c>
      <c r="FH61" s="22" t="e">
        <f t="shared" si="29"/>
        <v>#N/A</v>
      </c>
      <c r="FI61" s="62" t="e">
        <f t="shared" si="30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31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projet'!$B$9,Paramètres!$A$1:$I$88,3,0)*0.475*44/12</f>
        <v>0</v>
      </c>
      <c r="FR61" s="23">
        <f>EXP(-LN(2)/25)*FR60+(1-EXP(-LN(2)/25))/(LN(2)/25)*Calculateur!FM61*Calculateur!FO61*VLOOKUP('Données projet'!$B$9,Paramètres!$A$1:$I$88,3,0)*0.475*44/12</f>
        <v>0</v>
      </c>
      <c r="FS61" s="23">
        <f>EXP(-LN(2)/2)*FS60+(1-EXP(-LN(2)/2))/(LN(2)/2)*FM61*FP61*VLOOKUP('Données projet'!$B$9,Paramètres!$A$1:$I$88,3,0)*0.475*44/12</f>
        <v>0</v>
      </c>
      <c r="FT61" s="24">
        <f t="shared" si="32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IF(A61&lt;'Données projet'!$A$244,$FW$205^A61,IF(A61='Données projet'!$A$244,'Données projet'!$B$244,FZ60+FY61-GH60))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51"/>
        <v>#N/A</v>
      </c>
      <c r="GC61" s="22" t="e">
        <f t="shared" si="33"/>
        <v>#N/A</v>
      </c>
      <c r="GD61" s="62" t="e">
        <f t="shared" si="34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35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projet'!$B$9,Paramètres!$A$1:$I$88,3,0)*0.475*44/12</f>
        <v>0</v>
      </c>
      <c r="GM61" s="23">
        <f>EXP(-LN(2)/25)*GM60+(1-EXP(-LN(2)/25))/(LN(2)/25)*Calculateur!GH61*Calculateur!GJ61*VLOOKUP('Données projet'!$B$9,Paramètres!$A$1:$I$88,3,0)*0.475*44/12</f>
        <v>0</v>
      </c>
      <c r="GN61" s="23">
        <f>EXP(-LN(2)/2)*GN60+(1-EXP(-LN(2)/2))/(LN(2)/2)*GH61*GK61*VLOOKUP('Données projet'!$B$9,Paramètres!$A$1:$I$88,3,0)*0.475*44/12</f>
        <v>0</v>
      </c>
      <c r="GO61" s="23">
        <f t="shared" si="36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IF(A61&lt;'Données projet'!$A$270,$GR$205^A61,IF(A61='Données projet'!$A$270,'Données projet'!$B$270,GU60+GT61-HC60))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2"/>
        <v>#N/A</v>
      </c>
      <c r="GX61" s="22" t="e">
        <f t="shared" si="37"/>
        <v>#N/A</v>
      </c>
      <c r="GY61" s="62" t="e">
        <f t="shared" si="38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39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projet'!$B$9,Paramètres!$A$1:$I$88,3,0)*0.475*44/12</f>
        <v>0</v>
      </c>
      <c r="HH61" s="23">
        <f>EXP(-LN(2)/25)*HH60+(1-EXP(-LN(2)/25))/(LN(2)/25)*Calculateur!HC61*Calculateur!HE61*VLOOKUP('Données projet'!$B$9,Paramètres!$A$1:$I$88,3,0)*0.475*44/12</f>
        <v>0</v>
      </c>
      <c r="HI61" s="23">
        <f>EXP(-LN(2)/2)*HI60+(1-EXP(-LN(2)/2))/(LN(2)/2)*HC61*HF61*VLOOKUP('Données projet'!$B$9,Paramètres!$A$1:$I$88,3,0)*0.475*44/12</f>
        <v>0</v>
      </c>
      <c r="HJ61" s="24">
        <f t="shared" si="40"/>
        <v>0</v>
      </c>
    </row>
    <row r="62" spans="1:218" s="5" customFormat="1" x14ac:dyDescent="0.3">
      <c r="A62" s="11">
        <f t="shared" si="4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35.281999999999975</v>
      </c>
      <c r="D62" s="12">
        <f t="shared" si="4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IF(A62&lt;'Données projet'!$A$36,$K$205^A62,IF(A62='Données projet'!$A$36,'Données projet'!$B$36,N61+M62-V61))</f>
        <v>0</v>
      </c>
      <c r="O62" s="14">
        <f>N62*VLOOKUP('Données projet'!$B$9,Paramètres!$A$1:$I$88,3,0)*VLOOKUP('Données projet'!$B$9,Paramètres!$A$1:$I$88,5,0)</f>
        <v>0</v>
      </c>
      <c r="P62" s="14" t="e">
        <f t="shared" si="4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148.54336005338024</v>
      </c>
      <c r="T62" s="62">
        <f t="shared" si="3"/>
        <v>361.07991692964788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30.024004809966282</v>
      </c>
      <c r="AA62" s="23">
        <f>EXP(-LN(2)/25)*AA61+(1-EXP(-LN(2)/25))/(LN(2)/25)*Calculateur!V62*Calculateur!X62*VLOOKUP('Données projet'!$B$9,Paramètres!$A$1:$I$88,3,0)*0.475*44/12</f>
        <v>19.667645504702332</v>
      </c>
      <c r="AB62" s="23">
        <f>EXP(-LN(2)/2)*AB61+(1-EXP(-LN(2)/2))/(LN(2)/2)*V62*Y62*VLOOKUP('Données projet'!$B$9,Paramètres!$A$1:$I$88,3,0)*0.475*44/12</f>
        <v>1.8802974382603579E-3</v>
      </c>
      <c r="AC62" s="24">
        <f t="shared" si="4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IF(A62&lt;'Données projet'!$A$62,$AF$205^A62,IF(A62='Données projet'!$A$62,'Données projet'!$B$62,AI61+AH62-AQ61))</f>
        <v>0</v>
      </c>
      <c r="AJ62" s="14" t="e">
        <f>AI62*VLOOKUP('Données projet'!$B$10,Paramètres!$A$1:$I$88,3,0)*VLOOKUP('Données projet'!$B$10,Paramètres!$A$1:$I$88,5,0)</f>
        <v>#N/A</v>
      </c>
      <c r="AK62" s="14" t="e">
        <f t="shared" si="44"/>
        <v>#N/A</v>
      </c>
      <c r="AL62" s="22" t="e">
        <f t="shared" si="5"/>
        <v>#N/A</v>
      </c>
      <c r="AM62" s="62" t="e">
        <f t="shared" si="6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7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projet'!$B$9,Paramètres!$A$1:$I$88,3,0)*0.475*44/12</f>
        <v>0</v>
      </c>
      <c r="AV62" s="23">
        <f>EXP(-LN(2)/25)*AV61+(1-EXP(-LN(2)/25))/(LN(2)/25)*Calculateur!AQ62*Calculateur!AS62*VLOOKUP('Données projet'!$B$9,Paramètres!$A$1:$I$88,3,0)*0.475*44/12</f>
        <v>0</v>
      </c>
      <c r="AW62" s="23">
        <f>EXP(-LN(2)/2)*AW61+(1-EXP(-LN(2)/2))/(LN(2)/2)*AQ62*AT62*VLOOKUP('Données projet'!$B$9,Paramètres!$A$1:$I$88,3,0)*0.475*44/12</f>
        <v>0</v>
      </c>
      <c r="AX62" s="23">
        <f t="shared" si="8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IF(A62&lt;'Données projet'!$A$88,$BA$205^A62,IF(A62='Données projet'!$A$88,'Données projet'!$B$88,BD61+BC62-BL61))</f>
        <v>0</v>
      </c>
      <c r="BE62" s="14" t="e">
        <f>BD62*VLOOKUP('Données projet'!$B$11,Paramètres!$A$1:$I$88,3,0)*VLOOKUP('Données projet'!$B$11,Paramètres!$A$1:$I$88,5,0)</f>
        <v>#N/A</v>
      </c>
      <c r="BF62" s="14" t="e">
        <f t="shared" si="45"/>
        <v>#N/A</v>
      </c>
      <c r="BG62" s="22" t="e">
        <f t="shared" si="9"/>
        <v>#N/A</v>
      </c>
      <c r="BH62" s="62" t="e">
        <f t="shared" si="10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11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projet'!$B$9,Paramètres!$A$1:$I$88,3,0)*0.475*44/12</f>
        <v>0</v>
      </c>
      <c r="BQ62" s="23">
        <f>EXP(-LN(2)/25)*BQ61+(1-EXP(-LN(2)/25))/(LN(2)/25)*Calculateur!BL62*Calculateur!BN62*VLOOKUP('Données projet'!$B$9,Paramètres!$A$1:$I$88,3,0)*0.475*44/12</f>
        <v>0</v>
      </c>
      <c r="BR62" s="23">
        <f>EXP(-LN(2)/2)*BR61+(1-EXP(-LN(2)/2))/(LN(2)/2)*BL62*BO62*VLOOKUP('Données projet'!$B$9,Paramètres!$A$1:$I$88,3,0)*0.475*44/12</f>
        <v>0</v>
      </c>
      <c r="BS62" s="24">
        <f t="shared" si="12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IF(A62&lt;'Données projet'!$A$114,$BV$205^A62,IF(A62='Données projet'!$A$114,'Données projet'!$B$114,BY61+BX62-CG61))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46"/>
        <v>#N/A</v>
      </c>
      <c r="CB62" s="22" t="e">
        <f t="shared" si="13"/>
        <v>#N/A</v>
      </c>
      <c r="CC62" s="62" t="e">
        <f t="shared" si="14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15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projet'!$B$9,Paramètres!$A$1:$I$88,3,0)*0.475*44/12</f>
        <v>0</v>
      </c>
      <c r="CL62" s="23">
        <f>EXP(-LN(2)/25)*CL61+(1-EXP(-LN(2)/25))/(LN(2)/25)*Calculateur!CG62*Calculateur!CI62*VLOOKUP('Données projet'!$B$9,Paramètres!$A$1:$I$88,3,0)*0.475*44/12</f>
        <v>0</v>
      </c>
      <c r="CM62" s="23">
        <f>EXP(-LN(2)/2)*CM61+(1-EXP(-LN(2)/2))/(LN(2)/2)*CG62*CJ62*VLOOKUP('Données projet'!$B$9,Paramètres!$A$1:$I$88,3,0)*0.475*44/12</f>
        <v>0</v>
      </c>
      <c r="CN62" s="24">
        <f t="shared" si="16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IF(A62&lt;'Données projet'!$A$140,$CQ$205^A62,IF(A62='Données projet'!$A$140,'Données projet'!$B$140,CT61+CS62-DB61))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7"/>
        <v>#N/A</v>
      </c>
      <c r="CW62" s="22" t="e">
        <f t="shared" si="17"/>
        <v>#N/A</v>
      </c>
      <c r="CX62" s="62" t="e">
        <f t="shared" si="18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19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projet'!$B$9,Paramètres!$A$1:$I$88,3,0)*0.475*44/12</f>
        <v>0</v>
      </c>
      <c r="DG62" s="23">
        <f>EXP(-LN(2)/25)*DG61+(1-EXP(-LN(2)/25))/(LN(2)/25)*Calculateur!DB62*Calculateur!DD62*VLOOKUP('Données projet'!$B$9,Paramètres!$A$1:$I$88,3,0)*0.475*44/12</f>
        <v>0</v>
      </c>
      <c r="DH62" s="23">
        <f>EXP(-LN(2)/2)*DH61+(1-EXP(-LN(2)/2))/(LN(2)/2)*DB62*DE62*VLOOKUP('Données projet'!$B$9,Paramètres!$A$1:$I$88,3,0)*0.475*44/12</f>
        <v>0</v>
      </c>
      <c r="DI62" s="24">
        <f t="shared" si="20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IF(A62&lt;'Données projet'!$A$166,$DL$205^A62,IF(A62='Données projet'!$A$166,'Données projet'!$B$166,DO61+DN62-DW61))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8"/>
        <v>#N/A</v>
      </c>
      <c r="DR62" s="22" t="e">
        <f t="shared" si="21"/>
        <v>#N/A</v>
      </c>
      <c r="DS62" s="62" t="e">
        <f t="shared" si="22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23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projet'!$B$9,Paramètres!$A$1:$I$88,3,0)*0.475*44/12</f>
        <v>0</v>
      </c>
      <c r="EB62" s="23">
        <f>EXP(-LN(2)/25)*EB61+(1-EXP(-LN(2)/25))/(LN(2)/25)*Calculateur!DW62*Calculateur!DY62*VLOOKUP('Données projet'!$B$9,Paramètres!$A$1:$I$88,3,0)*0.475*44/12</f>
        <v>0</v>
      </c>
      <c r="EC62" s="23">
        <f>EXP(-LN(2)/2)*EC61+(1-EXP(-LN(2)/2))/(LN(2)/2)*DW62*DZ62*VLOOKUP('Données projet'!$B$9,Paramètres!$A$1:$I$88,3,0)*0.475*44/12</f>
        <v>0</v>
      </c>
      <c r="ED62" s="24">
        <f t="shared" si="24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IF(A62&lt;'Données projet'!$A$192,$EG$205^A62,IF(A62='Données projet'!$A$192,'Données projet'!$B$192,EJ61+EI62-ER61))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9"/>
        <v>#N/A</v>
      </c>
      <c r="EM62" s="22" t="e">
        <f t="shared" si="25"/>
        <v>#N/A</v>
      </c>
      <c r="EN62" s="62" t="e">
        <f t="shared" si="26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27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projet'!$B$9,Paramètres!$A$1:$I$88,3,0)*0.475*44/12</f>
        <v>0</v>
      </c>
      <c r="EW62" s="23">
        <f>EXP(-LN(2)/25)*EW61+(1-EXP(-LN(2)/25))/(LN(2)/25)*Calculateur!ER62*Calculateur!ET62*VLOOKUP('Données projet'!$B$9,Paramètres!$A$1:$I$88,3,0)*0.475*44/12</f>
        <v>0</v>
      </c>
      <c r="EX62" s="23">
        <f>EXP(-LN(2)/2)*EX61+(1-EXP(-LN(2)/2))/(LN(2)/2)*ER62*EU62*VLOOKUP('Données projet'!$B$9,Paramètres!$A$1:$I$88,3,0)*0.475*44/12</f>
        <v>0</v>
      </c>
      <c r="EY62" s="24">
        <f t="shared" si="28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IF(A62&lt;'Données projet'!$A$218,$FB$205^A62,IF(A62='Données projet'!$A$218,'Données projet'!$B$218,FE61+FD62-FM61))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50"/>
        <v>#N/A</v>
      </c>
      <c r="FH62" s="22" t="e">
        <f t="shared" si="29"/>
        <v>#N/A</v>
      </c>
      <c r="FI62" s="62" t="e">
        <f t="shared" si="30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31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projet'!$B$9,Paramètres!$A$1:$I$88,3,0)*0.475*44/12</f>
        <v>0</v>
      </c>
      <c r="FR62" s="23">
        <f>EXP(-LN(2)/25)*FR61+(1-EXP(-LN(2)/25))/(LN(2)/25)*Calculateur!FM62*Calculateur!FO62*VLOOKUP('Données projet'!$B$9,Paramètres!$A$1:$I$88,3,0)*0.475*44/12</f>
        <v>0</v>
      </c>
      <c r="FS62" s="23">
        <f>EXP(-LN(2)/2)*FS61+(1-EXP(-LN(2)/2))/(LN(2)/2)*FM62*FP62*VLOOKUP('Données projet'!$B$9,Paramètres!$A$1:$I$88,3,0)*0.475*44/12</f>
        <v>0</v>
      </c>
      <c r="FT62" s="24">
        <f t="shared" si="32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IF(A62&lt;'Données projet'!$A$244,$FW$205^A62,IF(A62='Données projet'!$A$244,'Données projet'!$B$244,FZ61+FY62-GH61))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51"/>
        <v>#N/A</v>
      </c>
      <c r="GC62" s="22" t="e">
        <f t="shared" si="33"/>
        <v>#N/A</v>
      </c>
      <c r="GD62" s="62" t="e">
        <f t="shared" si="34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35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projet'!$B$9,Paramètres!$A$1:$I$88,3,0)*0.475*44/12</f>
        <v>0</v>
      </c>
      <c r="GM62" s="23">
        <f>EXP(-LN(2)/25)*GM61+(1-EXP(-LN(2)/25))/(LN(2)/25)*Calculateur!GH62*Calculateur!GJ62*VLOOKUP('Données projet'!$B$9,Paramètres!$A$1:$I$88,3,0)*0.475*44/12</f>
        <v>0</v>
      </c>
      <c r="GN62" s="23">
        <f>EXP(-LN(2)/2)*GN61+(1-EXP(-LN(2)/2))/(LN(2)/2)*GH62*GK62*VLOOKUP('Données projet'!$B$9,Paramètres!$A$1:$I$88,3,0)*0.475*44/12</f>
        <v>0</v>
      </c>
      <c r="GO62" s="23">
        <f t="shared" si="36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IF(A62&lt;'Données projet'!$A$270,$GR$205^A62,IF(A62='Données projet'!$A$270,'Données projet'!$B$270,GU61+GT62-HC61))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2"/>
        <v>#N/A</v>
      </c>
      <c r="GX62" s="22" t="e">
        <f t="shared" si="37"/>
        <v>#N/A</v>
      </c>
      <c r="GY62" s="62" t="e">
        <f t="shared" si="38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39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projet'!$B$9,Paramètres!$A$1:$I$88,3,0)*0.475*44/12</f>
        <v>0</v>
      </c>
      <c r="HH62" s="23">
        <f>EXP(-LN(2)/25)*HH61+(1-EXP(-LN(2)/25))/(LN(2)/25)*Calculateur!HC62*Calculateur!HE62*VLOOKUP('Données projet'!$B$9,Paramètres!$A$1:$I$88,3,0)*0.475*44/12</f>
        <v>0</v>
      </c>
      <c r="HI62" s="23">
        <f>EXP(-LN(2)/2)*HI61+(1-EXP(-LN(2)/2))/(LN(2)/2)*HC62*HF62*VLOOKUP('Données projet'!$B$9,Paramètres!$A$1:$I$88,3,0)*0.475*44/12</f>
        <v>0</v>
      </c>
      <c r="HJ62" s="24">
        <f t="shared" si="40"/>
        <v>0</v>
      </c>
    </row>
    <row r="63" spans="1:218" s="5" customFormat="1" x14ac:dyDescent="0.3">
      <c r="A63" s="11">
        <f t="shared" si="4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35.879999999999974</v>
      </c>
      <c r="D63" s="12">
        <f t="shared" si="4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IF(A63&lt;'Données projet'!$A$36,$K$205^A63,IF(A63='Données projet'!$A$36,'Données projet'!$B$36,N62+M63-V62))</f>
        <v>0</v>
      </c>
      <c r="O63" s="14">
        <f>N63*VLOOKUP('Données projet'!$B$9,Paramètres!$A$1:$I$88,3,0)*VLOOKUP('Données projet'!$B$9,Paramètres!$A$1:$I$88,5,0)</f>
        <v>0</v>
      </c>
      <c r="P63" s="14" t="e">
        <f t="shared" si="4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148.54336005338024</v>
      </c>
      <c r="T63" s="62">
        <f t="shared" si="3"/>
        <v>361.07991692964788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29.435252388477537</v>
      </c>
      <c r="AA63" s="23">
        <f>EXP(-LN(2)/25)*AA62+(1-EXP(-LN(2)/25))/(LN(2)/25)*Calculateur!V63*Calculateur!X63*VLOOKUP('Données projet'!$B$9,Paramètres!$A$1:$I$88,3,0)*0.475*44/12</f>
        <v>19.129832704099719</v>
      </c>
      <c r="AB63" s="23">
        <f>EXP(-LN(2)/2)*AB62+(1-EXP(-LN(2)/2))/(LN(2)/2)*V63*Y63*VLOOKUP('Données projet'!$B$9,Paramètres!$A$1:$I$88,3,0)*0.475*44/12</f>
        <v>1.3295710692415928E-3</v>
      </c>
      <c r="AC63" s="24">
        <f t="shared" si="4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IF(A63&lt;'Données projet'!$A$62,$AF$205^A63,IF(A63='Données projet'!$A$62,'Données projet'!$B$62,AI62+AH63-AQ62))</f>
        <v>0</v>
      </c>
      <c r="AJ63" s="14" t="e">
        <f>AI63*VLOOKUP('Données projet'!$B$10,Paramètres!$A$1:$I$88,3,0)*VLOOKUP('Données projet'!$B$10,Paramètres!$A$1:$I$88,5,0)</f>
        <v>#N/A</v>
      </c>
      <c r="AK63" s="14" t="e">
        <f t="shared" si="44"/>
        <v>#N/A</v>
      </c>
      <c r="AL63" s="22" t="e">
        <f t="shared" si="5"/>
        <v>#N/A</v>
      </c>
      <c r="AM63" s="62" t="e">
        <f t="shared" si="6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7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projet'!$B$9,Paramètres!$A$1:$I$88,3,0)*0.475*44/12</f>
        <v>0</v>
      </c>
      <c r="AV63" s="23">
        <f>EXP(-LN(2)/25)*AV62+(1-EXP(-LN(2)/25))/(LN(2)/25)*Calculateur!AQ63*Calculateur!AS63*VLOOKUP('Données projet'!$B$9,Paramètres!$A$1:$I$88,3,0)*0.475*44/12</f>
        <v>0</v>
      </c>
      <c r="AW63" s="23">
        <f>EXP(-LN(2)/2)*AW62+(1-EXP(-LN(2)/2))/(LN(2)/2)*AQ63*AT63*VLOOKUP('Données projet'!$B$9,Paramètres!$A$1:$I$88,3,0)*0.475*44/12</f>
        <v>0</v>
      </c>
      <c r="AX63" s="23">
        <f t="shared" si="8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IF(A63&lt;'Données projet'!$A$88,$BA$205^A63,IF(A63='Données projet'!$A$88,'Données projet'!$B$88,BD62+BC63-BL62))</f>
        <v>0</v>
      </c>
      <c r="BE63" s="14" t="e">
        <f>BD63*VLOOKUP('Données projet'!$B$11,Paramètres!$A$1:$I$88,3,0)*VLOOKUP('Données projet'!$B$11,Paramètres!$A$1:$I$88,5,0)</f>
        <v>#N/A</v>
      </c>
      <c r="BF63" s="14" t="e">
        <f t="shared" si="45"/>
        <v>#N/A</v>
      </c>
      <c r="BG63" s="22" t="e">
        <f t="shared" si="9"/>
        <v>#N/A</v>
      </c>
      <c r="BH63" s="62" t="e">
        <f t="shared" si="10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11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projet'!$B$9,Paramètres!$A$1:$I$88,3,0)*0.475*44/12</f>
        <v>0</v>
      </c>
      <c r="BQ63" s="23">
        <f>EXP(-LN(2)/25)*BQ62+(1-EXP(-LN(2)/25))/(LN(2)/25)*Calculateur!BL63*Calculateur!BN63*VLOOKUP('Données projet'!$B$9,Paramètres!$A$1:$I$88,3,0)*0.475*44/12</f>
        <v>0</v>
      </c>
      <c r="BR63" s="23">
        <f>EXP(-LN(2)/2)*BR62+(1-EXP(-LN(2)/2))/(LN(2)/2)*BL63*BO63*VLOOKUP('Données projet'!$B$9,Paramètres!$A$1:$I$88,3,0)*0.475*44/12</f>
        <v>0</v>
      </c>
      <c r="BS63" s="24">
        <f t="shared" si="12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IF(A63&lt;'Données projet'!$A$114,$BV$205^A63,IF(A63='Données projet'!$A$114,'Données projet'!$B$114,BY62+BX63-CG62))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46"/>
        <v>#N/A</v>
      </c>
      <c r="CB63" s="22" t="e">
        <f t="shared" si="13"/>
        <v>#N/A</v>
      </c>
      <c r="CC63" s="62" t="e">
        <f t="shared" si="14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15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projet'!$B$9,Paramètres!$A$1:$I$88,3,0)*0.475*44/12</f>
        <v>0</v>
      </c>
      <c r="CL63" s="23">
        <f>EXP(-LN(2)/25)*CL62+(1-EXP(-LN(2)/25))/(LN(2)/25)*Calculateur!CG63*Calculateur!CI63*VLOOKUP('Données projet'!$B$9,Paramètres!$A$1:$I$88,3,0)*0.475*44/12</f>
        <v>0</v>
      </c>
      <c r="CM63" s="23">
        <f>EXP(-LN(2)/2)*CM62+(1-EXP(-LN(2)/2))/(LN(2)/2)*CG63*CJ63*VLOOKUP('Données projet'!$B$9,Paramètres!$A$1:$I$88,3,0)*0.475*44/12</f>
        <v>0</v>
      </c>
      <c r="CN63" s="24">
        <f t="shared" si="16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IF(A63&lt;'Données projet'!$A$140,$CQ$205^A63,IF(A63='Données projet'!$A$140,'Données projet'!$B$140,CT62+CS63-DB62))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7"/>
        <v>#N/A</v>
      </c>
      <c r="CW63" s="22" t="e">
        <f t="shared" si="17"/>
        <v>#N/A</v>
      </c>
      <c r="CX63" s="62" t="e">
        <f t="shared" si="18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19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projet'!$B$9,Paramètres!$A$1:$I$88,3,0)*0.475*44/12</f>
        <v>0</v>
      </c>
      <c r="DG63" s="23">
        <f>EXP(-LN(2)/25)*DG62+(1-EXP(-LN(2)/25))/(LN(2)/25)*Calculateur!DB63*Calculateur!DD63*VLOOKUP('Données projet'!$B$9,Paramètres!$A$1:$I$88,3,0)*0.475*44/12</f>
        <v>0</v>
      </c>
      <c r="DH63" s="23">
        <f>EXP(-LN(2)/2)*DH62+(1-EXP(-LN(2)/2))/(LN(2)/2)*DB63*DE63*VLOOKUP('Données projet'!$B$9,Paramètres!$A$1:$I$88,3,0)*0.475*44/12</f>
        <v>0</v>
      </c>
      <c r="DI63" s="24">
        <f t="shared" si="20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IF(A63&lt;'Données projet'!$A$166,$DL$205^A63,IF(A63='Données projet'!$A$166,'Données projet'!$B$166,DO62+DN63-DW62))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8"/>
        <v>#N/A</v>
      </c>
      <c r="DR63" s="22" t="e">
        <f t="shared" si="21"/>
        <v>#N/A</v>
      </c>
      <c r="DS63" s="62" t="e">
        <f t="shared" si="22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23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projet'!$B$9,Paramètres!$A$1:$I$88,3,0)*0.475*44/12</f>
        <v>0</v>
      </c>
      <c r="EB63" s="23">
        <f>EXP(-LN(2)/25)*EB62+(1-EXP(-LN(2)/25))/(LN(2)/25)*Calculateur!DW63*Calculateur!DY63*VLOOKUP('Données projet'!$B$9,Paramètres!$A$1:$I$88,3,0)*0.475*44/12</f>
        <v>0</v>
      </c>
      <c r="EC63" s="23">
        <f>EXP(-LN(2)/2)*EC62+(1-EXP(-LN(2)/2))/(LN(2)/2)*DW63*DZ63*VLOOKUP('Données projet'!$B$9,Paramètres!$A$1:$I$88,3,0)*0.475*44/12</f>
        <v>0</v>
      </c>
      <c r="ED63" s="24">
        <f t="shared" si="24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IF(A63&lt;'Données projet'!$A$192,$EG$205^A63,IF(A63='Données projet'!$A$192,'Données projet'!$B$192,EJ62+EI63-ER62))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9"/>
        <v>#N/A</v>
      </c>
      <c r="EM63" s="22" t="e">
        <f t="shared" si="25"/>
        <v>#N/A</v>
      </c>
      <c r="EN63" s="62" t="e">
        <f t="shared" si="26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27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projet'!$B$9,Paramètres!$A$1:$I$88,3,0)*0.475*44/12</f>
        <v>0</v>
      </c>
      <c r="EW63" s="23">
        <f>EXP(-LN(2)/25)*EW62+(1-EXP(-LN(2)/25))/(LN(2)/25)*Calculateur!ER63*Calculateur!ET63*VLOOKUP('Données projet'!$B$9,Paramètres!$A$1:$I$88,3,0)*0.475*44/12</f>
        <v>0</v>
      </c>
      <c r="EX63" s="23">
        <f>EXP(-LN(2)/2)*EX62+(1-EXP(-LN(2)/2))/(LN(2)/2)*ER63*EU63*VLOOKUP('Données projet'!$B$9,Paramètres!$A$1:$I$88,3,0)*0.475*44/12</f>
        <v>0</v>
      </c>
      <c r="EY63" s="24">
        <f t="shared" si="28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IF(A63&lt;'Données projet'!$A$218,$FB$205^A63,IF(A63='Données projet'!$A$218,'Données projet'!$B$218,FE62+FD63-FM62))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50"/>
        <v>#N/A</v>
      </c>
      <c r="FH63" s="22" t="e">
        <f t="shared" si="29"/>
        <v>#N/A</v>
      </c>
      <c r="FI63" s="62" t="e">
        <f t="shared" si="30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31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projet'!$B$9,Paramètres!$A$1:$I$88,3,0)*0.475*44/12</f>
        <v>0</v>
      </c>
      <c r="FR63" s="23">
        <f>EXP(-LN(2)/25)*FR62+(1-EXP(-LN(2)/25))/(LN(2)/25)*Calculateur!FM63*Calculateur!FO63*VLOOKUP('Données projet'!$B$9,Paramètres!$A$1:$I$88,3,0)*0.475*44/12</f>
        <v>0</v>
      </c>
      <c r="FS63" s="23">
        <f>EXP(-LN(2)/2)*FS62+(1-EXP(-LN(2)/2))/(LN(2)/2)*FM63*FP63*VLOOKUP('Données projet'!$B$9,Paramètres!$A$1:$I$88,3,0)*0.475*44/12</f>
        <v>0</v>
      </c>
      <c r="FT63" s="24">
        <f t="shared" si="32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IF(A63&lt;'Données projet'!$A$244,$FW$205^A63,IF(A63='Données projet'!$A$244,'Données projet'!$B$244,FZ62+FY63-GH62))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51"/>
        <v>#N/A</v>
      </c>
      <c r="GC63" s="22" t="e">
        <f t="shared" si="33"/>
        <v>#N/A</v>
      </c>
      <c r="GD63" s="62" t="e">
        <f t="shared" si="34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35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projet'!$B$9,Paramètres!$A$1:$I$88,3,0)*0.475*44/12</f>
        <v>0</v>
      </c>
      <c r="GM63" s="23">
        <f>EXP(-LN(2)/25)*GM62+(1-EXP(-LN(2)/25))/(LN(2)/25)*Calculateur!GH63*Calculateur!GJ63*VLOOKUP('Données projet'!$B$9,Paramètres!$A$1:$I$88,3,0)*0.475*44/12</f>
        <v>0</v>
      </c>
      <c r="GN63" s="23">
        <f>EXP(-LN(2)/2)*GN62+(1-EXP(-LN(2)/2))/(LN(2)/2)*GH63*GK63*VLOOKUP('Données projet'!$B$9,Paramètres!$A$1:$I$88,3,0)*0.475*44/12</f>
        <v>0</v>
      </c>
      <c r="GO63" s="23">
        <f t="shared" si="36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IF(A63&lt;'Données projet'!$A$270,$GR$205^A63,IF(A63='Données projet'!$A$270,'Données projet'!$B$270,GU62+GT63-HC62))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2"/>
        <v>#N/A</v>
      </c>
      <c r="GX63" s="22" t="e">
        <f t="shared" si="37"/>
        <v>#N/A</v>
      </c>
      <c r="GY63" s="62" t="e">
        <f t="shared" si="38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39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projet'!$B$9,Paramètres!$A$1:$I$88,3,0)*0.475*44/12</f>
        <v>0</v>
      </c>
      <c r="HH63" s="23">
        <f>EXP(-LN(2)/25)*HH62+(1-EXP(-LN(2)/25))/(LN(2)/25)*Calculateur!HC63*Calculateur!HE63*VLOOKUP('Données projet'!$B$9,Paramètres!$A$1:$I$88,3,0)*0.475*44/12</f>
        <v>0</v>
      </c>
      <c r="HI63" s="23">
        <f>EXP(-LN(2)/2)*HI62+(1-EXP(-LN(2)/2))/(LN(2)/2)*HC63*HF63*VLOOKUP('Données projet'!$B$9,Paramètres!$A$1:$I$88,3,0)*0.475*44/12</f>
        <v>0</v>
      </c>
      <c r="HJ63" s="24">
        <f t="shared" si="40"/>
        <v>0</v>
      </c>
    </row>
    <row r="64" spans="1:218" s="5" customFormat="1" x14ac:dyDescent="0.3">
      <c r="A64" s="11">
        <f t="shared" si="4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36.477999999999973</v>
      </c>
      <c r="D64" s="12">
        <f t="shared" si="4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IF(A64&lt;'Données projet'!$A$36,$K$205^A64,IF(A64='Données projet'!$A$36,'Données projet'!$B$36,N63+M64-V63))</f>
        <v>0</v>
      </c>
      <c r="O64" s="14">
        <f>N64*VLOOKUP('Données projet'!$B$9,Paramètres!$A$1:$I$88,3,0)*VLOOKUP('Données projet'!$B$9,Paramètres!$A$1:$I$88,5,0)</f>
        <v>0</v>
      </c>
      <c r="P64" s="14" t="e">
        <f t="shared" si="4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148.54336005338024</v>
      </c>
      <c r="T64" s="62">
        <f t="shared" si="3"/>
        <v>361.07991692964788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28.858045042870664</v>
      </c>
      <c r="AA64" s="23">
        <f>EXP(-LN(2)/25)*AA63+(1-EXP(-LN(2)/25))/(LN(2)/25)*Calculateur!V64*Calculateur!X64*VLOOKUP('Données projet'!$B$9,Paramètres!$A$1:$I$88,3,0)*0.475*44/12</f>
        <v>18.606726422811931</v>
      </c>
      <c r="AB64" s="23">
        <f>EXP(-LN(2)/2)*AB63+(1-EXP(-LN(2)/2))/(LN(2)/2)*V64*Y64*VLOOKUP('Données projet'!$B$9,Paramètres!$A$1:$I$88,3,0)*0.475*44/12</f>
        <v>9.4014871913017904E-4</v>
      </c>
      <c r="AC64" s="24">
        <f t="shared" si="4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IF(A64&lt;'Données projet'!$A$62,$AF$205^A64,IF(A64='Données projet'!$A$62,'Données projet'!$B$62,AI63+AH64-AQ63))</f>
        <v>0</v>
      </c>
      <c r="AJ64" s="14" t="e">
        <f>AI64*VLOOKUP('Données projet'!$B$10,Paramètres!$A$1:$I$88,3,0)*VLOOKUP('Données projet'!$B$10,Paramètres!$A$1:$I$88,5,0)</f>
        <v>#N/A</v>
      </c>
      <c r="AK64" s="14" t="e">
        <f t="shared" si="44"/>
        <v>#N/A</v>
      </c>
      <c r="AL64" s="22" t="e">
        <f t="shared" si="5"/>
        <v>#N/A</v>
      </c>
      <c r="AM64" s="62" t="e">
        <f t="shared" si="6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7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projet'!$B$9,Paramètres!$A$1:$I$88,3,0)*0.475*44/12</f>
        <v>0</v>
      </c>
      <c r="AV64" s="23">
        <f>EXP(-LN(2)/25)*AV63+(1-EXP(-LN(2)/25))/(LN(2)/25)*Calculateur!AQ64*Calculateur!AS64*VLOOKUP('Données projet'!$B$9,Paramètres!$A$1:$I$88,3,0)*0.475*44/12</f>
        <v>0</v>
      </c>
      <c r="AW64" s="23">
        <f>EXP(-LN(2)/2)*AW63+(1-EXP(-LN(2)/2))/(LN(2)/2)*AQ64*AT64*VLOOKUP('Données projet'!$B$9,Paramètres!$A$1:$I$88,3,0)*0.475*44/12</f>
        <v>0</v>
      </c>
      <c r="AX64" s="23">
        <f t="shared" si="8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IF(A64&lt;'Données projet'!$A$88,$BA$205^A64,IF(A64='Données projet'!$A$88,'Données projet'!$B$88,BD63+BC64-BL63))</f>
        <v>0</v>
      </c>
      <c r="BE64" s="14" t="e">
        <f>BD64*VLOOKUP('Données projet'!$B$11,Paramètres!$A$1:$I$88,3,0)*VLOOKUP('Données projet'!$B$11,Paramètres!$A$1:$I$88,5,0)</f>
        <v>#N/A</v>
      </c>
      <c r="BF64" s="14" t="e">
        <f t="shared" si="45"/>
        <v>#N/A</v>
      </c>
      <c r="BG64" s="22" t="e">
        <f t="shared" si="9"/>
        <v>#N/A</v>
      </c>
      <c r="BH64" s="62" t="e">
        <f t="shared" si="10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11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projet'!$B$9,Paramètres!$A$1:$I$88,3,0)*0.475*44/12</f>
        <v>0</v>
      </c>
      <c r="BQ64" s="23">
        <f>EXP(-LN(2)/25)*BQ63+(1-EXP(-LN(2)/25))/(LN(2)/25)*Calculateur!BL64*Calculateur!BN64*VLOOKUP('Données projet'!$B$9,Paramètres!$A$1:$I$88,3,0)*0.475*44/12</f>
        <v>0</v>
      </c>
      <c r="BR64" s="23">
        <f>EXP(-LN(2)/2)*BR63+(1-EXP(-LN(2)/2))/(LN(2)/2)*BL64*BO64*VLOOKUP('Données projet'!$B$9,Paramètres!$A$1:$I$88,3,0)*0.475*44/12</f>
        <v>0</v>
      </c>
      <c r="BS64" s="24">
        <f t="shared" si="12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IF(A64&lt;'Données projet'!$A$114,$BV$205^A64,IF(A64='Données projet'!$A$114,'Données projet'!$B$114,BY63+BX64-CG63))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46"/>
        <v>#N/A</v>
      </c>
      <c r="CB64" s="22" t="e">
        <f t="shared" si="13"/>
        <v>#N/A</v>
      </c>
      <c r="CC64" s="62" t="e">
        <f t="shared" si="14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15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projet'!$B$9,Paramètres!$A$1:$I$88,3,0)*0.475*44/12</f>
        <v>0</v>
      </c>
      <c r="CL64" s="23">
        <f>EXP(-LN(2)/25)*CL63+(1-EXP(-LN(2)/25))/(LN(2)/25)*Calculateur!CG64*Calculateur!CI64*VLOOKUP('Données projet'!$B$9,Paramètres!$A$1:$I$88,3,0)*0.475*44/12</f>
        <v>0</v>
      </c>
      <c r="CM64" s="23">
        <f>EXP(-LN(2)/2)*CM63+(1-EXP(-LN(2)/2))/(LN(2)/2)*CG64*CJ64*VLOOKUP('Données projet'!$B$9,Paramètres!$A$1:$I$88,3,0)*0.475*44/12</f>
        <v>0</v>
      </c>
      <c r="CN64" s="24">
        <f t="shared" si="16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IF(A64&lt;'Données projet'!$A$140,$CQ$205^A64,IF(A64='Données projet'!$A$140,'Données projet'!$B$140,CT63+CS64-DB63))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7"/>
        <v>#N/A</v>
      </c>
      <c r="CW64" s="22" t="e">
        <f t="shared" si="17"/>
        <v>#N/A</v>
      </c>
      <c r="CX64" s="62" t="e">
        <f t="shared" si="18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19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projet'!$B$9,Paramètres!$A$1:$I$88,3,0)*0.475*44/12</f>
        <v>0</v>
      </c>
      <c r="DG64" s="23">
        <f>EXP(-LN(2)/25)*DG63+(1-EXP(-LN(2)/25))/(LN(2)/25)*Calculateur!DB64*Calculateur!DD64*VLOOKUP('Données projet'!$B$9,Paramètres!$A$1:$I$88,3,0)*0.475*44/12</f>
        <v>0</v>
      </c>
      <c r="DH64" s="23">
        <f>EXP(-LN(2)/2)*DH63+(1-EXP(-LN(2)/2))/(LN(2)/2)*DB64*DE64*VLOOKUP('Données projet'!$B$9,Paramètres!$A$1:$I$88,3,0)*0.475*44/12</f>
        <v>0</v>
      </c>
      <c r="DI64" s="24">
        <f t="shared" si="20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IF(A64&lt;'Données projet'!$A$166,$DL$205^A64,IF(A64='Données projet'!$A$166,'Données projet'!$B$166,DO63+DN64-DW63))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8"/>
        <v>#N/A</v>
      </c>
      <c r="DR64" s="22" t="e">
        <f t="shared" si="21"/>
        <v>#N/A</v>
      </c>
      <c r="DS64" s="62" t="e">
        <f t="shared" si="22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23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projet'!$B$9,Paramètres!$A$1:$I$88,3,0)*0.475*44/12</f>
        <v>0</v>
      </c>
      <c r="EB64" s="23">
        <f>EXP(-LN(2)/25)*EB63+(1-EXP(-LN(2)/25))/(LN(2)/25)*Calculateur!DW64*Calculateur!DY64*VLOOKUP('Données projet'!$B$9,Paramètres!$A$1:$I$88,3,0)*0.475*44/12</f>
        <v>0</v>
      </c>
      <c r="EC64" s="23">
        <f>EXP(-LN(2)/2)*EC63+(1-EXP(-LN(2)/2))/(LN(2)/2)*DW64*DZ64*VLOOKUP('Données projet'!$B$9,Paramètres!$A$1:$I$88,3,0)*0.475*44/12</f>
        <v>0</v>
      </c>
      <c r="ED64" s="24">
        <f t="shared" si="24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IF(A64&lt;'Données projet'!$A$192,$EG$205^A64,IF(A64='Données projet'!$A$192,'Données projet'!$B$192,EJ63+EI64-ER63))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9"/>
        <v>#N/A</v>
      </c>
      <c r="EM64" s="22" t="e">
        <f t="shared" si="25"/>
        <v>#N/A</v>
      </c>
      <c r="EN64" s="62" t="e">
        <f t="shared" si="26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27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projet'!$B$9,Paramètres!$A$1:$I$88,3,0)*0.475*44/12</f>
        <v>0</v>
      </c>
      <c r="EW64" s="23">
        <f>EXP(-LN(2)/25)*EW63+(1-EXP(-LN(2)/25))/(LN(2)/25)*Calculateur!ER64*Calculateur!ET64*VLOOKUP('Données projet'!$B$9,Paramètres!$A$1:$I$88,3,0)*0.475*44/12</f>
        <v>0</v>
      </c>
      <c r="EX64" s="23">
        <f>EXP(-LN(2)/2)*EX63+(1-EXP(-LN(2)/2))/(LN(2)/2)*ER64*EU64*VLOOKUP('Données projet'!$B$9,Paramètres!$A$1:$I$88,3,0)*0.475*44/12</f>
        <v>0</v>
      </c>
      <c r="EY64" s="24">
        <f t="shared" si="28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IF(A64&lt;'Données projet'!$A$218,$FB$205^A64,IF(A64='Données projet'!$A$218,'Données projet'!$B$218,FE63+FD64-FM63))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50"/>
        <v>#N/A</v>
      </c>
      <c r="FH64" s="22" t="e">
        <f t="shared" si="29"/>
        <v>#N/A</v>
      </c>
      <c r="FI64" s="62" t="e">
        <f t="shared" si="30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31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projet'!$B$9,Paramètres!$A$1:$I$88,3,0)*0.475*44/12</f>
        <v>0</v>
      </c>
      <c r="FR64" s="23">
        <f>EXP(-LN(2)/25)*FR63+(1-EXP(-LN(2)/25))/(LN(2)/25)*Calculateur!FM64*Calculateur!FO64*VLOOKUP('Données projet'!$B$9,Paramètres!$A$1:$I$88,3,0)*0.475*44/12</f>
        <v>0</v>
      </c>
      <c r="FS64" s="23">
        <f>EXP(-LN(2)/2)*FS63+(1-EXP(-LN(2)/2))/(LN(2)/2)*FM64*FP64*VLOOKUP('Données projet'!$B$9,Paramètres!$A$1:$I$88,3,0)*0.475*44/12</f>
        <v>0</v>
      </c>
      <c r="FT64" s="24">
        <f t="shared" si="32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IF(A64&lt;'Données projet'!$A$244,$FW$205^A64,IF(A64='Données projet'!$A$244,'Données projet'!$B$244,FZ63+FY64-GH63))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51"/>
        <v>#N/A</v>
      </c>
      <c r="GC64" s="22" t="e">
        <f t="shared" si="33"/>
        <v>#N/A</v>
      </c>
      <c r="GD64" s="62" t="e">
        <f t="shared" si="34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35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projet'!$B$9,Paramètres!$A$1:$I$88,3,0)*0.475*44/12</f>
        <v>0</v>
      </c>
      <c r="GM64" s="23">
        <f>EXP(-LN(2)/25)*GM63+(1-EXP(-LN(2)/25))/(LN(2)/25)*Calculateur!GH64*Calculateur!GJ64*VLOOKUP('Données projet'!$B$9,Paramètres!$A$1:$I$88,3,0)*0.475*44/12</f>
        <v>0</v>
      </c>
      <c r="GN64" s="23">
        <f>EXP(-LN(2)/2)*GN63+(1-EXP(-LN(2)/2))/(LN(2)/2)*GH64*GK64*VLOOKUP('Données projet'!$B$9,Paramètres!$A$1:$I$88,3,0)*0.475*44/12</f>
        <v>0</v>
      </c>
      <c r="GO64" s="23">
        <f t="shared" si="36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IF(A64&lt;'Données projet'!$A$270,$GR$205^A64,IF(A64='Données projet'!$A$270,'Données projet'!$B$270,GU63+GT64-HC63))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2"/>
        <v>#N/A</v>
      </c>
      <c r="GX64" s="22" t="e">
        <f t="shared" si="37"/>
        <v>#N/A</v>
      </c>
      <c r="GY64" s="62" t="e">
        <f t="shared" si="38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39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projet'!$B$9,Paramètres!$A$1:$I$88,3,0)*0.475*44/12</f>
        <v>0</v>
      </c>
      <c r="HH64" s="23">
        <f>EXP(-LN(2)/25)*HH63+(1-EXP(-LN(2)/25))/(LN(2)/25)*Calculateur!HC64*Calculateur!HE64*VLOOKUP('Données projet'!$B$9,Paramètres!$A$1:$I$88,3,0)*0.475*44/12</f>
        <v>0</v>
      </c>
      <c r="HI64" s="23">
        <f>EXP(-LN(2)/2)*HI63+(1-EXP(-LN(2)/2))/(LN(2)/2)*HC64*HF64*VLOOKUP('Données projet'!$B$9,Paramètres!$A$1:$I$88,3,0)*0.475*44/12</f>
        <v>0</v>
      </c>
      <c r="HJ64" s="24">
        <f t="shared" si="40"/>
        <v>0</v>
      </c>
    </row>
    <row r="65" spans="1:218" s="5" customFormat="1" x14ac:dyDescent="0.3">
      <c r="A65" s="11">
        <f t="shared" si="4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37.075999999999972</v>
      </c>
      <c r="D65" s="12">
        <f t="shared" si="4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IF(A65&lt;'Données projet'!$A$36,$K$205^A65,IF(A65='Données projet'!$A$36,'Données projet'!$B$36,N64+M65-V64))</f>
        <v>0</v>
      </c>
      <c r="O65" s="14">
        <f>N65*VLOOKUP('Données projet'!$B$9,Paramètres!$A$1:$I$88,3,0)*VLOOKUP('Données projet'!$B$9,Paramètres!$A$1:$I$88,5,0)</f>
        <v>0</v>
      </c>
      <c r="P65" s="14" t="e">
        <f t="shared" si="4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148.54336005338024</v>
      </c>
      <c r="T65" s="62">
        <f t="shared" si="3"/>
        <v>361.07991692964788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28.292156381249427</v>
      </c>
      <c r="AA65" s="23">
        <f>EXP(-LN(2)/25)*AA64+(1-EXP(-LN(2)/25))/(LN(2)/25)*Calculateur!V65*Calculateur!X65*VLOOKUP('Données projet'!$B$9,Paramètres!$A$1:$I$88,3,0)*0.475*44/12</f>
        <v>18.097924510294924</v>
      </c>
      <c r="AB65" s="23">
        <f>EXP(-LN(2)/2)*AB64+(1-EXP(-LN(2)/2))/(LN(2)/2)*V65*Y65*VLOOKUP('Données projet'!$B$9,Paramètres!$A$1:$I$88,3,0)*0.475*44/12</f>
        <v>6.6478553462079651E-4</v>
      </c>
      <c r="AC65" s="24">
        <f t="shared" si="4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IF(A65&lt;'Données projet'!$A$62,$AF$205^A65,IF(A65='Données projet'!$A$62,'Données projet'!$B$62,AI64+AH65-AQ64))</f>
        <v>0</v>
      </c>
      <c r="AJ65" s="14" t="e">
        <f>AI65*VLOOKUP('Données projet'!$B$10,Paramètres!$A$1:$I$88,3,0)*VLOOKUP('Données projet'!$B$10,Paramètres!$A$1:$I$88,5,0)</f>
        <v>#N/A</v>
      </c>
      <c r="AK65" s="14" t="e">
        <f t="shared" si="44"/>
        <v>#N/A</v>
      </c>
      <c r="AL65" s="22" t="e">
        <f t="shared" si="5"/>
        <v>#N/A</v>
      </c>
      <c r="AM65" s="62" t="e">
        <f t="shared" si="6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7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projet'!$B$9,Paramètres!$A$1:$I$88,3,0)*0.475*44/12</f>
        <v>0</v>
      </c>
      <c r="AV65" s="23">
        <f>EXP(-LN(2)/25)*AV64+(1-EXP(-LN(2)/25))/(LN(2)/25)*Calculateur!AQ65*Calculateur!AS65*VLOOKUP('Données projet'!$B$9,Paramètres!$A$1:$I$88,3,0)*0.475*44/12</f>
        <v>0</v>
      </c>
      <c r="AW65" s="23">
        <f>EXP(-LN(2)/2)*AW64+(1-EXP(-LN(2)/2))/(LN(2)/2)*AQ65*AT65*VLOOKUP('Données projet'!$B$9,Paramètres!$A$1:$I$88,3,0)*0.475*44/12</f>
        <v>0</v>
      </c>
      <c r="AX65" s="23">
        <f t="shared" si="8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IF(A65&lt;'Données projet'!$A$88,$BA$205^A65,IF(A65='Données projet'!$A$88,'Données projet'!$B$88,BD64+BC65-BL64))</f>
        <v>0</v>
      </c>
      <c r="BE65" s="14" t="e">
        <f>BD65*VLOOKUP('Données projet'!$B$11,Paramètres!$A$1:$I$88,3,0)*VLOOKUP('Données projet'!$B$11,Paramètres!$A$1:$I$88,5,0)</f>
        <v>#N/A</v>
      </c>
      <c r="BF65" s="14" t="e">
        <f t="shared" si="45"/>
        <v>#N/A</v>
      </c>
      <c r="BG65" s="22" t="e">
        <f t="shared" si="9"/>
        <v>#N/A</v>
      </c>
      <c r="BH65" s="62" t="e">
        <f t="shared" si="10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11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projet'!$B$9,Paramètres!$A$1:$I$88,3,0)*0.475*44/12</f>
        <v>0</v>
      </c>
      <c r="BQ65" s="23">
        <f>EXP(-LN(2)/25)*BQ64+(1-EXP(-LN(2)/25))/(LN(2)/25)*Calculateur!BL65*Calculateur!BN65*VLOOKUP('Données projet'!$B$9,Paramètres!$A$1:$I$88,3,0)*0.475*44/12</f>
        <v>0</v>
      </c>
      <c r="BR65" s="23">
        <f>EXP(-LN(2)/2)*BR64+(1-EXP(-LN(2)/2))/(LN(2)/2)*BL65*BO65*VLOOKUP('Données projet'!$B$9,Paramètres!$A$1:$I$88,3,0)*0.475*44/12</f>
        <v>0</v>
      </c>
      <c r="BS65" s="24">
        <f t="shared" si="12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IF(A65&lt;'Données projet'!$A$114,$BV$205^A65,IF(A65='Données projet'!$A$114,'Données projet'!$B$114,BY64+BX65-CG64))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46"/>
        <v>#N/A</v>
      </c>
      <c r="CB65" s="22" t="e">
        <f t="shared" si="13"/>
        <v>#N/A</v>
      </c>
      <c r="CC65" s="62" t="e">
        <f t="shared" si="14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15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projet'!$B$9,Paramètres!$A$1:$I$88,3,0)*0.475*44/12</f>
        <v>0</v>
      </c>
      <c r="CL65" s="23">
        <f>EXP(-LN(2)/25)*CL64+(1-EXP(-LN(2)/25))/(LN(2)/25)*Calculateur!CG65*Calculateur!CI65*VLOOKUP('Données projet'!$B$9,Paramètres!$A$1:$I$88,3,0)*0.475*44/12</f>
        <v>0</v>
      </c>
      <c r="CM65" s="23">
        <f>EXP(-LN(2)/2)*CM64+(1-EXP(-LN(2)/2))/(LN(2)/2)*CG65*CJ65*VLOOKUP('Données projet'!$B$9,Paramètres!$A$1:$I$88,3,0)*0.475*44/12</f>
        <v>0</v>
      </c>
      <c r="CN65" s="24">
        <f t="shared" si="16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IF(A65&lt;'Données projet'!$A$140,$CQ$205^A65,IF(A65='Données projet'!$A$140,'Données projet'!$B$140,CT64+CS65-DB64))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7"/>
        <v>#N/A</v>
      </c>
      <c r="CW65" s="22" t="e">
        <f t="shared" si="17"/>
        <v>#N/A</v>
      </c>
      <c r="CX65" s="62" t="e">
        <f t="shared" si="18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19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projet'!$B$9,Paramètres!$A$1:$I$88,3,0)*0.475*44/12</f>
        <v>0</v>
      </c>
      <c r="DG65" s="23">
        <f>EXP(-LN(2)/25)*DG64+(1-EXP(-LN(2)/25))/(LN(2)/25)*Calculateur!DB65*Calculateur!DD65*VLOOKUP('Données projet'!$B$9,Paramètres!$A$1:$I$88,3,0)*0.475*44/12</f>
        <v>0</v>
      </c>
      <c r="DH65" s="23">
        <f>EXP(-LN(2)/2)*DH64+(1-EXP(-LN(2)/2))/(LN(2)/2)*DB65*DE65*VLOOKUP('Données projet'!$B$9,Paramètres!$A$1:$I$88,3,0)*0.475*44/12</f>
        <v>0</v>
      </c>
      <c r="DI65" s="24">
        <f t="shared" si="20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IF(A65&lt;'Données projet'!$A$166,$DL$205^A65,IF(A65='Données projet'!$A$166,'Données projet'!$B$166,DO64+DN65-DW64))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8"/>
        <v>#N/A</v>
      </c>
      <c r="DR65" s="22" t="e">
        <f t="shared" si="21"/>
        <v>#N/A</v>
      </c>
      <c r="DS65" s="62" t="e">
        <f t="shared" si="22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23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projet'!$B$9,Paramètres!$A$1:$I$88,3,0)*0.475*44/12</f>
        <v>0</v>
      </c>
      <c r="EB65" s="23">
        <f>EXP(-LN(2)/25)*EB64+(1-EXP(-LN(2)/25))/(LN(2)/25)*Calculateur!DW65*Calculateur!DY65*VLOOKUP('Données projet'!$B$9,Paramètres!$A$1:$I$88,3,0)*0.475*44/12</f>
        <v>0</v>
      </c>
      <c r="EC65" s="23">
        <f>EXP(-LN(2)/2)*EC64+(1-EXP(-LN(2)/2))/(LN(2)/2)*DW65*DZ65*VLOOKUP('Données projet'!$B$9,Paramètres!$A$1:$I$88,3,0)*0.475*44/12</f>
        <v>0</v>
      </c>
      <c r="ED65" s="24">
        <f t="shared" si="24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IF(A65&lt;'Données projet'!$A$192,$EG$205^A65,IF(A65='Données projet'!$A$192,'Données projet'!$B$192,EJ64+EI65-ER64))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9"/>
        <v>#N/A</v>
      </c>
      <c r="EM65" s="22" t="e">
        <f t="shared" si="25"/>
        <v>#N/A</v>
      </c>
      <c r="EN65" s="62" t="e">
        <f t="shared" si="26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27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projet'!$B$9,Paramètres!$A$1:$I$88,3,0)*0.475*44/12</f>
        <v>0</v>
      </c>
      <c r="EW65" s="23">
        <f>EXP(-LN(2)/25)*EW64+(1-EXP(-LN(2)/25))/(LN(2)/25)*Calculateur!ER65*Calculateur!ET65*VLOOKUP('Données projet'!$B$9,Paramètres!$A$1:$I$88,3,0)*0.475*44/12</f>
        <v>0</v>
      </c>
      <c r="EX65" s="23">
        <f>EXP(-LN(2)/2)*EX64+(1-EXP(-LN(2)/2))/(LN(2)/2)*ER65*EU65*VLOOKUP('Données projet'!$B$9,Paramètres!$A$1:$I$88,3,0)*0.475*44/12</f>
        <v>0</v>
      </c>
      <c r="EY65" s="24">
        <f t="shared" si="28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IF(A65&lt;'Données projet'!$A$218,$FB$205^A65,IF(A65='Données projet'!$A$218,'Données projet'!$B$218,FE64+FD65-FM64))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50"/>
        <v>#N/A</v>
      </c>
      <c r="FH65" s="22" t="e">
        <f t="shared" si="29"/>
        <v>#N/A</v>
      </c>
      <c r="FI65" s="62" t="e">
        <f t="shared" si="30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31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projet'!$B$9,Paramètres!$A$1:$I$88,3,0)*0.475*44/12</f>
        <v>0</v>
      </c>
      <c r="FR65" s="23">
        <f>EXP(-LN(2)/25)*FR64+(1-EXP(-LN(2)/25))/(LN(2)/25)*Calculateur!FM65*Calculateur!FO65*VLOOKUP('Données projet'!$B$9,Paramètres!$A$1:$I$88,3,0)*0.475*44/12</f>
        <v>0</v>
      </c>
      <c r="FS65" s="23">
        <f>EXP(-LN(2)/2)*FS64+(1-EXP(-LN(2)/2))/(LN(2)/2)*FM65*FP65*VLOOKUP('Données projet'!$B$9,Paramètres!$A$1:$I$88,3,0)*0.475*44/12</f>
        <v>0</v>
      </c>
      <c r="FT65" s="24">
        <f t="shared" si="32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IF(A65&lt;'Données projet'!$A$244,$FW$205^A65,IF(A65='Données projet'!$A$244,'Données projet'!$B$244,FZ64+FY65-GH64))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51"/>
        <v>#N/A</v>
      </c>
      <c r="GC65" s="22" t="e">
        <f t="shared" si="33"/>
        <v>#N/A</v>
      </c>
      <c r="GD65" s="62" t="e">
        <f t="shared" si="34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35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projet'!$B$9,Paramètres!$A$1:$I$88,3,0)*0.475*44/12</f>
        <v>0</v>
      </c>
      <c r="GM65" s="23">
        <f>EXP(-LN(2)/25)*GM64+(1-EXP(-LN(2)/25))/(LN(2)/25)*Calculateur!GH65*Calculateur!GJ65*VLOOKUP('Données projet'!$B$9,Paramètres!$A$1:$I$88,3,0)*0.475*44/12</f>
        <v>0</v>
      </c>
      <c r="GN65" s="23">
        <f>EXP(-LN(2)/2)*GN64+(1-EXP(-LN(2)/2))/(LN(2)/2)*GH65*GK65*VLOOKUP('Données projet'!$B$9,Paramètres!$A$1:$I$88,3,0)*0.475*44/12</f>
        <v>0</v>
      </c>
      <c r="GO65" s="23">
        <f t="shared" si="36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IF(A65&lt;'Données projet'!$A$270,$GR$205^A65,IF(A65='Données projet'!$A$270,'Données projet'!$B$270,GU64+GT65-HC64))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2"/>
        <v>#N/A</v>
      </c>
      <c r="GX65" s="22" t="e">
        <f t="shared" si="37"/>
        <v>#N/A</v>
      </c>
      <c r="GY65" s="62" t="e">
        <f t="shared" si="38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39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projet'!$B$9,Paramètres!$A$1:$I$88,3,0)*0.475*44/12</f>
        <v>0</v>
      </c>
      <c r="HH65" s="23">
        <f>EXP(-LN(2)/25)*HH64+(1-EXP(-LN(2)/25))/(LN(2)/25)*Calculateur!HC65*Calculateur!HE65*VLOOKUP('Données projet'!$B$9,Paramètres!$A$1:$I$88,3,0)*0.475*44/12</f>
        <v>0</v>
      </c>
      <c r="HI65" s="23">
        <f>EXP(-LN(2)/2)*HI64+(1-EXP(-LN(2)/2))/(LN(2)/2)*HC65*HF65*VLOOKUP('Données projet'!$B$9,Paramètres!$A$1:$I$88,3,0)*0.475*44/12</f>
        <v>0</v>
      </c>
      <c r="HJ65" s="24">
        <f t="shared" si="40"/>
        <v>0</v>
      </c>
    </row>
    <row r="66" spans="1:218" s="5" customFormat="1" x14ac:dyDescent="0.3">
      <c r="A66" s="11">
        <f t="shared" si="4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37.673999999999971</v>
      </c>
      <c r="D66" s="12">
        <f t="shared" si="4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IF(A66&lt;'Données projet'!$A$36,$K$205^A66,IF(A66='Données projet'!$A$36,'Données projet'!$B$36,N65+M66-V65))</f>
        <v>0</v>
      </c>
      <c r="O66" s="14">
        <f>N66*VLOOKUP('Données projet'!$B$9,Paramètres!$A$1:$I$88,3,0)*VLOOKUP('Données projet'!$B$9,Paramètres!$A$1:$I$88,5,0)</f>
        <v>0</v>
      </c>
      <c r="P66" s="14" t="e">
        <f t="shared" si="4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148.54336005338024</v>
      </c>
      <c r="T66" s="62">
        <f t="shared" si="3"/>
        <v>361.07991692964788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27.737364451124581</v>
      </c>
      <c r="AA66" s="23">
        <f>EXP(-LN(2)/25)*AA65+(1-EXP(-LN(2)/25))/(LN(2)/25)*Calculateur!V66*Calculateur!X66*VLOOKUP('Données projet'!$B$9,Paramètres!$A$1:$I$88,3,0)*0.475*44/12</f>
        <v>17.603035812832424</v>
      </c>
      <c r="AB66" s="23">
        <f>EXP(-LN(2)/2)*AB65+(1-EXP(-LN(2)/2))/(LN(2)/2)*V66*Y66*VLOOKUP('Données projet'!$B$9,Paramètres!$A$1:$I$88,3,0)*0.475*44/12</f>
        <v>4.7007435956508963E-4</v>
      </c>
      <c r="AC66" s="24">
        <f t="shared" si="4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IF(A66&lt;'Données projet'!$A$62,$AF$205^A66,IF(A66='Données projet'!$A$62,'Données projet'!$B$62,AI65+AH66-AQ65))</f>
        <v>0</v>
      </c>
      <c r="AJ66" s="14" t="e">
        <f>AI66*VLOOKUP('Données projet'!$B$10,Paramètres!$A$1:$I$88,3,0)*VLOOKUP('Données projet'!$B$10,Paramètres!$A$1:$I$88,5,0)</f>
        <v>#N/A</v>
      </c>
      <c r="AK66" s="14" t="e">
        <f t="shared" si="44"/>
        <v>#N/A</v>
      </c>
      <c r="AL66" s="22" t="e">
        <f t="shared" si="5"/>
        <v>#N/A</v>
      </c>
      <c r="AM66" s="62" t="e">
        <f t="shared" si="6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7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projet'!$B$9,Paramètres!$A$1:$I$88,3,0)*0.475*44/12</f>
        <v>0</v>
      </c>
      <c r="AV66" s="23">
        <f>EXP(-LN(2)/25)*AV65+(1-EXP(-LN(2)/25))/(LN(2)/25)*Calculateur!AQ66*Calculateur!AS66*VLOOKUP('Données projet'!$B$9,Paramètres!$A$1:$I$88,3,0)*0.475*44/12</f>
        <v>0</v>
      </c>
      <c r="AW66" s="23">
        <f>EXP(-LN(2)/2)*AW65+(1-EXP(-LN(2)/2))/(LN(2)/2)*AQ66*AT66*VLOOKUP('Données projet'!$B$9,Paramètres!$A$1:$I$88,3,0)*0.475*44/12</f>
        <v>0</v>
      </c>
      <c r="AX66" s="23">
        <f t="shared" si="8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IF(A66&lt;'Données projet'!$A$88,$BA$205^A66,IF(A66='Données projet'!$A$88,'Données projet'!$B$88,BD65+BC66-BL65))</f>
        <v>0</v>
      </c>
      <c r="BE66" s="14" t="e">
        <f>BD66*VLOOKUP('Données projet'!$B$11,Paramètres!$A$1:$I$88,3,0)*VLOOKUP('Données projet'!$B$11,Paramètres!$A$1:$I$88,5,0)</f>
        <v>#N/A</v>
      </c>
      <c r="BF66" s="14" t="e">
        <f t="shared" si="45"/>
        <v>#N/A</v>
      </c>
      <c r="BG66" s="22" t="e">
        <f t="shared" si="9"/>
        <v>#N/A</v>
      </c>
      <c r="BH66" s="62" t="e">
        <f t="shared" si="10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11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projet'!$B$9,Paramètres!$A$1:$I$88,3,0)*0.475*44/12</f>
        <v>0</v>
      </c>
      <c r="BQ66" s="23">
        <f>EXP(-LN(2)/25)*BQ65+(1-EXP(-LN(2)/25))/(LN(2)/25)*Calculateur!BL66*Calculateur!BN66*VLOOKUP('Données projet'!$B$9,Paramètres!$A$1:$I$88,3,0)*0.475*44/12</f>
        <v>0</v>
      </c>
      <c r="BR66" s="23">
        <f>EXP(-LN(2)/2)*BR65+(1-EXP(-LN(2)/2))/(LN(2)/2)*BL66*BO66*VLOOKUP('Données projet'!$B$9,Paramètres!$A$1:$I$88,3,0)*0.475*44/12</f>
        <v>0</v>
      </c>
      <c r="BS66" s="24">
        <f t="shared" si="12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IF(A66&lt;'Données projet'!$A$114,$BV$205^A66,IF(A66='Données projet'!$A$114,'Données projet'!$B$114,BY65+BX66-CG65))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46"/>
        <v>#N/A</v>
      </c>
      <c r="CB66" s="22" t="e">
        <f t="shared" si="13"/>
        <v>#N/A</v>
      </c>
      <c r="CC66" s="62" t="e">
        <f t="shared" si="14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15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projet'!$B$9,Paramètres!$A$1:$I$88,3,0)*0.475*44/12</f>
        <v>0</v>
      </c>
      <c r="CL66" s="23">
        <f>EXP(-LN(2)/25)*CL65+(1-EXP(-LN(2)/25))/(LN(2)/25)*Calculateur!CG66*Calculateur!CI66*VLOOKUP('Données projet'!$B$9,Paramètres!$A$1:$I$88,3,0)*0.475*44/12</f>
        <v>0</v>
      </c>
      <c r="CM66" s="23">
        <f>EXP(-LN(2)/2)*CM65+(1-EXP(-LN(2)/2))/(LN(2)/2)*CG66*CJ66*VLOOKUP('Données projet'!$B$9,Paramètres!$A$1:$I$88,3,0)*0.475*44/12</f>
        <v>0</v>
      </c>
      <c r="CN66" s="24">
        <f t="shared" si="16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IF(A66&lt;'Données projet'!$A$140,$CQ$205^A66,IF(A66='Données projet'!$A$140,'Données projet'!$B$140,CT65+CS66-DB65))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7"/>
        <v>#N/A</v>
      </c>
      <c r="CW66" s="22" t="e">
        <f t="shared" si="17"/>
        <v>#N/A</v>
      </c>
      <c r="CX66" s="62" t="e">
        <f t="shared" si="18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19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projet'!$B$9,Paramètres!$A$1:$I$88,3,0)*0.475*44/12</f>
        <v>0</v>
      </c>
      <c r="DG66" s="23">
        <f>EXP(-LN(2)/25)*DG65+(1-EXP(-LN(2)/25))/(LN(2)/25)*Calculateur!DB66*Calculateur!DD66*VLOOKUP('Données projet'!$B$9,Paramètres!$A$1:$I$88,3,0)*0.475*44/12</f>
        <v>0</v>
      </c>
      <c r="DH66" s="23">
        <f>EXP(-LN(2)/2)*DH65+(1-EXP(-LN(2)/2))/(LN(2)/2)*DB66*DE66*VLOOKUP('Données projet'!$B$9,Paramètres!$A$1:$I$88,3,0)*0.475*44/12</f>
        <v>0</v>
      </c>
      <c r="DI66" s="24">
        <f t="shared" si="20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IF(A66&lt;'Données projet'!$A$166,$DL$205^A66,IF(A66='Données projet'!$A$166,'Données projet'!$B$166,DO65+DN66-DW65))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8"/>
        <v>#N/A</v>
      </c>
      <c r="DR66" s="22" t="e">
        <f t="shared" si="21"/>
        <v>#N/A</v>
      </c>
      <c r="DS66" s="62" t="e">
        <f t="shared" si="22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23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projet'!$B$9,Paramètres!$A$1:$I$88,3,0)*0.475*44/12</f>
        <v>0</v>
      </c>
      <c r="EB66" s="23">
        <f>EXP(-LN(2)/25)*EB65+(1-EXP(-LN(2)/25))/(LN(2)/25)*Calculateur!DW66*Calculateur!DY66*VLOOKUP('Données projet'!$B$9,Paramètres!$A$1:$I$88,3,0)*0.475*44/12</f>
        <v>0</v>
      </c>
      <c r="EC66" s="23">
        <f>EXP(-LN(2)/2)*EC65+(1-EXP(-LN(2)/2))/(LN(2)/2)*DW66*DZ66*VLOOKUP('Données projet'!$B$9,Paramètres!$A$1:$I$88,3,0)*0.475*44/12</f>
        <v>0</v>
      </c>
      <c r="ED66" s="24">
        <f t="shared" si="24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IF(A66&lt;'Données projet'!$A$192,$EG$205^A66,IF(A66='Données projet'!$A$192,'Données projet'!$B$192,EJ65+EI66-ER65))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9"/>
        <v>#N/A</v>
      </c>
      <c r="EM66" s="22" t="e">
        <f t="shared" si="25"/>
        <v>#N/A</v>
      </c>
      <c r="EN66" s="62" t="e">
        <f t="shared" si="26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27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projet'!$B$9,Paramètres!$A$1:$I$88,3,0)*0.475*44/12</f>
        <v>0</v>
      </c>
      <c r="EW66" s="23">
        <f>EXP(-LN(2)/25)*EW65+(1-EXP(-LN(2)/25))/(LN(2)/25)*Calculateur!ER66*Calculateur!ET66*VLOOKUP('Données projet'!$B$9,Paramètres!$A$1:$I$88,3,0)*0.475*44/12</f>
        <v>0</v>
      </c>
      <c r="EX66" s="23">
        <f>EXP(-LN(2)/2)*EX65+(1-EXP(-LN(2)/2))/(LN(2)/2)*ER66*EU66*VLOOKUP('Données projet'!$B$9,Paramètres!$A$1:$I$88,3,0)*0.475*44/12</f>
        <v>0</v>
      </c>
      <c r="EY66" s="24">
        <f t="shared" si="28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IF(A66&lt;'Données projet'!$A$218,$FB$205^A66,IF(A66='Données projet'!$A$218,'Données projet'!$B$218,FE65+FD66-FM65))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50"/>
        <v>#N/A</v>
      </c>
      <c r="FH66" s="22" t="e">
        <f t="shared" si="29"/>
        <v>#N/A</v>
      </c>
      <c r="FI66" s="62" t="e">
        <f t="shared" si="30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31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projet'!$B$9,Paramètres!$A$1:$I$88,3,0)*0.475*44/12</f>
        <v>0</v>
      </c>
      <c r="FR66" s="23">
        <f>EXP(-LN(2)/25)*FR65+(1-EXP(-LN(2)/25))/(LN(2)/25)*Calculateur!FM66*Calculateur!FO66*VLOOKUP('Données projet'!$B$9,Paramètres!$A$1:$I$88,3,0)*0.475*44/12</f>
        <v>0</v>
      </c>
      <c r="FS66" s="23">
        <f>EXP(-LN(2)/2)*FS65+(1-EXP(-LN(2)/2))/(LN(2)/2)*FM66*FP66*VLOOKUP('Données projet'!$B$9,Paramètres!$A$1:$I$88,3,0)*0.475*44/12</f>
        <v>0</v>
      </c>
      <c r="FT66" s="24">
        <f t="shared" si="32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IF(A66&lt;'Données projet'!$A$244,$FW$205^A66,IF(A66='Données projet'!$A$244,'Données projet'!$B$244,FZ65+FY66-GH65))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51"/>
        <v>#N/A</v>
      </c>
      <c r="GC66" s="22" t="e">
        <f t="shared" si="33"/>
        <v>#N/A</v>
      </c>
      <c r="GD66" s="62" t="e">
        <f t="shared" si="34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35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projet'!$B$9,Paramètres!$A$1:$I$88,3,0)*0.475*44/12</f>
        <v>0</v>
      </c>
      <c r="GM66" s="23">
        <f>EXP(-LN(2)/25)*GM65+(1-EXP(-LN(2)/25))/(LN(2)/25)*Calculateur!GH66*Calculateur!GJ66*VLOOKUP('Données projet'!$B$9,Paramètres!$A$1:$I$88,3,0)*0.475*44/12</f>
        <v>0</v>
      </c>
      <c r="GN66" s="23">
        <f>EXP(-LN(2)/2)*GN65+(1-EXP(-LN(2)/2))/(LN(2)/2)*GH66*GK66*VLOOKUP('Données projet'!$B$9,Paramètres!$A$1:$I$88,3,0)*0.475*44/12</f>
        <v>0</v>
      </c>
      <c r="GO66" s="23">
        <f t="shared" si="36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IF(A66&lt;'Données projet'!$A$270,$GR$205^A66,IF(A66='Données projet'!$A$270,'Données projet'!$B$270,GU65+GT66-HC65))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2"/>
        <v>#N/A</v>
      </c>
      <c r="GX66" s="22" t="e">
        <f t="shared" si="37"/>
        <v>#N/A</v>
      </c>
      <c r="GY66" s="62" t="e">
        <f t="shared" si="38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39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projet'!$B$9,Paramètres!$A$1:$I$88,3,0)*0.475*44/12</f>
        <v>0</v>
      </c>
      <c r="HH66" s="23">
        <f>EXP(-LN(2)/25)*HH65+(1-EXP(-LN(2)/25))/(LN(2)/25)*Calculateur!HC66*Calculateur!HE66*VLOOKUP('Données projet'!$B$9,Paramètres!$A$1:$I$88,3,0)*0.475*44/12</f>
        <v>0</v>
      </c>
      <c r="HI66" s="23">
        <f>EXP(-LN(2)/2)*HI65+(1-EXP(-LN(2)/2))/(LN(2)/2)*HC66*HF66*VLOOKUP('Données projet'!$B$9,Paramètres!$A$1:$I$88,3,0)*0.475*44/12</f>
        <v>0</v>
      </c>
      <c r="HJ66" s="24">
        <f t="shared" si="40"/>
        <v>0</v>
      </c>
    </row>
    <row r="67" spans="1:218" s="5" customFormat="1" x14ac:dyDescent="0.3">
      <c r="A67" s="11">
        <f t="shared" si="4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38.27199999999997</v>
      </c>
      <c r="D67" s="12">
        <f t="shared" si="4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IF(A67&lt;'Données projet'!$A$36,$K$205^A67,IF(A67='Données projet'!$A$36,'Données projet'!$B$36,N66+M67-V66))</f>
        <v>0</v>
      </c>
      <c r="O67" s="14">
        <f>N67*VLOOKUP('Données projet'!$B$9,Paramètres!$A$1:$I$88,3,0)*VLOOKUP('Données projet'!$B$9,Paramètres!$A$1:$I$88,5,0)</f>
        <v>0</v>
      </c>
      <c r="P67" s="14" t="e">
        <f t="shared" si="4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148.54336005338024</v>
      </c>
      <c r="T67" s="62">
        <f t="shared" ref="T67:T130" si="56">$R$33-$H$33</f>
        <v>361.07991692964788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27.193451652359816</v>
      </c>
      <c r="AA67" s="23">
        <f>EXP(-LN(2)/25)*AA66+(1-EXP(-LN(2)/25))/(LN(2)/25)*Calculateur!V67*Calculateur!X67*VLOOKUP('Données projet'!$B$9,Paramètres!$A$1:$I$88,3,0)*0.475*44/12</f>
        <v>17.121679872827102</v>
      </c>
      <c r="AB67" s="23">
        <f>EXP(-LN(2)/2)*AB66+(1-EXP(-LN(2)/2))/(LN(2)/2)*V67*Y67*VLOOKUP('Données projet'!$B$9,Paramètres!$A$1:$I$88,3,0)*0.475*44/12</f>
        <v>3.3239276731039831E-4</v>
      </c>
      <c r="AC67" s="24">
        <f t="shared" si="4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IF(A67&lt;'Données projet'!$A$62,$AF$205^A67,IF(A67='Données projet'!$A$62,'Données projet'!$B$62,AI66+AH67-AQ66))</f>
        <v>0</v>
      </c>
      <c r="AJ67" s="14" t="e">
        <f>AI67*VLOOKUP('Données projet'!$B$10,Paramètres!$A$1:$I$88,3,0)*VLOOKUP('Données projet'!$B$10,Paramètres!$A$1:$I$88,5,0)</f>
        <v>#N/A</v>
      </c>
      <c r="AK67" s="14" t="e">
        <f t="shared" si="44"/>
        <v>#N/A</v>
      </c>
      <c r="AL67" s="22" t="e">
        <f t="shared" si="5"/>
        <v>#N/A</v>
      </c>
      <c r="AM67" s="62" t="e">
        <f t="shared" si="6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7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projet'!$B$9,Paramètres!$A$1:$I$88,3,0)*0.475*44/12</f>
        <v>0</v>
      </c>
      <c r="AV67" s="23">
        <f>EXP(-LN(2)/25)*AV66+(1-EXP(-LN(2)/25))/(LN(2)/25)*Calculateur!AQ67*Calculateur!AS67*VLOOKUP('Données projet'!$B$9,Paramètres!$A$1:$I$88,3,0)*0.475*44/12</f>
        <v>0</v>
      </c>
      <c r="AW67" s="23">
        <f>EXP(-LN(2)/2)*AW66+(1-EXP(-LN(2)/2))/(LN(2)/2)*AQ67*AT67*VLOOKUP('Données projet'!$B$9,Paramètres!$A$1:$I$88,3,0)*0.475*44/12</f>
        <v>0</v>
      </c>
      <c r="AX67" s="23">
        <f t="shared" si="8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IF(A67&lt;'Données projet'!$A$88,$BA$205^A67,IF(A67='Données projet'!$A$88,'Données projet'!$B$88,BD66+BC67-BL66))</f>
        <v>0</v>
      </c>
      <c r="BE67" s="14" t="e">
        <f>BD67*VLOOKUP('Données projet'!$B$11,Paramètres!$A$1:$I$88,3,0)*VLOOKUP('Données projet'!$B$11,Paramètres!$A$1:$I$88,5,0)</f>
        <v>#N/A</v>
      </c>
      <c r="BF67" s="14" t="e">
        <f t="shared" si="45"/>
        <v>#N/A</v>
      </c>
      <c r="BG67" s="22" t="e">
        <f t="shared" si="9"/>
        <v>#N/A</v>
      </c>
      <c r="BH67" s="62" t="e">
        <f t="shared" si="10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11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projet'!$B$9,Paramètres!$A$1:$I$88,3,0)*0.475*44/12</f>
        <v>0</v>
      </c>
      <c r="BQ67" s="23">
        <f>EXP(-LN(2)/25)*BQ66+(1-EXP(-LN(2)/25))/(LN(2)/25)*Calculateur!BL67*Calculateur!BN67*VLOOKUP('Données projet'!$B$9,Paramètres!$A$1:$I$88,3,0)*0.475*44/12</f>
        <v>0</v>
      </c>
      <c r="BR67" s="23">
        <f>EXP(-LN(2)/2)*BR66+(1-EXP(-LN(2)/2))/(LN(2)/2)*BL67*BO67*VLOOKUP('Données projet'!$B$9,Paramètres!$A$1:$I$88,3,0)*0.475*44/12</f>
        <v>0</v>
      </c>
      <c r="BS67" s="24">
        <f t="shared" si="12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IF(A67&lt;'Données projet'!$A$114,$BV$205^A67,IF(A67='Données projet'!$A$114,'Données projet'!$B$114,BY66+BX67-CG66))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46"/>
        <v>#N/A</v>
      </c>
      <c r="CB67" s="22" t="e">
        <f t="shared" si="13"/>
        <v>#N/A</v>
      </c>
      <c r="CC67" s="62" t="e">
        <f t="shared" si="14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15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projet'!$B$9,Paramètres!$A$1:$I$88,3,0)*0.475*44/12</f>
        <v>0</v>
      </c>
      <c r="CL67" s="23">
        <f>EXP(-LN(2)/25)*CL66+(1-EXP(-LN(2)/25))/(LN(2)/25)*Calculateur!CG67*Calculateur!CI67*VLOOKUP('Données projet'!$B$9,Paramètres!$A$1:$I$88,3,0)*0.475*44/12</f>
        <v>0</v>
      </c>
      <c r="CM67" s="23">
        <f>EXP(-LN(2)/2)*CM66+(1-EXP(-LN(2)/2))/(LN(2)/2)*CG67*CJ67*VLOOKUP('Données projet'!$B$9,Paramètres!$A$1:$I$88,3,0)*0.475*44/12</f>
        <v>0</v>
      </c>
      <c r="CN67" s="24">
        <f t="shared" si="16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IF(A67&lt;'Données projet'!$A$140,$CQ$205^A67,IF(A67='Données projet'!$A$140,'Données projet'!$B$140,CT66+CS67-DB66))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7"/>
        <v>#N/A</v>
      </c>
      <c r="CW67" s="22" t="e">
        <f t="shared" si="17"/>
        <v>#N/A</v>
      </c>
      <c r="CX67" s="62" t="e">
        <f t="shared" si="18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19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projet'!$B$9,Paramètres!$A$1:$I$88,3,0)*0.475*44/12</f>
        <v>0</v>
      </c>
      <c r="DG67" s="23">
        <f>EXP(-LN(2)/25)*DG66+(1-EXP(-LN(2)/25))/(LN(2)/25)*Calculateur!DB67*Calculateur!DD67*VLOOKUP('Données projet'!$B$9,Paramètres!$A$1:$I$88,3,0)*0.475*44/12</f>
        <v>0</v>
      </c>
      <c r="DH67" s="23">
        <f>EXP(-LN(2)/2)*DH66+(1-EXP(-LN(2)/2))/(LN(2)/2)*DB67*DE67*VLOOKUP('Données projet'!$B$9,Paramètres!$A$1:$I$88,3,0)*0.475*44/12</f>
        <v>0</v>
      </c>
      <c r="DI67" s="24">
        <f t="shared" si="20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IF(A67&lt;'Données projet'!$A$166,$DL$205^A67,IF(A67='Données projet'!$A$166,'Données projet'!$B$166,DO66+DN67-DW66))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8"/>
        <v>#N/A</v>
      </c>
      <c r="DR67" s="22" t="e">
        <f t="shared" si="21"/>
        <v>#N/A</v>
      </c>
      <c r="DS67" s="62" t="e">
        <f t="shared" si="22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23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projet'!$B$9,Paramètres!$A$1:$I$88,3,0)*0.475*44/12</f>
        <v>0</v>
      </c>
      <c r="EB67" s="23">
        <f>EXP(-LN(2)/25)*EB66+(1-EXP(-LN(2)/25))/(LN(2)/25)*Calculateur!DW67*Calculateur!DY67*VLOOKUP('Données projet'!$B$9,Paramètres!$A$1:$I$88,3,0)*0.475*44/12</f>
        <v>0</v>
      </c>
      <c r="EC67" s="23">
        <f>EXP(-LN(2)/2)*EC66+(1-EXP(-LN(2)/2))/(LN(2)/2)*DW67*DZ67*VLOOKUP('Données projet'!$B$9,Paramètres!$A$1:$I$88,3,0)*0.475*44/12</f>
        <v>0</v>
      </c>
      <c r="ED67" s="24">
        <f t="shared" si="24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IF(A67&lt;'Données projet'!$A$192,$EG$205^A67,IF(A67='Données projet'!$A$192,'Données projet'!$B$192,EJ66+EI67-ER66))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9"/>
        <v>#N/A</v>
      </c>
      <c r="EM67" s="22" t="e">
        <f t="shared" si="25"/>
        <v>#N/A</v>
      </c>
      <c r="EN67" s="62" t="e">
        <f t="shared" si="26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27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projet'!$B$9,Paramètres!$A$1:$I$88,3,0)*0.475*44/12</f>
        <v>0</v>
      </c>
      <c r="EW67" s="23">
        <f>EXP(-LN(2)/25)*EW66+(1-EXP(-LN(2)/25))/(LN(2)/25)*Calculateur!ER67*Calculateur!ET67*VLOOKUP('Données projet'!$B$9,Paramètres!$A$1:$I$88,3,0)*0.475*44/12</f>
        <v>0</v>
      </c>
      <c r="EX67" s="23">
        <f>EXP(-LN(2)/2)*EX66+(1-EXP(-LN(2)/2))/(LN(2)/2)*ER67*EU67*VLOOKUP('Données projet'!$B$9,Paramètres!$A$1:$I$88,3,0)*0.475*44/12</f>
        <v>0</v>
      </c>
      <c r="EY67" s="24">
        <f t="shared" si="28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IF(A67&lt;'Données projet'!$A$218,$FB$205^A67,IF(A67='Données projet'!$A$218,'Données projet'!$B$218,FE66+FD67-FM66))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50"/>
        <v>#N/A</v>
      </c>
      <c r="FH67" s="22" t="e">
        <f t="shared" si="29"/>
        <v>#N/A</v>
      </c>
      <c r="FI67" s="62" t="e">
        <f t="shared" si="30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31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projet'!$B$9,Paramètres!$A$1:$I$88,3,0)*0.475*44/12</f>
        <v>0</v>
      </c>
      <c r="FR67" s="23">
        <f>EXP(-LN(2)/25)*FR66+(1-EXP(-LN(2)/25))/(LN(2)/25)*Calculateur!FM67*Calculateur!FO67*VLOOKUP('Données projet'!$B$9,Paramètres!$A$1:$I$88,3,0)*0.475*44/12</f>
        <v>0</v>
      </c>
      <c r="FS67" s="23">
        <f>EXP(-LN(2)/2)*FS66+(1-EXP(-LN(2)/2))/(LN(2)/2)*FM67*FP67*VLOOKUP('Données projet'!$B$9,Paramètres!$A$1:$I$88,3,0)*0.475*44/12</f>
        <v>0</v>
      </c>
      <c r="FT67" s="24">
        <f t="shared" si="32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IF(A67&lt;'Données projet'!$A$244,$FW$205^A67,IF(A67='Données projet'!$A$244,'Données projet'!$B$244,FZ66+FY67-GH66))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51"/>
        <v>#N/A</v>
      </c>
      <c r="GC67" s="22" t="e">
        <f t="shared" si="33"/>
        <v>#N/A</v>
      </c>
      <c r="GD67" s="62" t="e">
        <f t="shared" si="34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35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projet'!$B$9,Paramètres!$A$1:$I$88,3,0)*0.475*44/12</f>
        <v>0</v>
      </c>
      <c r="GM67" s="23">
        <f>EXP(-LN(2)/25)*GM66+(1-EXP(-LN(2)/25))/(LN(2)/25)*Calculateur!GH67*Calculateur!GJ67*VLOOKUP('Données projet'!$B$9,Paramètres!$A$1:$I$88,3,0)*0.475*44/12</f>
        <v>0</v>
      </c>
      <c r="GN67" s="23">
        <f>EXP(-LN(2)/2)*GN66+(1-EXP(-LN(2)/2))/(LN(2)/2)*GH67*GK67*VLOOKUP('Données projet'!$B$9,Paramètres!$A$1:$I$88,3,0)*0.475*44/12</f>
        <v>0</v>
      </c>
      <c r="GO67" s="23">
        <f t="shared" si="36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IF(A67&lt;'Données projet'!$A$270,$GR$205^A67,IF(A67='Données projet'!$A$270,'Données projet'!$B$270,GU66+GT67-HC66))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2"/>
        <v>#N/A</v>
      </c>
      <c r="GX67" s="22" t="e">
        <f t="shared" si="37"/>
        <v>#N/A</v>
      </c>
      <c r="GY67" s="62" t="e">
        <f t="shared" si="38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39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projet'!$B$9,Paramètres!$A$1:$I$88,3,0)*0.475*44/12</f>
        <v>0</v>
      </c>
      <c r="HH67" s="23">
        <f>EXP(-LN(2)/25)*HH66+(1-EXP(-LN(2)/25))/(LN(2)/25)*Calculateur!HC67*Calculateur!HE67*VLOOKUP('Données projet'!$B$9,Paramètres!$A$1:$I$88,3,0)*0.475*44/12</f>
        <v>0</v>
      </c>
      <c r="HI67" s="23">
        <f>EXP(-LN(2)/2)*HI66+(1-EXP(-LN(2)/2))/(LN(2)/2)*HC67*HF67*VLOOKUP('Données projet'!$B$9,Paramètres!$A$1:$I$88,3,0)*0.475*44/12</f>
        <v>0</v>
      </c>
      <c r="HJ67" s="24">
        <f t="shared" si="40"/>
        <v>0</v>
      </c>
    </row>
    <row r="68" spans="1:218" s="5" customFormat="1" x14ac:dyDescent="0.3">
      <c r="A68" s="11">
        <f t="shared" si="4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38.869999999999969</v>
      </c>
      <c r="D68" s="12">
        <f t="shared" si="4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7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IF(A68&lt;'Données projet'!$A$36,$K$205^A68,IF(A68='Données projet'!$A$36,'Données projet'!$B$36,N67+M68-V67))</f>
        <v>0</v>
      </c>
      <c r="O68" s="14">
        <f>N68*VLOOKUP('Données projet'!$B$9,Paramètres!$A$1:$I$88,3,0)*VLOOKUP('Données projet'!$B$9,Paramètres!$A$1:$I$88,5,0)</f>
        <v>0</v>
      </c>
      <c r="P68" s="14" t="e">
        <f t="shared" si="4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148.54336005338024</v>
      </c>
      <c r="T68" s="62">
        <f t="shared" si="56"/>
        <v>361.07991692964788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26.660204651824781</v>
      </c>
      <c r="AA68" s="23">
        <f>EXP(-LN(2)/25)*AA67+(1-EXP(-LN(2)/25))/(LN(2)/25)*Calculateur!V68*Calculateur!X68*VLOOKUP('Données projet'!$B$9,Paramètres!$A$1:$I$88,3,0)*0.475*44/12</f>
        <v>16.653486636314632</v>
      </c>
      <c r="AB68" s="23">
        <f>EXP(-LN(2)/2)*AB67+(1-EXP(-LN(2)/2))/(LN(2)/2)*V68*Y68*VLOOKUP('Données projet'!$B$9,Paramètres!$A$1:$I$88,3,0)*0.475*44/12</f>
        <v>2.3503717978254484E-4</v>
      </c>
      <c r="AC68" s="24">
        <f t="shared" ref="AC68:AC131" si="58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IF(A68&lt;'Données projet'!$A$62,$AF$205^A68,IF(A68='Données projet'!$A$62,'Données projet'!$B$62,AI67+AH68-AQ67))</f>
        <v>0</v>
      </c>
      <c r="AJ68" s="14" t="e">
        <f>AI68*VLOOKUP('Données projet'!$B$10,Paramètres!$A$1:$I$88,3,0)*VLOOKUP('Données projet'!$B$10,Paramètres!$A$1:$I$88,5,0)</f>
        <v>#N/A</v>
      </c>
      <c r="AK68" s="14" t="e">
        <f t="shared" si="44"/>
        <v>#N/A</v>
      </c>
      <c r="AL68" s="22" t="e">
        <f t="shared" ref="AL68:AL131" si="59">(AJ68+AK68)*0.475*44/12</f>
        <v>#N/A</v>
      </c>
      <c r="AM68" s="62" t="e">
        <f t="shared" ref="AM68:AM131" si="60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ref="AO68:AO131" si="61">$AM$33-$H$33</f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projet'!$B$9,Paramètres!$A$1:$I$88,3,0)*0.475*44/12</f>
        <v>0</v>
      </c>
      <c r="AV68" s="23">
        <f>EXP(-LN(2)/25)*AV67+(1-EXP(-LN(2)/25))/(LN(2)/25)*Calculateur!AQ68*Calculateur!AS68*VLOOKUP('Données projet'!$B$9,Paramètres!$A$1:$I$88,3,0)*0.475*44/12</f>
        <v>0</v>
      </c>
      <c r="AW68" s="23">
        <f>EXP(-LN(2)/2)*AW67+(1-EXP(-LN(2)/2))/(LN(2)/2)*AQ68*AT68*VLOOKUP('Données projet'!$B$9,Paramètres!$A$1:$I$88,3,0)*0.475*44/12</f>
        <v>0</v>
      </c>
      <c r="AX68" s="23">
        <f t="shared" ref="AX68:AX131" si="62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IF(A68&lt;'Données projet'!$A$88,$BA$205^A68,IF(A68='Données projet'!$A$88,'Données projet'!$B$88,BD67+BC68-BL67))</f>
        <v>0</v>
      </c>
      <c r="BE68" s="14" t="e">
        <f>BD68*VLOOKUP('Données projet'!$B$11,Paramètres!$A$1:$I$88,3,0)*VLOOKUP('Données projet'!$B$11,Paramètres!$A$1:$I$88,5,0)</f>
        <v>#N/A</v>
      </c>
      <c r="BF68" s="14" t="e">
        <f t="shared" si="45"/>
        <v>#N/A</v>
      </c>
      <c r="BG68" s="22" t="e">
        <f t="shared" ref="BG68:BG131" si="63">(BE68+BF68)*0.475*44/12</f>
        <v>#N/A</v>
      </c>
      <c r="BH68" s="62" t="e">
        <f t="shared" ref="BH68:BH131" si="64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ref="BJ68:BJ131" si="65">$BH$33-$H$33</f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projet'!$B$9,Paramètres!$A$1:$I$88,3,0)*0.475*44/12</f>
        <v>0</v>
      </c>
      <c r="BQ68" s="23">
        <f>EXP(-LN(2)/25)*BQ67+(1-EXP(-LN(2)/25))/(LN(2)/25)*Calculateur!BL68*Calculateur!BN68*VLOOKUP('Données projet'!$B$9,Paramètres!$A$1:$I$88,3,0)*0.475*44/12</f>
        <v>0</v>
      </c>
      <c r="BR68" s="23">
        <f>EXP(-LN(2)/2)*BR67+(1-EXP(-LN(2)/2))/(LN(2)/2)*BL68*BO68*VLOOKUP('Données projet'!$B$9,Paramètres!$A$1:$I$88,3,0)*0.475*44/12</f>
        <v>0</v>
      </c>
      <c r="BS68" s="24">
        <f t="shared" ref="BS68:BS131" si="66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IF(A68&lt;'Données projet'!$A$114,$BV$205^A68,IF(A68='Données projet'!$A$114,'Données projet'!$B$114,BY67+BX68-CG67))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46"/>
        <v>#N/A</v>
      </c>
      <c r="CB68" s="22" t="e">
        <f t="shared" ref="CB68:CB131" si="67">(BZ68+CA68)*0.475*44/12</f>
        <v>#N/A</v>
      </c>
      <c r="CC68" s="62" t="e">
        <f t="shared" ref="CC68:CC131" si="68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ref="CE68:CE131" si="69">$CC$33-$H$33</f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projet'!$B$9,Paramètres!$A$1:$I$88,3,0)*0.475*44/12</f>
        <v>0</v>
      </c>
      <c r="CL68" s="23">
        <f>EXP(-LN(2)/25)*CL67+(1-EXP(-LN(2)/25))/(LN(2)/25)*Calculateur!CG68*Calculateur!CI68*VLOOKUP('Données projet'!$B$9,Paramètres!$A$1:$I$88,3,0)*0.475*44/12</f>
        <v>0</v>
      </c>
      <c r="CM68" s="23">
        <f>EXP(-LN(2)/2)*CM67+(1-EXP(-LN(2)/2))/(LN(2)/2)*CG68*CJ68*VLOOKUP('Données projet'!$B$9,Paramètres!$A$1:$I$88,3,0)*0.475*44/12</f>
        <v>0</v>
      </c>
      <c r="CN68" s="24">
        <f t="shared" ref="CN68:CN131" si="70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IF(A68&lt;'Données projet'!$A$140,$CQ$205^A68,IF(A68='Données projet'!$A$140,'Données projet'!$B$140,CT67+CS68-DB67))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7"/>
        <v>#N/A</v>
      </c>
      <c r="CW68" s="22" t="e">
        <f t="shared" ref="CW68:CW131" si="71">(CU68+CV68)*0.475*44/12</f>
        <v>#N/A</v>
      </c>
      <c r="CX68" s="62" t="e">
        <f t="shared" ref="CX68:CX131" si="72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ref="CZ68:CZ131" si="73">$CX$33-$H$33</f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projet'!$B$9,Paramètres!$A$1:$I$88,3,0)*0.475*44/12</f>
        <v>0</v>
      </c>
      <c r="DG68" s="23">
        <f>EXP(-LN(2)/25)*DG67+(1-EXP(-LN(2)/25))/(LN(2)/25)*Calculateur!DB68*Calculateur!DD68*VLOOKUP('Données projet'!$B$9,Paramètres!$A$1:$I$88,3,0)*0.475*44/12</f>
        <v>0</v>
      </c>
      <c r="DH68" s="23">
        <f>EXP(-LN(2)/2)*DH67+(1-EXP(-LN(2)/2))/(LN(2)/2)*DB68*DE68*VLOOKUP('Données projet'!$B$9,Paramètres!$A$1:$I$88,3,0)*0.475*44/12</f>
        <v>0</v>
      </c>
      <c r="DI68" s="24">
        <f t="shared" ref="DI68:DI131" si="74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IF(A68&lt;'Données projet'!$A$166,$DL$205^A68,IF(A68='Données projet'!$A$166,'Données projet'!$B$166,DO67+DN68-DW67))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8"/>
        <v>#N/A</v>
      </c>
      <c r="DR68" s="22" t="e">
        <f t="shared" ref="DR68:DR131" si="75">(DP68+DQ68)*0.475*44/12</f>
        <v>#N/A</v>
      </c>
      <c r="DS68" s="62" t="e">
        <f t="shared" ref="DS68:DS131" si="76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ref="DU68:DU131" si="77">$DS$33-$H$33</f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projet'!$B$9,Paramètres!$A$1:$I$88,3,0)*0.475*44/12</f>
        <v>0</v>
      </c>
      <c r="EB68" s="23">
        <f>EXP(-LN(2)/25)*EB67+(1-EXP(-LN(2)/25))/(LN(2)/25)*Calculateur!DW68*Calculateur!DY68*VLOOKUP('Données projet'!$B$9,Paramètres!$A$1:$I$88,3,0)*0.475*44/12</f>
        <v>0</v>
      </c>
      <c r="EC68" s="23">
        <f>EXP(-LN(2)/2)*EC67+(1-EXP(-LN(2)/2))/(LN(2)/2)*DW68*DZ68*VLOOKUP('Données projet'!$B$9,Paramètres!$A$1:$I$88,3,0)*0.475*44/12</f>
        <v>0</v>
      </c>
      <c r="ED68" s="24">
        <f t="shared" ref="ED68:ED131" si="78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IF(A68&lt;'Données projet'!$A$192,$EG$205^A68,IF(A68='Données projet'!$A$192,'Données projet'!$B$192,EJ67+EI68-ER67))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9"/>
        <v>#N/A</v>
      </c>
      <c r="EM68" s="22" t="e">
        <f t="shared" ref="EM68:EM131" si="79">(EK68+EL68)*0.475*44/12</f>
        <v>#N/A</v>
      </c>
      <c r="EN68" s="62" t="e">
        <f t="shared" ref="EN68:EN131" si="80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ref="EP68:EP131" si="81">$EN$33-$H$33</f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projet'!$B$9,Paramètres!$A$1:$I$88,3,0)*0.475*44/12</f>
        <v>0</v>
      </c>
      <c r="EW68" s="23">
        <f>EXP(-LN(2)/25)*EW67+(1-EXP(-LN(2)/25))/(LN(2)/25)*Calculateur!ER68*Calculateur!ET68*VLOOKUP('Données projet'!$B$9,Paramètres!$A$1:$I$88,3,0)*0.475*44/12</f>
        <v>0</v>
      </c>
      <c r="EX68" s="23">
        <f>EXP(-LN(2)/2)*EX67+(1-EXP(-LN(2)/2))/(LN(2)/2)*ER68*EU68*VLOOKUP('Données projet'!$B$9,Paramètres!$A$1:$I$88,3,0)*0.475*44/12</f>
        <v>0</v>
      </c>
      <c r="EY68" s="24">
        <f t="shared" ref="EY68:EY131" si="82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IF(A68&lt;'Données projet'!$A$218,$FB$205^A68,IF(A68='Données projet'!$A$218,'Données projet'!$B$218,FE67+FD68-FM67))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50"/>
        <v>#N/A</v>
      </c>
      <c r="FH68" s="22" t="e">
        <f t="shared" ref="FH68:FH131" si="83">(FF68+FG68)*0.475*44/12</f>
        <v>#N/A</v>
      </c>
      <c r="FI68" s="62" t="e">
        <f t="shared" ref="FI68:FI131" si="84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ref="FK68:FK131" si="85">$FI$33-$H$33</f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projet'!$B$9,Paramètres!$A$1:$I$88,3,0)*0.475*44/12</f>
        <v>0</v>
      </c>
      <c r="FR68" s="23">
        <f>EXP(-LN(2)/25)*FR67+(1-EXP(-LN(2)/25))/(LN(2)/25)*Calculateur!FM68*Calculateur!FO68*VLOOKUP('Données projet'!$B$9,Paramètres!$A$1:$I$88,3,0)*0.475*44/12</f>
        <v>0</v>
      </c>
      <c r="FS68" s="23">
        <f>EXP(-LN(2)/2)*FS67+(1-EXP(-LN(2)/2))/(LN(2)/2)*FM68*FP68*VLOOKUP('Données projet'!$B$9,Paramètres!$A$1:$I$88,3,0)*0.475*44/12</f>
        <v>0</v>
      </c>
      <c r="FT68" s="24">
        <f t="shared" ref="FT68:FT131" si="86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IF(A68&lt;'Données projet'!$A$244,$FW$205^A68,IF(A68='Données projet'!$A$244,'Données projet'!$B$244,FZ67+FY68-GH67))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51"/>
        <v>#N/A</v>
      </c>
      <c r="GC68" s="22" t="e">
        <f t="shared" ref="GC68:GC131" si="87">(GA68+GB68)*0.475*44/12</f>
        <v>#N/A</v>
      </c>
      <c r="GD68" s="62" t="e">
        <f t="shared" ref="GD68:GD131" si="88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ref="GF68:GF131" si="89">$GD$33-$H$33</f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projet'!$B$9,Paramètres!$A$1:$I$88,3,0)*0.475*44/12</f>
        <v>0</v>
      </c>
      <c r="GM68" s="23">
        <f>EXP(-LN(2)/25)*GM67+(1-EXP(-LN(2)/25))/(LN(2)/25)*Calculateur!GH68*Calculateur!GJ68*VLOOKUP('Données projet'!$B$9,Paramètres!$A$1:$I$88,3,0)*0.475*44/12</f>
        <v>0</v>
      </c>
      <c r="GN68" s="23">
        <f>EXP(-LN(2)/2)*GN67+(1-EXP(-LN(2)/2))/(LN(2)/2)*GH68*GK68*VLOOKUP('Données projet'!$B$9,Paramètres!$A$1:$I$88,3,0)*0.475*44/12</f>
        <v>0</v>
      </c>
      <c r="GO68" s="23">
        <f t="shared" ref="GO68:GO131" si="90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IF(A68&lt;'Données projet'!$A$270,$GR$205^A68,IF(A68='Données projet'!$A$270,'Données projet'!$B$270,GU67+GT68-HC67))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2"/>
        <v>#N/A</v>
      </c>
      <c r="GX68" s="22" t="e">
        <f t="shared" ref="GX68:GX131" si="91">(GV68+GW68)*0.475*44/12</f>
        <v>#N/A</v>
      </c>
      <c r="GY68" s="62" t="e">
        <f t="shared" ref="GY68:GY131" si="92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ref="HA68:HA131" si="93">$GY$33-$H$33</f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projet'!$B$9,Paramètres!$A$1:$I$88,3,0)*0.475*44/12</f>
        <v>0</v>
      </c>
      <c r="HH68" s="23">
        <f>EXP(-LN(2)/25)*HH67+(1-EXP(-LN(2)/25))/(LN(2)/25)*Calculateur!HC68*Calculateur!HE68*VLOOKUP('Données projet'!$B$9,Paramètres!$A$1:$I$88,3,0)*0.475*44/12</f>
        <v>0</v>
      </c>
      <c r="HI68" s="23">
        <f>EXP(-LN(2)/2)*HI67+(1-EXP(-LN(2)/2))/(LN(2)/2)*HC68*HF68*VLOOKUP('Données projet'!$B$9,Paramètres!$A$1:$I$88,3,0)*0.475*44/12</f>
        <v>0</v>
      </c>
      <c r="HJ68" s="24">
        <f t="shared" ref="HJ68:HJ131" si="94">SUM(HG68:HI68)</f>
        <v>0</v>
      </c>
    </row>
    <row r="69" spans="1:218" s="5" customFormat="1" x14ac:dyDescent="0.3">
      <c r="A69" s="11">
        <f t="shared" ref="A69:A132" si="9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39.467999999999968</v>
      </c>
      <c r="D69" s="12">
        <f t="shared" ref="D69:D132" si="9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7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IF(A69&lt;'Données projet'!$A$36,$K$205^A69,IF(A69='Données projet'!$A$36,'Données projet'!$B$36,N68+M69-V68))</f>
        <v>0</v>
      </c>
      <c r="O69" s="14">
        <f>N69*VLOOKUP('Données projet'!$B$9,Paramètres!$A$1:$I$88,3,0)*VLOOKUP('Données projet'!$B$9,Paramètres!$A$1:$I$88,5,0)</f>
        <v>0</v>
      </c>
      <c r="P69" s="14" t="e">
        <f t="shared" ref="P69:P132" si="9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148.54336005338024</v>
      </c>
      <c r="T69" s="62">
        <f t="shared" si="56"/>
        <v>361.07991692964788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26.137414299721684</v>
      </c>
      <c r="AA69" s="23">
        <f>EXP(-LN(2)/25)*AA68+(1-EXP(-LN(2)/25))/(LN(2)/25)*Calculateur!V69*Calculateur!X69*VLOOKUP('Données projet'!$B$9,Paramètres!$A$1:$I$88,3,0)*0.475*44/12</f>
        <v>16.198096168475807</v>
      </c>
      <c r="AB69" s="23">
        <f>EXP(-LN(2)/2)*AB68+(1-EXP(-LN(2)/2))/(LN(2)/2)*V69*Y69*VLOOKUP('Données projet'!$B$9,Paramètres!$A$1:$I$88,3,0)*0.475*44/12</f>
        <v>1.6619638365519918E-4</v>
      </c>
      <c r="AC69" s="24">
        <f t="shared" si="58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IF(A69&lt;'Données projet'!$A$62,$AF$205^A69,IF(A69='Données projet'!$A$62,'Données projet'!$B$62,AI68+AH69-AQ68))</f>
        <v>0</v>
      </c>
      <c r="AJ69" s="14" t="e">
        <f>AI69*VLOOKUP('Données projet'!$B$10,Paramètres!$A$1:$I$88,3,0)*VLOOKUP('Données projet'!$B$10,Paramètres!$A$1:$I$88,5,0)</f>
        <v>#N/A</v>
      </c>
      <c r="AK69" s="14" t="e">
        <f t="shared" ref="AK69:AK132" si="98">EXP(-1.0587+0.8836*LN(AJ69)+0.284)</f>
        <v>#N/A</v>
      </c>
      <c r="AL69" s="22" t="e">
        <f t="shared" si="59"/>
        <v>#N/A</v>
      </c>
      <c r="AM69" s="62" t="e">
        <f t="shared" si="60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si="61"/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projet'!$B$9,Paramètres!$A$1:$I$88,3,0)*0.475*44/12</f>
        <v>0</v>
      </c>
      <c r="AV69" s="23">
        <f>EXP(-LN(2)/25)*AV68+(1-EXP(-LN(2)/25))/(LN(2)/25)*Calculateur!AQ69*Calculateur!AS69*VLOOKUP('Données projet'!$B$9,Paramètres!$A$1:$I$88,3,0)*0.475*44/12</f>
        <v>0</v>
      </c>
      <c r="AW69" s="23">
        <f>EXP(-LN(2)/2)*AW68+(1-EXP(-LN(2)/2))/(LN(2)/2)*AQ69*AT69*VLOOKUP('Données projet'!$B$9,Paramètres!$A$1:$I$88,3,0)*0.475*44/12</f>
        <v>0</v>
      </c>
      <c r="AX69" s="23">
        <f t="shared" si="62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IF(A69&lt;'Données projet'!$A$88,$BA$205^A69,IF(A69='Données projet'!$A$88,'Données projet'!$B$88,BD68+BC69-BL68))</f>
        <v>0</v>
      </c>
      <c r="BE69" s="14" t="e">
        <f>BD69*VLOOKUP('Données projet'!$B$11,Paramètres!$A$1:$I$88,3,0)*VLOOKUP('Données projet'!$B$11,Paramètres!$A$1:$I$88,5,0)</f>
        <v>#N/A</v>
      </c>
      <c r="BF69" s="14" t="e">
        <f t="shared" ref="BF69:BF132" si="99">EXP(-1.0587+0.8836*LN(BE69)+0.284)</f>
        <v>#N/A</v>
      </c>
      <c r="BG69" s="22" t="e">
        <f t="shared" si="63"/>
        <v>#N/A</v>
      </c>
      <c r="BH69" s="62" t="e">
        <f t="shared" si="64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si="65"/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projet'!$B$9,Paramètres!$A$1:$I$88,3,0)*0.475*44/12</f>
        <v>0</v>
      </c>
      <c r="BQ69" s="23">
        <f>EXP(-LN(2)/25)*BQ68+(1-EXP(-LN(2)/25))/(LN(2)/25)*Calculateur!BL69*Calculateur!BN69*VLOOKUP('Données projet'!$B$9,Paramètres!$A$1:$I$88,3,0)*0.475*44/12</f>
        <v>0</v>
      </c>
      <c r="BR69" s="23">
        <f>EXP(-LN(2)/2)*BR68+(1-EXP(-LN(2)/2))/(LN(2)/2)*BL69*BO69*VLOOKUP('Données projet'!$B$9,Paramètres!$A$1:$I$88,3,0)*0.475*44/12</f>
        <v>0</v>
      </c>
      <c r="BS69" s="24">
        <f t="shared" si="66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IF(A69&lt;'Données projet'!$A$114,$BV$205^A69,IF(A69='Données projet'!$A$114,'Données projet'!$B$114,BY68+BX69-CG68))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100">EXP(-1.0587+0.8836*LN(BZ69)+0.284)</f>
        <v>#N/A</v>
      </c>
      <c r="CB69" s="22" t="e">
        <f t="shared" si="67"/>
        <v>#N/A</v>
      </c>
      <c r="CC69" s="62" t="e">
        <f t="shared" si="68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si="69"/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projet'!$B$9,Paramètres!$A$1:$I$88,3,0)*0.475*44/12</f>
        <v>0</v>
      </c>
      <c r="CL69" s="23">
        <f>EXP(-LN(2)/25)*CL68+(1-EXP(-LN(2)/25))/(LN(2)/25)*Calculateur!CG69*Calculateur!CI69*VLOOKUP('Données projet'!$B$9,Paramètres!$A$1:$I$88,3,0)*0.475*44/12</f>
        <v>0</v>
      </c>
      <c r="CM69" s="23">
        <f>EXP(-LN(2)/2)*CM68+(1-EXP(-LN(2)/2))/(LN(2)/2)*CG69*CJ69*VLOOKUP('Données projet'!$B$9,Paramètres!$A$1:$I$88,3,0)*0.475*44/12</f>
        <v>0</v>
      </c>
      <c r="CN69" s="24">
        <f t="shared" si="70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IF(A69&lt;'Données projet'!$A$140,$CQ$205^A69,IF(A69='Données projet'!$A$140,'Données projet'!$B$140,CT68+CS69-DB68))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101">EXP(-1.0587+0.8836*LN(CU69)+0.284)</f>
        <v>#N/A</v>
      </c>
      <c r="CW69" s="22" t="e">
        <f t="shared" si="71"/>
        <v>#N/A</v>
      </c>
      <c r="CX69" s="62" t="e">
        <f t="shared" si="72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si="73"/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projet'!$B$9,Paramètres!$A$1:$I$88,3,0)*0.475*44/12</f>
        <v>0</v>
      </c>
      <c r="DG69" s="23">
        <f>EXP(-LN(2)/25)*DG68+(1-EXP(-LN(2)/25))/(LN(2)/25)*Calculateur!DB69*Calculateur!DD69*VLOOKUP('Données projet'!$B$9,Paramètres!$A$1:$I$88,3,0)*0.475*44/12</f>
        <v>0</v>
      </c>
      <c r="DH69" s="23">
        <f>EXP(-LN(2)/2)*DH68+(1-EXP(-LN(2)/2))/(LN(2)/2)*DB69*DE69*VLOOKUP('Données projet'!$B$9,Paramètres!$A$1:$I$88,3,0)*0.475*44/12</f>
        <v>0</v>
      </c>
      <c r="DI69" s="24">
        <f t="shared" si="74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IF(A69&lt;'Données projet'!$A$166,$DL$205^A69,IF(A69='Données projet'!$A$166,'Données projet'!$B$166,DO68+DN69-DW68))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102">EXP(-1.0587+0.8836*LN(DP69)+0.284)</f>
        <v>#N/A</v>
      </c>
      <c r="DR69" s="22" t="e">
        <f t="shared" si="75"/>
        <v>#N/A</v>
      </c>
      <c r="DS69" s="62" t="e">
        <f t="shared" si="76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si="77"/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projet'!$B$9,Paramètres!$A$1:$I$88,3,0)*0.475*44/12</f>
        <v>0</v>
      </c>
      <c r="EB69" s="23">
        <f>EXP(-LN(2)/25)*EB68+(1-EXP(-LN(2)/25))/(LN(2)/25)*Calculateur!DW69*Calculateur!DY69*VLOOKUP('Données projet'!$B$9,Paramètres!$A$1:$I$88,3,0)*0.475*44/12</f>
        <v>0</v>
      </c>
      <c r="EC69" s="23">
        <f>EXP(-LN(2)/2)*EC68+(1-EXP(-LN(2)/2))/(LN(2)/2)*DW69*DZ69*VLOOKUP('Données projet'!$B$9,Paramètres!$A$1:$I$88,3,0)*0.475*44/12</f>
        <v>0</v>
      </c>
      <c r="ED69" s="24">
        <f t="shared" si="78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IF(A69&lt;'Données projet'!$A$192,$EG$205^A69,IF(A69='Données projet'!$A$192,'Données projet'!$B$192,EJ68+EI69-ER68))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103">EXP(-1.0587+0.8836*LN(EK69)+0.284)</f>
        <v>#N/A</v>
      </c>
      <c r="EM69" s="22" t="e">
        <f t="shared" si="79"/>
        <v>#N/A</v>
      </c>
      <c r="EN69" s="62" t="e">
        <f t="shared" si="80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si="81"/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projet'!$B$9,Paramètres!$A$1:$I$88,3,0)*0.475*44/12</f>
        <v>0</v>
      </c>
      <c r="EW69" s="23">
        <f>EXP(-LN(2)/25)*EW68+(1-EXP(-LN(2)/25))/(LN(2)/25)*Calculateur!ER69*Calculateur!ET69*VLOOKUP('Données projet'!$B$9,Paramètres!$A$1:$I$88,3,0)*0.475*44/12</f>
        <v>0</v>
      </c>
      <c r="EX69" s="23">
        <f>EXP(-LN(2)/2)*EX68+(1-EXP(-LN(2)/2))/(LN(2)/2)*ER69*EU69*VLOOKUP('Données projet'!$B$9,Paramètres!$A$1:$I$88,3,0)*0.475*44/12</f>
        <v>0</v>
      </c>
      <c r="EY69" s="24">
        <f t="shared" si="82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IF(A69&lt;'Données projet'!$A$218,$FB$205^A69,IF(A69='Données projet'!$A$218,'Données projet'!$B$218,FE68+FD69-FM68))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4">EXP(-1.0587+0.8836*LN(FF69)+0.284)</f>
        <v>#N/A</v>
      </c>
      <c r="FH69" s="22" t="e">
        <f t="shared" si="83"/>
        <v>#N/A</v>
      </c>
      <c r="FI69" s="62" t="e">
        <f t="shared" si="84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si="85"/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projet'!$B$9,Paramètres!$A$1:$I$88,3,0)*0.475*44/12</f>
        <v>0</v>
      </c>
      <c r="FR69" s="23">
        <f>EXP(-LN(2)/25)*FR68+(1-EXP(-LN(2)/25))/(LN(2)/25)*Calculateur!FM69*Calculateur!FO69*VLOOKUP('Données projet'!$B$9,Paramètres!$A$1:$I$88,3,0)*0.475*44/12</f>
        <v>0</v>
      </c>
      <c r="FS69" s="23">
        <f>EXP(-LN(2)/2)*FS68+(1-EXP(-LN(2)/2))/(LN(2)/2)*FM69*FP69*VLOOKUP('Données projet'!$B$9,Paramètres!$A$1:$I$88,3,0)*0.475*44/12</f>
        <v>0</v>
      </c>
      <c r="FT69" s="24">
        <f t="shared" si="86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IF(A69&lt;'Données projet'!$A$244,$FW$205^A69,IF(A69='Données projet'!$A$244,'Données projet'!$B$244,FZ68+FY69-GH68))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5">EXP(-1.0587+0.8836*LN(GA69)+0.284)</f>
        <v>#N/A</v>
      </c>
      <c r="GC69" s="22" t="e">
        <f t="shared" si="87"/>
        <v>#N/A</v>
      </c>
      <c r="GD69" s="62" t="e">
        <f t="shared" si="88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si="89"/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projet'!$B$9,Paramètres!$A$1:$I$88,3,0)*0.475*44/12</f>
        <v>0</v>
      </c>
      <c r="GM69" s="23">
        <f>EXP(-LN(2)/25)*GM68+(1-EXP(-LN(2)/25))/(LN(2)/25)*Calculateur!GH69*Calculateur!GJ69*VLOOKUP('Données projet'!$B$9,Paramètres!$A$1:$I$88,3,0)*0.475*44/12</f>
        <v>0</v>
      </c>
      <c r="GN69" s="23">
        <f>EXP(-LN(2)/2)*GN68+(1-EXP(-LN(2)/2))/(LN(2)/2)*GH69*GK69*VLOOKUP('Données projet'!$B$9,Paramètres!$A$1:$I$88,3,0)*0.475*44/12</f>
        <v>0</v>
      </c>
      <c r="GO69" s="23">
        <f t="shared" si="90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IF(A69&lt;'Données projet'!$A$270,$GR$205^A69,IF(A69='Données projet'!$A$270,'Données projet'!$B$270,GU68+GT69-HC68))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6">EXP(-1.0587+0.8836*LN(GV69)+0.284)</f>
        <v>#N/A</v>
      </c>
      <c r="GX69" s="22" t="e">
        <f t="shared" si="91"/>
        <v>#N/A</v>
      </c>
      <c r="GY69" s="62" t="e">
        <f t="shared" si="92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si="93"/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projet'!$B$9,Paramètres!$A$1:$I$88,3,0)*0.475*44/12</f>
        <v>0</v>
      </c>
      <c r="HH69" s="23">
        <f>EXP(-LN(2)/25)*HH68+(1-EXP(-LN(2)/25))/(LN(2)/25)*Calculateur!HC69*Calculateur!HE69*VLOOKUP('Données projet'!$B$9,Paramètres!$A$1:$I$88,3,0)*0.475*44/12</f>
        <v>0</v>
      </c>
      <c r="HI69" s="23">
        <f>EXP(-LN(2)/2)*HI68+(1-EXP(-LN(2)/2))/(LN(2)/2)*HC69*HF69*VLOOKUP('Données projet'!$B$9,Paramètres!$A$1:$I$88,3,0)*0.475*44/12</f>
        <v>0</v>
      </c>
      <c r="HJ69" s="24">
        <f t="shared" si="94"/>
        <v>0</v>
      </c>
    </row>
    <row r="70" spans="1:218" s="5" customFormat="1" x14ac:dyDescent="0.3">
      <c r="A70" s="11">
        <f t="shared" si="9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40.065999999999967</v>
      </c>
      <c r="D70" s="12">
        <f t="shared" si="9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7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IF(A70&lt;'Données projet'!$A$36,$K$205^A70,IF(A70='Données projet'!$A$36,'Données projet'!$B$36,N69+M70-V69))</f>
        <v>0</v>
      </c>
      <c r="O70" s="14">
        <f>N70*VLOOKUP('Données projet'!$B$9,Paramètres!$A$1:$I$88,3,0)*VLOOKUP('Données projet'!$B$9,Paramètres!$A$1:$I$88,5,0)</f>
        <v>0</v>
      </c>
      <c r="P70" s="14" t="e">
        <f t="shared" si="9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148.54336005338024</v>
      </c>
      <c r="T70" s="62">
        <f t="shared" si="56"/>
        <v>361.07991692964788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25.624875547552698</v>
      </c>
      <c r="AA70" s="23">
        <f>EXP(-LN(2)/25)*AA69+(1-EXP(-LN(2)/25))/(LN(2)/25)*Calculateur!V70*Calculateur!X70*VLOOKUP('Données projet'!$B$9,Paramètres!$A$1:$I$88,3,0)*0.475*44/12</f>
        <v>15.75515837692798</v>
      </c>
      <c r="AB70" s="23">
        <f>EXP(-LN(2)/2)*AB69+(1-EXP(-LN(2)/2))/(LN(2)/2)*V70*Y70*VLOOKUP('Données projet'!$B$9,Paramètres!$A$1:$I$88,3,0)*0.475*44/12</f>
        <v>1.1751858989127243E-4</v>
      </c>
      <c r="AC70" s="24">
        <f t="shared" si="58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IF(A70&lt;'Données projet'!$A$62,$AF$205^A70,IF(A70='Données projet'!$A$62,'Données projet'!$B$62,AI69+AH70-AQ69))</f>
        <v>0</v>
      </c>
      <c r="AJ70" s="14" t="e">
        <f>AI70*VLOOKUP('Données projet'!$B$10,Paramètres!$A$1:$I$88,3,0)*VLOOKUP('Données projet'!$B$10,Paramètres!$A$1:$I$88,5,0)</f>
        <v>#N/A</v>
      </c>
      <c r="AK70" s="14" t="e">
        <f t="shared" si="98"/>
        <v>#N/A</v>
      </c>
      <c r="AL70" s="22" t="e">
        <f t="shared" si="59"/>
        <v>#N/A</v>
      </c>
      <c r="AM70" s="62" t="e">
        <f t="shared" si="60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61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projet'!$B$9,Paramètres!$A$1:$I$88,3,0)*0.475*44/12</f>
        <v>0</v>
      </c>
      <c r="AV70" s="23">
        <f>EXP(-LN(2)/25)*AV69+(1-EXP(-LN(2)/25))/(LN(2)/25)*Calculateur!AQ70*Calculateur!AS70*VLOOKUP('Données projet'!$B$9,Paramètres!$A$1:$I$88,3,0)*0.475*44/12</f>
        <v>0</v>
      </c>
      <c r="AW70" s="23">
        <f>EXP(-LN(2)/2)*AW69+(1-EXP(-LN(2)/2))/(LN(2)/2)*AQ70*AT70*VLOOKUP('Données projet'!$B$9,Paramètres!$A$1:$I$88,3,0)*0.475*44/12</f>
        <v>0</v>
      </c>
      <c r="AX70" s="23">
        <f t="shared" si="62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IF(A70&lt;'Données projet'!$A$88,$BA$205^A70,IF(A70='Données projet'!$A$88,'Données projet'!$B$88,BD69+BC70-BL69))</f>
        <v>0</v>
      </c>
      <c r="BE70" s="14" t="e">
        <f>BD70*VLOOKUP('Données projet'!$B$11,Paramètres!$A$1:$I$88,3,0)*VLOOKUP('Données projet'!$B$11,Paramètres!$A$1:$I$88,5,0)</f>
        <v>#N/A</v>
      </c>
      <c r="BF70" s="14" t="e">
        <f t="shared" si="99"/>
        <v>#N/A</v>
      </c>
      <c r="BG70" s="22" t="e">
        <f t="shared" si="63"/>
        <v>#N/A</v>
      </c>
      <c r="BH70" s="62" t="e">
        <f t="shared" si="64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65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projet'!$B$9,Paramètres!$A$1:$I$88,3,0)*0.475*44/12</f>
        <v>0</v>
      </c>
      <c r="BQ70" s="23">
        <f>EXP(-LN(2)/25)*BQ69+(1-EXP(-LN(2)/25))/(LN(2)/25)*Calculateur!BL70*Calculateur!BN70*VLOOKUP('Données projet'!$B$9,Paramètres!$A$1:$I$88,3,0)*0.475*44/12</f>
        <v>0</v>
      </c>
      <c r="BR70" s="23">
        <f>EXP(-LN(2)/2)*BR69+(1-EXP(-LN(2)/2))/(LN(2)/2)*BL70*BO70*VLOOKUP('Données projet'!$B$9,Paramètres!$A$1:$I$88,3,0)*0.475*44/12</f>
        <v>0</v>
      </c>
      <c r="BS70" s="24">
        <f t="shared" si="66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IF(A70&lt;'Données projet'!$A$114,$BV$205^A70,IF(A70='Données projet'!$A$114,'Données projet'!$B$114,BY69+BX70-CG69))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100"/>
        <v>#N/A</v>
      </c>
      <c r="CB70" s="22" t="e">
        <f t="shared" si="67"/>
        <v>#N/A</v>
      </c>
      <c r="CC70" s="62" t="e">
        <f t="shared" si="68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69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projet'!$B$9,Paramètres!$A$1:$I$88,3,0)*0.475*44/12</f>
        <v>0</v>
      </c>
      <c r="CL70" s="23">
        <f>EXP(-LN(2)/25)*CL69+(1-EXP(-LN(2)/25))/(LN(2)/25)*Calculateur!CG70*Calculateur!CI70*VLOOKUP('Données projet'!$B$9,Paramètres!$A$1:$I$88,3,0)*0.475*44/12</f>
        <v>0</v>
      </c>
      <c r="CM70" s="23">
        <f>EXP(-LN(2)/2)*CM69+(1-EXP(-LN(2)/2))/(LN(2)/2)*CG70*CJ70*VLOOKUP('Données projet'!$B$9,Paramètres!$A$1:$I$88,3,0)*0.475*44/12</f>
        <v>0</v>
      </c>
      <c r="CN70" s="24">
        <f t="shared" si="70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IF(A70&lt;'Données projet'!$A$140,$CQ$205^A70,IF(A70='Données projet'!$A$140,'Données projet'!$B$140,CT69+CS70-DB69))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101"/>
        <v>#N/A</v>
      </c>
      <c r="CW70" s="22" t="e">
        <f t="shared" si="71"/>
        <v>#N/A</v>
      </c>
      <c r="CX70" s="62" t="e">
        <f t="shared" si="72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73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projet'!$B$9,Paramètres!$A$1:$I$88,3,0)*0.475*44/12</f>
        <v>0</v>
      </c>
      <c r="DG70" s="23">
        <f>EXP(-LN(2)/25)*DG69+(1-EXP(-LN(2)/25))/(LN(2)/25)*Calculateur!DB70*Calculateur!DD70*VLOOKUP('Données projet'!$B$9,Paramètres!$A$1:$I$88,3,0)*0.475*44/12</f>
        <v>0</v>
      </c>
      <c r="DH70" s="23">
        <f>EXP(-LN(2)/2)*DH69+(1-EXP(-LN(2)/2))/(LN(2)/2)*DB70*DE70*VLOOKUP('Données projet'!$B$9,Paramètres!$A$1:$I$88,3,0)*0.475*44/12</f>
        <v>0</v>
      </c>
      <c r="DI70" s="24">
        <f t="shared" si="74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IF(A70&lt;'Données projet'!$A$166,$DL$205^A70,IF(A70='Données projet'!$A$166,'Données projet'!$B$166,DO69+DN70-DW69))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102"/>
        <v>#N/A</v>
      </c>
      <c r="DR70" s="22" t="e">
        <f t="shared" si="75"/>
        <v>#N/A</v>
      </c>
      <c r="DS70" s="62" t="e">
        <f t="shared" si="76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77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projet'!$B$9,Paramètres!$A$1:$I$88,3,0)*0.475*44/12</f>
        <v>0</v>
      </c>
      <c r="EB70" s="23">
        <f>EXP(-LN(2)/25)*EB69+(1-EXP(-LN(2)/25))/(LN(2)/25)*Calculateur!DW70*Calculateur!DY70*VLOOKUP('Données projet'!$B$9,Paramètres!$A$1:$I$88,3,0)*0.475*44/12</f>
        <v>0</v>
      </c>
      <c r="EC70" s="23">
        <f>EXP(-LN(2)/2)*EC69+(1-EXP(-LN(2)/2))/(LN(2)/2)*DW70*DZ70*VLOOKUP('Données projet'!$B$9,Paramètres!$A$1:$I$88,3,0)*0.475*44/12</f>
        <v>0</v>
      </c>
      <c r="ED70" s="24">
        <f t="shared" si="78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IF(A70&lt;'Données projet'!$A$192,$EG$205^A70,IF(A70='Données projet'!$A$192,'Données projet'!$B$192,EJ69+EI70-ER69))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103"/>
        <v>#N/A</v>
      </c>
      <c r="EM70" s="22" t="e">
        <f t="shared" si="79"/>
        <v>#N/A</v>
      </c>
      <c r="EN70" s="62" t="e">
        <f t="shared" si="80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81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projet'!$B$9,Paramètres!$A$1:$I$88,3,0)*0.475*44/12</f>
        <v>0</v>
      </c>
      <c r="EW70" s="23">
        <f>EXP(-LN(2)/25)*EW69+(1-EXP(-LN(2)/25))/(LN(2)/25)*Calculateur!ER70*Calculateur!ET70*VLOOKUP('Données projet'!$B$9,Paramètres!$A$1:$I$88,3,0)*0.475*44/12</f>
        <v>0</v>
      </c>
      <c r="EX70" s="23">
        <f>EXP(-LN(2)/2)*EX69+(1-EXP(-LN(2)/2))/(LN(2)/2)*ER70*EU70*VLOOKUP('Données projet'!$B$9,Paramètres!$A$1:$I$88,3,0)*0.475*44/12</f>
        <v>0</v>
      </c>
      <c r="EY70" s="24">
        <f t="shared" si="82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IF(A70&lt;'Données projet'!$A$218,$FB$205^A70,IF(A70='Données projet'!$A$218,'Données projet'!$B$218,FE69+FD70-FM69))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4"/>
        <v>#N/A</v>
      </c>
      <c r="FH70" s="22" t="e">
        <f t="shared" si="83"/>
        <v>#N/A</v>
      </c>
      <c r="FI70" s="62" t="e">
        <f t="shared" si="84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85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projet'!$B$9,Paramètres!$A$1:$I$88,3,0)*0.475*44/12</f>
        <v>0</v>
      </c>
      <c r="FR70" s="23">
        <f>EXP(-LN(2)/25)*FR69+(1-EXP(-LN(2)/25))/(LN(2)/25)*Calculateur!FM70*Calculateur!FO70*VLOOKUP('Données projet'!$B$9,Paramètres!$A$1:$I$88,3,0)*0.475*44/12</f>
        <v>0</v>
      </c>
      <c r="FS70" s="23">
        <f>EXP(-LN(2)/2)*FS69+(1-EXP(-LN(2)/2))/(LN(2)/2)*FM70*FP70*VLOOKUP('Données projet'!$B$9,Paramètres!$A$1:$I$88,3,0)*0.475*44/12</f>
        <v>0</v>
      </c>
      <c r="FT70" s="24">
        <f t="shared" si="86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IF(A70&lt;'Données projet'!$A$244,$FW$205^A70,IF(A70='Données projet'!$A$244,'Données projet'!$B$244,FZ69+FY70-GH69))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5"/>
        <v>#N/A</v>
      </c>
      <c r="GC70" s="22" t="e">
        <f t="shared" si="87"/>
        <v>#N/A</v>
      </c>
      <c r="GD70" s="62" t="e">
        <f t="shared" si="88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89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projet'!$B$9,Paramètres!$A$1:$I$88,3,0)*0.475*44/12</f>
        <v>0</v>
      </c>
      <c r="GM70" s="23">
        <f>EXP(-LN(2)/25)*GM69+(1-EXP(-LN(2)/25))/(LN(2)/25)*Calculateur!GH70*Calculateur!GJ70*VLOOKUP('Données projet'!$B$9,Paramètres!$A$1:$I$88,3,0)*0.475*44/12</f>
        <v>0</v>
      </c>
      <c r="GN70" s="23">
        <f>EXP(-LN(2)/2)*GN69+(1-EXP(-LN(2)/2))/(LN(2)/2)*GH70*GK70*VLOOKUP('Données projet'!$B$9,Paramètres!$A$1:$I$88,3,0)*0.475*44/12</f>
        <v>0</v>
      </c>
      <c r="GO70" s="23">
        <f t="shared" si="90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IF(A70&lt;'Données projet'!$A$270,$GR$205^A70,IF(A70='Données projet'!$A$270,'Données projet'!$B$270,GU69+GT70-HC69))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6"/>
        <v>#N/A</v>
      </c>
      <c r="GX70" s="22" t="e">
        <f t="shared" si="91"/>
        <v>#N/A</v>
      </c>
      <c r="GY70" s="62" t="e">
        <f t="shared" si="92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93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projet'!$B$9,Paramètres!$A$1:$I$88,3,0)*0.475*44/12</f>
        <v>0</v>
      </c>
      <c r="HH70" s="23">
        <f>EXP(-LN(2)/25)*HH69+(1-EXP(-LN(2)/25))/(LN(2)/25)*Calculateur!HC70*Calculateur!HE70*VLOOKUP('Données projet'!$B$9,Paramètres!$A$1:$I$88,3,0)*0.475*44/12</f>
        <v>0</v>
      </c>
      <c r="HI70" s="23">
        <f>EXP(-LN(2)/2)*HI69+(1-EXP(-LN(2)/2))/(LN(2)/2)*HC70*HF70*VLOOKUP('Données projet'!$B$9,Paramètres!$A$1:$I$88,3,0)*0.475*44/12</f>
        <v>0</v>
      </c>
      <c r="HJ70" s="24">
        <f t="shared" si="94"/>
        <v>0</v>
      </c>
    </row>
    <row r="71" spans="1:218" s="5" customFormat="1" x14ac:dyDescent="0.3">
      <c r="A71" s="11">
        <f t="shared" si="9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40.663999999999966</v>
      </c>
      <c r="D71" s="12">
        <f t="shared" si="9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7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IF(A71&lt;'Données projet'!$A$36,$K$205^A71,IF(A71='Données projet'!$A$36,'Données projet'!$B$36,N70+M71-V70))</f>
        <v>0</v>
      </c>
      <c r="O71" s="14">
        <f>N71*VLOOKUP('Données projet'!$B$9,Paramètres!$A$1:$I$88,3,0)*VLOOKUP('Données projet'!$B$9,Paramètres!$A$1:$I$88,5,0)</f>
        <v>0</v>
      </c>
      <c r="P71" s="14" t="e">
        <f t="shared" si="9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148.54336005338024</v>
      </c>
      <c r="T71" s="62">
        <f t="shared" si="56"/>
        <v>361.07991692964788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25.122387367695975</v>
      </c>
      <c r="AA71" s="23">
        <f>EXP(-LN(2)/25)*AA70+(1-EXP(-LN(2)/25))/(LN(2)/25)*Calculateur!V71*Calculateur!X71*VLOOKUP('Données projet'!$B$9,Paramètres!$A$1:$I$88,3,0)*0.475*44/12</f>
        <v>15.324332742583115</v>
      </c>
      <c r="AB71" s="23">
        <f>EXP(-LN(2)/2)*AB70+(1-EXP(-LN(2)/2))/(LN(2)/2)*V71*Y71*VLOOKUP('Données projet'!$B$9,Paramètres!$A$1:$I$88,3,0)*0.475*44/12</f>
        <v>8.3098191827599605E-5</v>
      </c>
      <c r="AC71" s="24">
        <f t="shared" si="58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IF(A71&lt;'Données projet'!$A$62,$AF$205^A71,IF(A71='Données projet'!$A$62,'Données projet'!$B$62,AI70+AH71-AQ70))</f>
        <v>0</v>
      </c>
      <c r="AJ71" s="14" t="e">
        <f>AI71*VLOOKUP('Données projet'!$B$10,Paramètres!$A$1:$I$88,3,0)*VLOOKUP('Données projet'!$B$10,Paramètres!$A$1:$I$88,5,0)</f>
        <v>#N/A</v>
      </c>
      <c r="AK71" s="14" t="e">
        <f t="shared" si="98"/>
        <v>#N/A</v>
      </c>
      <c r="AL71" s="22" t="e">
        <f t="shared" si="59"/>
        <v>#N/A</v>
      </c>
      <c r="AM71" s="62" t="e">
        <f t="shared" si="60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61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projet'!$B$9,Paramètres!$A$1:$I$88,3,0)*0.475*44/12</f>
        <v>0</v>
      </c>
      <c r="AV71" s="23">
        <f>EXP(-LN(2)/25)*AV70+(1-EXP(-LN(2)/25))/(LN(2)/25)*Calculateur!AQ71*Calculateur!AS71*VLOOKUP('Données projet'!$B$9,Paramètres!$A$1:$I$88,3,0)*0.475*44/12</f>
        <v>0</v>
      </c>
      <c r="AW71" s="23">
        <f>EXP(-LN(2)/2)*AW70+(1-EXP(-LN(2)/2))/(LN(2)/2)*AQ71*AT71*VLOOKUP('Données projet'!$B$9,Paramètres!$A$1:$I$88,3,0)*0.475*44/12</f>
        <v>0</v>
      </c>
      <c r="AX71" s="23">
        <f t="shared" si="62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IF(A71&lt;'Données projet'!$A$88,$BA$205^A71,IF(A71='Données projet'!$A$88,'Données projet'!$B$88,BD70+BC71-BL70))</f>
        <v>0</v>
      </c>
      <c r="BE71" s="14" t="e">
        <f>BD71*VLOOKUP('Données projet'!$B$11,Paramètres!$A$1:$I$88,3,0)*VLOOKUP('Données projet'!$B$11,Paramètres!$A$1:$I$88,5,0)</f>
        <v>#N/A</v>
      </c>
      <c r="BF71" s="14" t="e">
        <f t="shared" si="99"/>
        <v>#N/A</v>
      </c>
      <c r="BG71" s="22" t="e">
        <f t="shared" si="63"/>
        <v>#N/A</v>
      </c>
      <c r="BH71" s="62" t="e">
        <f t="shared" si="64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65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projet'!$B$9,Paramètres!$A$1:$I$88,3,0)*0.475*44/12</f>
        <v>0</v>
      </c>
      <c r="BQ71" s="23">
        <f>EXP(-LN(2)/25)*BQ70+(1-EXP(-LN(2)/25))/(LN(2)/25)*Calculateur!BL71*Calculateur!BN71*VLOOKUP('Données projet'!$B$9,Paramètres!$A$1:$I$88,3,0)*0.475*44/12</f>
        <v>0</v>
      </c>
      <c r="BR71" s="23">
        <f>EXP(-LN(2)/2)*BR70+(1-EXP(-LN(2)/2))/(LN(2)/2)*BL71*BO71*VLOOKUP('Données projet'!$B$9,Paramètres!$A$1:$I$88,3,0)*0.475*44/12</f>
        <v>0</v>
      </c>
      <c r="BS71" s="24">
        <f t="shared" si="66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IF(A71&lt;'Données projet'!$A$114,$BV$205^A71,IF(A71='Données projet'!$A$114,'Données projet'!$B$114,BY70+BX71-CG70))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100"/>
        <v>#N/A</v>
      </c>
      <c r="CB71" s="22" t="e">
        <f t="shared" si="67"/>
        <v>#N/A</v>
      </c>
      <c r="CC71" s="62" t="e">
        <f t="shared" si="68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69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projet'!$B$9,Paramètres!$A$1:$I$88,3,0)*0.475*44/12</f>
        <v>0</v>
      </c>
      <c r="CL71" s="23">
        <f>EXP(-LN(2)/25)*CL70+(1-EXP(-LN(2)/25))/(LN(2)/25)*Calculateur!CG71*Calculateur!CI71*VLOOKUP('Données projet'!$B$9,Paramètres!$A$1:$I$88,3,0)*0.475*44/12</f>
        <v>0</v>
      </c>
      <c r="CM71" s="23">
        <f>EXP(-LN(2)/2)*CM70+(1-EXP(-LN(2)/2))/(LN(2)/2)*CG71*CJ71*VLOOKUP('Données projet'!$B$9,Paramètres!$A$1:$I$88,3,0)*0.475*44/12</f>
        <v>0</v>
      </c>
      <c r="CN71" s="24">
        <f t="shared" si="70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IF(A71&lt;'Données projet'!$A$140,$CQ$205^A71,IF(A71='Données projet'!$A$140,'Données projet'!$B$140,CT70+CS71-DB70))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101"/>
        <v>#N/A</v>
      </c>
      <c r="CW71" s="22" t="e">
        <f t="shared" si="71"/>
        <v>#N/A</v>
      </c>
      <c r="CX71" s="62" t="e">
        <f t="shared" si="72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73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projet'!$B$9,Paramètres!$A$1:$I$88,3,0)*0.475*44/12</f>
        <v>0</v>
      </c>
      <c r="DG71" s="23">
        <f>EXP(-LN(2)/25)*DG70+(1-EXP(-LN(2)/25))/(LN(2)/25)*Calculateur!DB71*Calculateur!DD71*VLOOKUP('Données projet'!$B$9,Paramètres!$A$1:$I$88,3,0)*0.475*44/12</f>
        <v>0</v>
      </c>
      <c r="DH71" s="23">
        <f>EXP(-LN(2)/2)*DH70+(1-EXP(-LN(2)/2))/(LN(2)/2)*DB71*DE71*VLOOKUP('Données projet'!$B$9,Paramètres!$A$1:$I$88,3,0)*0.475*44/12</f>
        <v>0</v>
      </c>
      <c r="DI71" s="24">
        <f t="shared" si="74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IF(A71&lt;'Données projet'!$A$166,$DL$205^A71,IF(A71='Données projet'!$A$166,'Données projet'!$B$166,DO70+DN71-DW70))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102"/>
        <v>#N/A</v>
      </c>
      <c r="DR71" s="22" t="e">
        <f t="shared" si="75"/>
        <v>#N/A</v>
      </c>
      <c r="DS71" s="62" t="e">
        <f t="shared" si="76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77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projet'!$B$9,Paramètres!$A$1:$I$88,3,0)*0.475*44/12</f>
        <v>0</v>
      </c>
      <c r="EB71" s="23">
        <f>EXP(-LN(2)/25)*EB70+(1-EXP(-LN(2)/25))/(LN(2)/25)*Calculateur!DW71*Calculateur!DY71*VLOOKUP('Données projet'!$B$9,Paramètres!$A$1:$I$88,3,0)*0.475*44/12</f>
        <v>0</v>
      </c>
      <c r="EC71" s="23">
        <f>EXP(-LN(2)/2)*EC70+(1-EXP(-LN(2)/2))/(LN(2)/2)*DW71*DZ71*VLOOKUP('Données projet'!$B$9,Paramètres!$A$1:$I$88,3,0)*0.475*44/12</f>
        <v>0</v>
      </c>
      <c r="ED71" s="24">
        <f t="shared" si="78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IF(A71&lt;'Données projet'!$A$192,$EG$205^A71,IF(A71='Données projet'!$A$192,'Données projet'!$B$192,EJ70+EI71-ER70))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103"/>
        <v>#N/A</v>
      </c>
      <c r="EM71" s="22" t="e">
        <f t="shared" si="79"/>
        <v>#N/A</v>
      </c>
      <c r="EN71" s="62" t="e">
        <f t="shared" si="80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81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projet'!$B$9,Paramètres!$A$1:$I$88,3,0)*0.475*44/12</f>
        <v>0</v>
      </c>
      <c r="EW71" s="23">
        <f>EXP(-LN(2)/25)*EW70+(1-EXP(-LN(2)/25))/(LN(2)/25)*Calculateur!ER71*Calculateur!ET71*VLOOKUP('Données projet'!$B$9,Paramètres!$A$1:$I$88,3,0)*0.475*44/12</f>
        <v>0</v>
      </c>
      <c r="EX71" s="23">
        <f>EXP(-LN(2)/2)*EX70+(1-EXP(-LN(2)/2))/(LN(2)/2)*ER71*EU71*VLOOKUP('Données projet'!$B$9,Paramètres!$A$1:$I$88,3,0)*0.475*44/12</f>
        <v>0</v>
      </c>
      <c r="EY71" s="24">
        <f t="shared" si="82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IF(A71&lt;'Données projet'!$A$218,$FB$205^A71,IF(A71='Données projet'!$A$218,'Données projet'!$B$218,FE70+FD71-FM70))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4"/>
        <v>#N/A</v>
      </c>
      <c r="FH71" s="22" t="e">
        <f t="shared" si="83"/>
        <v>#N/A</v>
      </c>
      <c r="FI71" s="62" t="e">
        <f t="shared" si="84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85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projet'!$B$9,Paramètres!$A$1:$I$88,3,0)*0.475*44/12</f>
        <v>0</v>
      </c>
      <c r="FR71" s="23">
        <f>EXP(-LN(2)/25)*FR70+(1-EXP(-LN(2)/25))/(LN(2)/25)*Calculateur!FM71*Calculateur!FO71*VLOOKUP('Données projet'!$B$9,Paramètres!$A$1:$I$88,3,0)*0.475*44/12</f>
        <v>0</v>
      </c>
      <c r="FS71" s="23">
        <f>EXP(-LN(2)/2)*FS70+(1-EXP(-LN(2)/2))/(LN(2)/2)*FM71*FP71*VLOOKUP('Données projet'!$B$9,Paramètres!$A$1:$I$88,3,0)*0.475*44/12</f>
        <v>0</v>
      </c>
      <c r="FT71" s="24">
        <f t="shared" si="86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IF(A71&lt;'Données projet'!$A$244,$FW$205^A71,IF(A71='Données projet'!$A$244,'Données projet'!$B$244,FZ70+FY71-GH70))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5"/>
        <v>#N/A</v>
      </c>
      <c r="GC71" s="22" t="e">
        <f t="shared" si="87"/>
        <v>#N/A</v>
      </c>
      <c r="GD71" s="62" t="e">
        <f t="shared" si="88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89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projet'!$B$9,Paramètres!$A$1:$I$88,3,0)*0.475*44/12</f>
        <v>0</v>
      </c>
      <c r="GM71" s="23">
        <f>EXP(-LN(2)/25)*GM70+(1-EXP(-LN(2)/25))/(LN(2)/25)*Calculateur!GH71*Calculateur!GJ71*VLOOKUP('Données projet'!$B$9,Paramètres!$A$1:$I$88,3,0)*0.475*44/12</f>
        <v>0</v>
      </c>
      <c r="GN71" s="23">
        <f>EXP(-LN(2)/2)*GN70+(1-EXP(-LN(2)/2))/(LN(2)/2)*GH71*GK71*VLOOKUP('Données projet'!$B$9,Paramètres!$A$1:$I$88,3,0)*0.475*44/12</f>
        <v>0</v>
      </c>
      <c r="GO71" s="23">
        <f t="shared" si="90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IF(A71&lt;'Données projet'!$A$270,$GR$205^A71,IF(A71='Données projet'!$A$270,'Données projet'!$B$270,GU70+GT71-HC70))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6"/>
        <v>#N/A</v>
      </c>
      <c r="GX71" s="22" t="e">
        <f t="shared" si="91"/>
        <v>#N/A</v>
      </c>
      <c r="GY71" s="62" t="e">
        <f t="shared" si="92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93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projet'!$B$9,Paramètres!$A$1:$I$88,3,0)*0.475*44/12</f>
        <v>0</v>
      </c>
      <c r="HH71" s="23">
        <f>EXP(-LN(2)/25)*HH70+(1-EXP(-LN(2)/25))/(LN(2)/25)*Calculateur!HC71*Calculateur!HE71*VLOOKUP('Données projet'!$B$9,Paramètres!$A$1:$I$88,3,0)*0.475*44/12</f>
        <v>0</v>
      </c>
      <c r="HI71" s="23">
        <f>EXP(-LN(2)/2)*HI70+(1-EXP(-LN(2)/2))/(LN(2)/2)*HC71*HF71*VLOOKUP('Données projet'!$B$9,Paramètres!$A$1:$I$88,3,0)*0.475*44/12</f>
        <v>0</v>
      </c>
      <c r="HJ71" s="24">
        <f t="shared" si="94"/>
        <v>0</v>
      </c>
    </row>
    <row r="72" spans="1:218" s="5" customFormat="1" x14ac:dyDescent="0.3">
      <c r="A72" s="11">
        <f t="shared" si="9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41.261999999999965</v>
      </c>
      <c r="D72" s="12">
        <f t="shared" si="9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7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IF(A72&lt;'Données projet'!$A$36,$K$205^A72,IF(A72='Données projet'!$A$36,'Données projet'!$B$36,N71+M72-V71))</f>
        <v>0</v>
      </c>
      <c r="O72" s="14">
        <f>N72*VLOOKUP('Données projet'!$B$9,Paramètres!$A$1:$I$88,3,0)*VLOOKUP('Données projet'!$B$9,Paramètres!$A$1:$I$88,5,0)</f>
        <v>0</v>
      </c>
      <c r="P72" s="14" t="e">
        <f t="shared" si="9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148.54336005338024</v>
      </c>
      <c r="T72" s="62">
        <f t="shared" si="56"/>
        <v>361.07991692964788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24.629752674558716</v>
      </c>
      <c r="AA72" s="23">
        <f>EXP(-LN(2)/25)*AA71+(1-EXP(-LN(2)/25))/(LN(2)/25)*Calculateur!V72*Calculateur!X72*VLOOKUP('Données projet'!$B$9,Paramètres!$A$1:$I$88,3,0)*0.475*44/12</f>
        <v>14.905288057865546</v>
      </c>
      <c r="AB72" s="23">
        <f>EXP(-LN(2)/2)*AB71+(1-EXP(-LN(2)/2))/(LN(2)/2)*V72*Y72*VLOOKUP('Données projet'!$B$9,Paramètres!$A$1:$I$88,3,0)*0.475*44/12</f>
        <v>5.8759294945636231E-5</v>
      </c>
      <c r="AC72" s="24">
        <f t="shared" si="58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IF(A72&lt;'Données projet'!$A$62,$AF$205^A72,IF(A72='Données projet'!$A$62,'Données projet'!$B$62,AI71+AH72-AQ71))</f>
        <v>0</v>
      </c>
      <c r="AJ72" s="14" t="e">
        <f>AI72*VLOOKUP('Données projet'!$B$10,Paramètres!$A$1:$I$88,3,0)*VLOOKUP('Données projet'!$B$10,Paramètres!$A$1:$I$88,5,0)</f>
        <v>#N/A</v>
      </c>
      <c r="AK72" s="14" t="e">
        <f t="shared" si="98"/>
        <v>#N/A</v>
      </c>
      <c r="AL72" s="22" t="e">
        <f t="shared" si="59"/>
        <v>#N/A</v>
      </c>
      <c r="AM72" s="62" t="e">
        <f t="shared" si="60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61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projet'!$B$9,Paramètres!$A$1:$I$88,3,0)*0.475*44/12</f>
        <v>0</v>
      </c>
      <c r="AV72" s="23">
        <f>EXP(-LN(2)/25)*AV71+(1-EXP(-LN(2)/25))/(LN(2)/25)*Calculateur!AQ72*Calculateur!AS72*VLOOKUP('Données projet'!$B$9,Paramètres!$A$1:$I$88,3,0)*0.475*44/12</f>
        <v>0</v>
      </c>
      <c r="AW72" s="23">
        <f>EXP(-LN(2)/2)*AW71+(1-EXP(-LN(2)/2))/(LN(2)/2)*AQ72*AT72*VLOOKUP('Données projet'!$B$9,Paramètres!$A$1:$I$88,3,0)*0.475*44/12</f>
        <v>0</v>
      </c>
      <c r="AX72" s="23">
        <f t="shared" si="62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IF(A72&lt;'Données projet'!$A$88,$BA$205^A72,IF(A72='Données projet'!$A$88,'Données projet'!$B$88,BD71+BC72-BL71))</f>
        <v>0</v>
      </c>
      <c r="BE72" s="14" t="e">
        <f>BD72*VLOOKUP('Données projet'!$B$11,Paramètres!$A$1:$I$88,3,0)*VLOOKUP('Données projet'!$B$11,Paramètres!$A$1:$I$88,5,0)</f>
        <v>#N/A</v>
      </c>
      <c r="BF72" s="14" t="e">
        <f t="shared" si="99"/>
        <v>#N/A</v>
      </c>
      <c r="BG72" s="22" t="e">
        <f t="shared" si="63"/>
        <v>#N/A</v>
      </c>
      <c r="BH72" s="62" t="e">
        <f t="shared" si="64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65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projet'!$B$9,Paramètres!$A$1:$I$88,3,0)*0.475*44/12</f>
        <v>0</v>
      </c>
      <c r="BQ72" s="23">
        <f>EXP(-LN(2)/25)*BQ71+(1-EXP(-LN(2)/25))/(LN(2)/25)*Calculateur!BL72*Calculateur!BN72*VLOOKUP('Données projet'!$B$9,Paramètres!$A$1:$I$88,3,0)*0.475*44/12</f>
        <v>0</v>
      </c>
      <c r="BR72" s="23">
        <f>EXP(-LN(2)/2)*BR71+(1-EXP(-LN(2)/2))/(LN(2)/2)*BL72*BO72*VLOOKUP('Données projet'!$B$9,Paramètres!$A$1:$I$88,3,0)*0.475*44/12</f>
        <v>0</v>
      </c>
      <c r="BS72" s="24">
        <f t="shared" si="66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IF(A72&lt;'Données projet'!$A$114,$BV$205^A72,IF(A72='Données projet'!$A$114,'Données projet'!$B$114,BY71+BX72-CG71))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100"/>
        <v>#N/A</v>
      </c>
      <c r="CB72" s="22" t="e">
        <f t="shared" si="67"/>
        <v>#N/A</v>
      </c>
      <c r="CC72" s="62" t="e">
        <f t="shared" si="68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69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projet'!$B$9,Paramètres!$A$1:$I$88,3,0)*0.475*44/12</f>
        <v>0</v>
      </c>
      <c r="CL72" s="23">
        <f>EXP(-LN(2)/25)*CL71+(1-EXP(-LN(2)/25))/(LN(2)/25)*Calculateur!CG72*Calculateur!CI72*VLOOKUP('Données projet'!$B$9,Paramètres!$A$1:$I$88,3,0)*0.475*44/12</f>
        <v>0</v>
      </c>
      <c r="CM72" s="23">
        <f>EXP(-LN(2)/2)*CM71+(1-EXP(-LN(2)/2))/(LN(2)/2)*CG72*CJ72*VLOOKUP('Données projet'!$B$9,Paramètres!$A$1:$I$88,3,0)*0.475*44/12</f>
        <v>0</v>
      </c>
      <c r="CN72" s="24">
        <f t="shared" si="70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IF(A72&lt;'Données projet'!$A$140,$CQ$205^A72,IF(A72='Données projet'!$A$140,'Données projet'!$B$140,CT71+CS72-DB71))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101"/>
        <v>#N/A</v>
      </c>
      <c r="CW72" s="22" t="e">
        <f t="shared" si="71"/>
        <v>#N/A</v>
      </c>
      <c r="CX72" s="62" t="e">
        <f t="shared" si="72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73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projet'!$B$9,Paramètres!$A$1:$I$88,3,0)*0.475*44/12</f>
        <v>0</v>
      </c>
      <c r="DG72" s="23">
        <f>EXP(-LN(2)/25)*DG71+(1-EXP(-LN(2)/25))/(LN(2)/25)*Calculateur!DB72*Calculateur!DD72*VLOOKUP('Données projet'!$B$9,Paramètres!$A$1:$I$88,3,0)*0.475*44/12</f>
        <v>0</v>
      </c>
      <c r="DH72" s="23">
        <f>EXP(-LN(2)/2)*DH71+(1-EXP(-LN(2)/2))/(LN(2)/2)*DB72*DE72*VLOOKUP('Données projet'!$B$9,Paramètres!$A$1:$I$88,3,0)*0.475*44/12</f>
        <v>0</v>
      </c>
      <c r="DI72" s="24">
        <f t="shared" si="74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IF(A72&lt;'Données projet'!$A$166,$DL$205^A72,IF(A72='Données projet'!$A$166,'Données projet'!$B$166,DO71+DN72-DW71))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102"/>
        <v>#N/A</v>
      </c>
      <c r="DR72" s="22" t="e">
        <f t="shared" si="75"/>
        <v>#N/A</v>
      </c>
      <c r="DS72" s="62" t="e">
        <f t="shared" si="76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77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projet'!$B$9,Paramètres!$A$1:$I$88,3,0)*0.475*44/12</f>
        <v>0</v>
      </c>
      <c r="EB72" s="23">
        <f>EXP(-LN(2)/25)*EB71+(1-EXP(-LN(2)/25))/(LN(2)/25)*Calculateur!DW72*Calculateur!DY72*VLOOKUP('Données projet'!$B$9,Paramètres!$A$1:$I$88,3,0)*0.475*44/12</f>
        <v>0</v>
      </c>
      <c r="EC72" s="23">
        <f>EXP(-LN(2)/2)*EC71+(1-EXP(-LN(2)/2))/(LN(2)/2)*DW72*DZ72*VLOOKUP('Données projet'!$B$9,Paramètres!$A$1:$I$88,3,0)*0.475*44/12</f>
        <v>0</v>
      </c>
      <c r="ED72" s="24">
        <f t="shared" si="78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IF(A72&lt;'Données projet'!$A$192,$EG$205^A72,IF(A72='Données projet'!$A$192,'Données projet'!$B$192,EJ71+EI72-ER71))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103"/>
        <v>#N/A</v>
      </c>
      <c r="EM72" s="22" t="e">
        <f t="shared" si="79"/>
        <v>#N/A</v>
      </c>
      <c r="EN72" s="62" t="e">
        <f t="shared" si="80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81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projet'!$B$9,Paramètres!$A$1:$I$88,3,0)*0.475*44/12</f>
        <v>0</v>
      </c>
      <c r="EW72" s="23">
        <f>EXP(-LN(2)/25)*EW71+(1-EXP(-LN(2)/25))/(LN(2)/25)*Calculateur!ER72*Calculateur!ET72*VLOOKUP('Données projet'!$B$9,Paramètres!$A$1:$I$88,3,0)*0.475*44/12</f>
        <v>0</v>
      </c>
      <c r="EX72" s="23">
        <f>EXP(-LN(2)/2)*EX71+(1-EXP(-LN(2)/2))/(LN(2)/2)*ER72*EU72*VLOOKUP('Données projet'!$B$9,Paramètres!$A$1:$I$88,3,0)*0.475*44/12</f>
        <v>0</v>
      </c>
      <c r="EY72" s="24">
        <f t="shared" si="82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IF(A72&lt;'Données projet'!$A$218,$FB$205^A72,IF(A72='Données projet'!$A$218,'Données projet'!$B$218,FE71+FD72-FM71))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4"/>
        <v>#N/A</v>
      </c>
      <c r="FH72" s="22" t="e">
        <f t="shared" si="83"/>
        <v>#N/A</v>
      </c>
      <c r="FI72" s="62" t="e">
        <f t="shared" si="84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85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projet'!$B$9,Paramètres!$A$1:$I$88,3,0)*0.475*44/12</f>
        <v>0</v>
      </c>
      <c r="FR72" s="23">
        <f>EXP(-LN(2)/25)*FR71+(1-EXP(-LN(2)/25))/(LN(2)/25)*Calculateur!FM72*Calculateur!FO72*VLOOKUP('Données projet'!$B$9,Paramètres!$A$1:$I$88,3,0)*0.475*44/12</f>
        <v>0</v>
      </c>
      <c r="FS72" s="23">
        <f>EXP(-LN(2)/2)*FS71+(1-EXP(-LN(2)/2))/(LN(2)/2)*FM72*FP72*VLOOKUP('Données projet'!$B$9,Paramètres!$A$1:$I$88,3,0)*0.475*44/12</f>
        <v>0</v>
      </c>
      <c r="FT72" s="24">
        <f t="shared" si="86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IF(A72&lt;'Données projet'!$A$244,$FW$205^A72,IF(A72='Données projet'!$A$244,'Données projet'!$B$244,FZ71+FY72-GH71))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5"/>
        <v>#N/A</v>
      </c>
      <c r="GC72" s="22" t="e">
        <f t="shared" si="87"/>
        <v>#N/A</v>
      </c>
      <c r="GD72" s="62" t="e">
        <f t="shared" si="88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89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projet'!$B$9,Paramètres!$A$1:$I$88,3,0)*0.475*44/12</f>
        <v>0</v>
      </c>
      <c r="GM72" s="23">
        <f>EXP(-LN(2)/25)*GM71+(1-EXP(-LN(2)/25))/(LN(2)/25)*Calculateur!GH72*Calculateur!GJ72*VLOOKUP('Données projet'!$B$9,Paramètres!$A$1:$I$88,3,0)*0.475*44/12</f>
        <v>0</v>
      </c>
      <c r="GN72" s="23">
        <f>EXP(-LN(2)/2)*GN71+(1-EXP(-LN(2)/2))/(LN(2)/2)*GH72*GK72*VLOOKUP('Données projet'!$B$9,Paramètres!$A$1:$I$88,3,0)*0.475*44/12</f>
        <v>0</v>
      </c>
      <c r="GO72" s="23">
        <f t="shared" si="90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IF(A72&lt;'Données projet'!$A$270,$GR$205^A72,IF(A72='Données projet'!$A$270,'Données projet'!$B$270,GU71+GT72-HC71))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6"/>
        <v>#N/A</v>
      </c>
      <c r="GX72" s="22" t="e">
        <f t="shared" si="91"/>
        <v>#N/A</v>
      </c>
      <c r="GY72" s="62" t="e">
        <f t="shared" si="92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93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projet'!$B$9,Paramètres!$A$1:$I$88,3,0)*0.475*44/12</f>
        <v>0</v>
      </c>
      <c r="HH72" s="23">
        <f>EXP(-LN(2)/25)*HH71+(1-EXP(-LN(2)/25))/(LN(2)/25)*Calculateur!HC72*Calculateur!HE72*VLOOKUP('Données projet'!$B$9,Paramètres!$A$1:$I$88,3,0)*0.475*44/12</f>
        <v>0</v>
      </c>
      <c r="HI72" s="23">
        <f>EXP(-LN(2)/2)*HI71+(1-EXP(-LN(2)/2))/(LN(2)/2)*HC72*HF72*VLOOKUP('Données projet'!$B$9,Paramètres!$A$1:$I$88,3,0)*0.475*44/12</f>
        <v>0</v>
      </c>
      <c r="HJ72" s="24">
        <f t="shared" si="94"/>
        <v>0</v>
      </c>
    </row>
    <row r="73" spans="1:218" s="5" customFormat="1" x14ac:dyDescent="0.3">
      <c r="A73" s="11">
        <f t="shared" si="9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41.859999999999964</v>
      </c>
      <c r="D73" s="12">
        <f t="shared" si="9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7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IF(A73&lt;'Données projet'!$A$36,$K$205^A73,IF(A73='Données projet'!$A$36,'Données projet'!$B$36,N72+M73-V72))</f>
        <v>0</v>
      </c>
      <c r="O73" s="14">
        <f>N73*VLOOKUP('Données projet'!$B$9,Paramètres!$A$1:$I$88,3,0)*VLOOKUP('Données projet'!$B$9,Paramètres!$A$1:$I$88,5,0)</f>
        <v>0</v>
      </c>
      <c r="P73" s="14" t="e">
        <f t="shared" si="9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148.54336005338024</v>
      </c>
      <c r="T73" s="62">
        <f t="shared" si="56"/>
        <v>361.07991692964788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24.146778247276387</v>
      </c>
      <c r="AA73" s="23">
        <f>EXP(-LN(2)/25)*AA72+(1-EXP(-LN(2)/25))/(LN(2)/25)*Calculateur!V73*Calculateur!X73*VLOOKUP('Données projet'!$B$9,Paramètres!$A$1:$I$88,3,0)*0.475*44/12</f>
        <v>14.49770217208818</v>
      </c>
      <c r="AB73" s="23">
        <f>EXP(-LN(2)/2)*AB72+(1-EXP(-LN(2)/2))/(LN(2)/2)*V73*Y73*VLOOKUP('Données projet'!$B$9,Paramètres!$A$1:$I$88,3,0)*0.475*44/12</f>
        <v>4.1549095913799809E-5</v>
      </c>
      <c r="AC73" s="24">
        <f t="shared" si="58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IF(A73&lt;'Données projet'!$A$62,$AF$205^A73,IF(A73='Données projet'!$A$62,'Données projet'!$B$62,AI72+AH73-AQ72))</f>
        <v>0</v>
      </c>
      <c r="AJ73" s="14" t="e">
        <f>AI73*VLOOKUP('Données projet'!$B$10,Paramètres!$A$1:$I$88,3,0)*VLOOKUP('Données projet'!$B$10,Paramètres!$A$1:$I$88,5,0)</f>
        <v>#N/A</v>
      </c>
      <c r="AK73" s="14" t="e">
        <f t="shared" si="98"/>
        <v>#N/A</v>
      </c>
      <c r="AL73" s="22" t="e">
        <f t="shared" si="59"/>
        <v>#N/A</v>
      </c>
      <c r="AM73" s="62" t="e">
        <f t="shared" si="60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61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projet'!$B$9,Paramètres!$A$1:$I$88,3,0)*0.475*44/12</f>
        <v>0</v>
      </c>
      <c r="AV73" s="23">
        <f>EXP(-LN(2)/25)*AV72+(1-EXP(-LN(2)/25))/(LN(2)/25)*Calculateur!AQ73*Calculateur!AS73*VLOOKUP('Données projet'!$B$9,Paramètres!$A$1:$I$88,3,0)*0.475*44/12</f>
        <v>0</v>
      </c>
      <c r="AW73" s="23">
        <f>EXP(-LN(2)/2)*AW72+(1-EXP(-LN(2)/2))/(LN(2)/2)*AQ73*AT73*VLOOKUP('Données projet'!$B$9,Paramètres!$A$1:$I$88,3,0)*0.475*44/12</f>
        <v>0</v>
      </c>
      <c r="AX73" s="23">
        <f t="shared" si="62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IF(A73&lt;'Données projet'!$A$88,$BA$205^A73,IF(A73='Données projet'!$A$88,'Données projet'!$B$88,BD72+BC73-BL72))</f>
        <v>0</v>
      </c>
      <c r="BE73" s="14" t="e">
        <f>BD73*VLOOKUP('Données projet'!$B$11,Paramètres!$A$1:$I$88,3,0)*VLOOKUP('Données projet'!$B$11,Paramètres!$A$1:$I$88,5,0)</f>
        <v>#N/A</v>
      </c>
      <c r="BF73" s="14" t="e">
        <f t="shared" si="99"/>
        <v>#N/A</v>
      </c>
      <c r="BG73" s="22" t="e">
        <f t="shared" si="63"/>
        <v>#N/A</v>
      </c>
      <c r="BH73" s="62" t="e">
        <f t="shared" si="64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65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projet'!$B$9,Paramètres!$A$1:$I$88,3,0)*0.475*44/12</f>
        <v>0</v>
      </c>
      <c r="BQ73" s="23">
        <f>EXP(-LN(2)/25)*BQ72+(1-EXP(-LN(2)/25))/(LN(2)/25)*Calculateur!BL73*Calculateur!BN73*VLOOKUP('Données projet'!$B$9,Paramètres!$A$1:$I$88,3,0)*0.475*44/12</f>
        <v>0</v>
      </c>
      <c r="BR73" s="23">
        <f>EXP(-LN(2)/2)*BR72+(1-EXP(-LN(2)/2))/(LN(2)/2)*BL73*BO73*VLOOKUP('Données projet'!$B$9,Paramètres!$A$1:$I$88,3,0)*0.475*44/12</f>
        <v>0</v>
      </c>
      <c r="BS73" s="24">
        <f t="shared" si="66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IF(A73&lt;'Données projet'!$A$114,$BV$205^A73,IF(A73='Données projet'!$A$114,'Données projet'!$B$114,BY72+BX73-CG72))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100"/>
        <v>#N/A</v>
      </c>
      <c r="CB73" s="22" t="e">
        <f t="shared" si="67"/>
        <v>#N/A</v>
      </c>
      <c r="CC73" s="62" t="e">
        <f t="shared" si="68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69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projet'!$B$9,Paramètres!$A$1:$I$88,3,0)*0.475*44/12</f>
        <v>0</v>
      </c>
      <c r="CL73" s="23">
        <f>EXP(-LN(2)/25)*CL72+(1-EXP(-LN(2)/25))/(LN(2)/25)*Calculateur!CG73*Calculateur!CI73*VLOOKUP('Données projet'!$B$9,Paramètres!$A$1:$I$88,3,0)*0.475*44/12</f>
        <v>0</v>
      </c>
      <c r="CM73" s="23">
        <f>EXP(-LN(2)/2)*CM72+(1-EXP(-LN(2)/2))/(LN(2)/2)*CG73*CJ73*VLOOKUP('Données projet'!$B$9,Paramètres!$A$1:$I$88,3,0)*0.475*44/12</f>
        <v>0</v>
      </c>
      <c r="CN73" s="24">
        <f t="shared" si="70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IF(A73&lt;'Données projet'!$A$140,$CQ$205^A73,IF(A73='Données projet'!$A$140,'Données projet'!$B$140,CT72+CS73-DB72))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101"/>
        <v>#N/A</v>
      </c>
      <c r="CW73" s="22" t="e">
        <f t="shared" si="71"/>
        <v>#N/A</v>
      </c>
      <c r="CX73" s="62" t="e">
        <f t="shared" si="72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73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projet'!$B$9,Paramètres!$A$1:$I$88,3,0)*0.475*44/12</f>
        <v>0</v>
      </c>
      <c r="DG73" s="23">
        <f>EXP(-LN(2)/25)*DG72+(1-EXP(-LN(2)/25))/(LN(2)/25)*Calculateur!DB73*Calculateur!DD73*VLOOKUP('Données projet'!$B$9,Paramètres!$A$1:$I$88,3,0)*0.475*44/12</f>
        <v>0</v>
      </c>
      <c r="DH73" s="23">
        <f>EXP(-LN(2)/2)*DH72+(1-EXP(-LN(2)/2))/(LN(2)/2)*DB73*DE73*VLOOKUP('Données projet'!$B$9,Paramètres!$A$1:$I$88,3,0)*0.475*44/12</f>
        <v>0</v>
      </c>
      <c r="DI73" s="24">
        <f t="shared" si="74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IF(A73&lt;'Données projet'!$A$166,$DL$205^A73,IF(A73='Données projet'!$A$166,'Données projet'!$B$166,DO72+DN73-DW72))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102"/>
        <v>#N/A</v>
      </c>
      <c r="DR73" s="22" t="e">
        <f t="shared" si="75"/>
        <v>#N/A</v>
      </c>
      <c r="DS73" s="62" t="e">
        <f t="shared" si="76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77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projet'!$B$9,Paramètres!$A$1:$I$88,3,0)*0.475*44/12</f>
        <v>0</v>
      </c>
      <c r="EB73" s="23">
        <f>EXP(-LN(2)/25)*EB72+(1-EXP(-LN(2)/25))/(LN(2)/25)*Calculateur!DW73*Calculateur!DY73*VLOOKUP('Données projet'!$B$9,Paramètres!$A$1:$I$88,3,0)*0.475*44/12</f>
        <v>0</v>
      </c>
      <c r="EC73" s="23">
        <f>EXP(-LN(2)/2)*EC72+(1-EXP(-LN(2)/2))/(LN(2)/2)*DW73*DZ73*VLOOKUP('Données projet'!$B$9,Paramètres!$A$1:$I$88,3,0)*0.475*44/12</f>
        <v>0</v>
      </c>
      <c r="ED73" s="24">
        <f t="shared" si="78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IF(A73&lt;'Données projet'!$A$192,$EG$205^A73,IF(A73='Données projet'!$A$192,'Données projet'!$B$192,EJ72+EI73-ER72))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103"/>
        <v>#N/A</v>
      </c>
      <c r="EM73" s="22" t="e">
        <f t="shared" si="79"/>
        <v>#N/A</v>
      </c>
      <c r="EN73" s="62" t="e">
        <f t="shared" si="80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81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projet'!$B$9,Paramètres!$A$1:$I$88,3,0)*0.475*44/12</f>
        <v>0</v>
      </c>
      <c r="EW73" s="23">
        <f>EXP(-LN(2)/25)*EW72+(1-EXP(-LN(2)/25))/(LN(2)/25)*Calculateur!ER73*Calculateur!ET73*VLOOKUP('Données projet'!$B$9,Paramètres!$A$1:$I$88,3,0)*0.475*44/12</f>
        <v>0</v>
      </c>
      <c r="EX73" s="23">
        <f>EXP(-LN(2)/2)*EX72+(1-EXP(-LN(2)/2))/(LN(2)/2)*ER73*EU73*VLOOKUP('Données projet'!$B$9,Paramètres!$A$1:$I$88,3,0)*0.475*44/12</f>
        <v>0</v>
      </c>
      <c r="EY73" s="24">
        <f t="shared" si="82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IF(A73&lt;'Données projet'!$A$218,$FB$205^A73,IF(A73='Données projet'!$A$218,'Données projet'!$B$218,FE72+FD73-FM72))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4"/>
        <v>#N/A</v>
      </c>
      <c r="FH73" s="22" t="e">
        <f t="shared" si="83"/>
        <v>#N/A</v>
      </c>
      <c r="FI73" s="62" t="e">
        <f t="shared" si="84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85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projet'!$B$9,Paramètres!$A$1:$I$88,3,0)*0.475*44/12</f>
        <v>0</v>
      </c>
      <c r="FR73" s="23">
        <f>EXP(-LN(2)/25)*FR72+(1-EXP(-LN(2)/25))/(LN(2)/25)*Calculateur!FM73*Calculateur!FO73*VLOOKUP('Données projet'!$B$9,Paramètres!$A$1:$I$88,3,0)*0.475*44/12</f>
        <v>0</v>
      </c>
      <c r="FS73" s="23">
        <f>EXP(-LN(2)/2)*FS72+(1-EXP(-LN(2)/2))/(LN(2)/2)*FM73*FP73*VLOOKUP('Données projet'!$B$9,Paramètres!$A$1:$I$88,3,0)*0.475*44/12</f>
        <v>0</v>
      </c>
      <c r="FT73" s="24">
        <f t="shared" si="86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IF(A73&lt;'Données projet'!$A$244,$FW$205^A73,IF(A73='Données projet'!$A$244,'Données projet'!$B$244,FZ72+FY73-GH72))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5"/>
        <v>#N/A</v>
      </c>
      <c r="GC73" s="22" t="e">
        <f t="shared" si="87"/>
        <v>#N/A</v>
      </c>
      <c r="GD73" s="62" t="e">
        <f t="shared" si="88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89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projet'!$B$9,Paramètres!$A$1:$I$88,3,0)*0.475*44/12</f>
        <v>0</v>
      </c>
      <c r="GM73" s="23">
        <f>EXP(-LN(2)/25)*GM72+(1-EXP(-LN(2)/25))/(LN(2)/25)*Calculateur!GH73*Calculateur!GJ73*VLOOKUP('Données projet'!$B$9,Paramètres!$A$1:$I$88,3,0)*0.475*44/12</f>
        <v>0</v>
      </c>
      <c r="GN73" s="23">
        <f>EXP(-LN(2)/2)*GN72+(1-EXP(-LN(2)/2))/(LN(2)/2)*GH73*GK73*VLOOKUP('Données projet'!$B$9,Paramètres!$A$1:$I$88,3,0)*0.475*44/12</f>
        <v>0</v>
      </c>
      <c r="GO73" s="23">
        <f t="shared" si="90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IF(A73&lt;'Données projet'!$A$270,$GR$205^A73,IF(A73='Données projet'!$A$270,'Données projet'!$B$270,GU72+GT73-HC72))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6"/>
        <v>#N/A</v>
      </c>
      <c r="GX73" s="22" t="e">
        <f t="shared" si="91"/>
        <v>#N/A</v>
      </c>
      <c r="GY73" s="62" t="e">
        <f t="shared" si="92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93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projet'!$B$9,Paramètres!$A$1:$I$88,3,0)*0.475*44/12</f>
        <v>0</v>
      </c>
      <c r="HH73" s="23">
        <f>EXP(-LN(2)/25)*HH72+(1-EXP(-LN(2)/25))/(LN(2)/25)*Calculateur!HC73*Calculateur!HE73*VLOOKUP('Données projet'!$B$9,Paramètres!$A$1:$I$88,3,0)*0.475*44/12</f>
        <v>0</v>
      </c>
      <c r="HI73" s="23">
        <f>EXP(-LN(2)/2)*HI72+(1-EXP(-LN(2)/2))/(LN(2)/2)*HC73*HF73*VLOOKUP('Données projet'!$B$9,Paramètres!$A$1:$I$88,3,0)*0.475*44/12</f>
        <v>0</v>
      </c>
      <c r="HJ73" s="24">
        <f t="shared" si="94"/>
        <v>0</v>
      </c>
    </row>
    <row r="74" spans="1:218" s="5" customFormat="1" x14ac:dyDescent="0.3">
      <c r="A74" s="11">
        <f t="shared" si="9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42.457999999999963</v>
      </c>
      <c r="D74" s="12">
        <f t="shared" si="9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7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IF(A74&lt;'Données projet'!$A$36,$K$205^A74,IF(A74='Données projet'!$A$36,'Données projet'!$B$36,N73+M74-V73))</f>
        <v>0</v>
      </c>
      <c r="O74" s="14">
        <f>N74*VLOOKUP('Données projet'!$B$9,Paramètres!$A$1:$I$88,3,0)*VLOOKUP('Données projet'!$B$9,Paramètres!$A$1:$I$88,5,0)</f>
        <v>0</v>
      </c>
      <c r="P74" s="14" t="e">
        <f t="shared" si="9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148.54336005338024</v>
      </c>
      <c r="T74" s="62">
        <f t="shared" si="56"/>
        <v>361.07991692964788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23.673274653927752</v>
      </c>
      <c r="AA74" s="23">
        <f>EXP(-LN(2)/25)*AA73+(1-EXP(-LN(2)/25))/(LN(2)/25)*Calculateur!V74*Calculateur!X74*VLOOKUP('Données projet'!$B$9,Paramètres!$A$1:$I$88,3,0)*0.475*44/12</f>
        <v>14.101261743791406</v>
      </c>
      <c r="AB74" s="23">
        <f>EXP(-LN(2)/2)*AB73+(1-EXP(-LN(2)/2))/(LN(2)/2)*V74*Y74*VLOOKUP('Données projet'!$B$9,Paramètres!$A$1:$I$88,3,0)*0.475*44/12</f>
        <v>2.9379647472818119E-5</v>
      </c>
      <c r="AC74" s="24">
        <f t="shared" si="58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IF(A74&lt;'Données projet'!$A$62,$AF$205^A74,IF(A74='Données projet'!$A$62,'Données projet'!$B$62,AI73+AH74-AQ73))</f>
        <v>0</v>
      </c>
      <c r="AJ74" s="14" t="e">
        <f>AI74*VLOOKUP('Données projet'!$B$10,Paramètres!$A$1:$I$88,3,0)*VLOOKUP('Données projet'!$B$10,Paramètres!$A$1:$I$88,5,0)</f>
        <v>#N/A</v>
      </c>
      <c r="AK74" s="14" t="e">
        <f t="shared" si="98"/>
        <v>#N/A</v>
      </c>
      <c r="AL74" s="22" t="e">
        <f t="shared" si="59"/>
        <v>#N/A</v>
      </c>
      <c r="AM74" s="62" t="e">
        <f t="shared" si="60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61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projet'!$B$9,Paramètres!$A$1:$I$88,3,0)*0.475*44/12</f>
        <v>0</v>
      </c>
      <c r="AV74" s="23">
        <f>EXP(-LN(2)/25)*AV73+(1-EXP(-LN(2)/25))/(LN(2)/25)*Calculateur!AQ74*Calculateur!AS74*VLOOKUP('Données projet'!$B$9,Paramètres!$A$1:$I$88,3,0)*0.475*44/12</f>
        <v>0</v>
      </c>
      <c r="AW74" s="23">
        <f>EXP(-LN(2)/2)*AW73+(1-EXP(-LN(2)/2))/(LN(2)/2)*AQ74*AT74*VLOOKUP('Données projet'!$B$9,Paramètres!$A$1:$I$88,3,0)*0.475*44/12</f>
        <v>0</v>
      </c>
      <c r="AX74" s="23">
        <f t="shared" si="62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IF(A74&lt;'Données projet'!$A$88,$BA$205^A74,IF(A74='Données projet'!$A$88,'Données projet'!$B$88,BD73+BC74-BL73))</f>
        <v>0</v>
      </c>
      <c r="BE74" s="14" t="e">
        <f>BD74*VLOOKUP('Données projet'!$B$11,Paramètres!$A$1:$I$88,3,0)*VLOOKUP('Données projet'!$B$11,Paramètres!$A$1:$I$88,5,0)</f>
        <v>#N/A</v>
      </c>
      <c r="BF74" s="14" t="e">
        <f t="shared" si="99"/>
        <v>#N/A</v>
      </c>
      <c r="BG74" s="22" t="e">
        <f t="shared" si="63"/>
        <v>#N/A</v>
      </c>
      <c r="BH74" s="62" t="e">
        <f t="shared" si="64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65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projet'!$B$9,Paramètres!$A$1:$I$88,3,0)*0.475*44/12</f>
        <v>0</v>
      </c>
      <c r="BQ74" s="23">
        <f>EXP(-LN(2)/25)*BQ73+(1-EXP(-LN(2)/25))/(LN(2)/25)*Calculateur!BL74*Calculateur!BN74*VLOOKUP('Données projet'!$B$9,Paramètres!$A$1:$I$88,3,0)*0.475*44/12</f>
        <v>0</v>
      </c>
      <c r="BR74" s="23">
        <f>EXP(-LN(2)/2)*BR73+(1-EXP(-LN(2)/2))/(LN(2)/2)*BL74*BO74*VLOOKUP('Données projet'!$B$9,Paramètres!$A$1:$I$88,3,0)*0.475*44/12</f>
        <v>0</v>
      </c>
      <c r="BS74" s="24">
        <f t="shared" si="66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IF(A74&lt;'Données projet'!$A$114,$BV$205^A74,IF(A74='Données projet'!$A$114,'Données projet'!$B$114,BY73+BX74-CG73))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100"/>
        <v>#N/A</v>
      </c>
      <c r="CB74" s="22" t="e">
        <f t="shared" si="67"/>
        <v>#N/A</v>
      </c>
      <c r="CC74" s="62" t="e">
        <f t="shared" si="68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69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projet'!$B$9,Paramètres!$A$1:$I$88,3,0)*0.475*44/12</f>
        <v>0</v>
      </c>
      <c r="CL74" s="23">
        <f>EXP(-LN(2)/25)*CL73+(1-EXP(-LN(2)/25))/(LN(2)/25)*Calculateur!CG74*Calculateur!CI74*VLOOKUP('Données projet'!$B$9,Paramètres!$A$1:$I$88,3,0)*0.475*44/12</f>
        <v>0</v>
      </c>
      <c r="CM74" s="23">
        <f>EXP(-LN(2)/2)*CM73+(1-EXP(-LN(2)/2))/(LN(2)/2)*CG74*CJ74*VLOOKUP('Données projet'!$B$9,Paramètres!$A$1:$I$88,3,0)*0.475*44/12</f>
        <v>0</v>
      </c>
      <c r="CN74" s="24">
        <f t="shared" si="70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IF(A74&lt;'Données projet'!$A$140,$CQ$205^A74,IF(A74='Données projet'!$A$140,'Données projet'!$B$140,CT73+CS74-DB73))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101"/>
        <v>#N/A</v>
      </c>
      <c r="CW74" s="22" t="e">
        <f t="shared" si="71"/>
        <v>#N/A</v>
      </c>
      <c r="CX74" s="62" t="e">
        <f t="shared" si="72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73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projet'!$B$9,Paramètres!$A$1:$I$88,3,0)*0.475*44/12</f>
        <v>0</v>
      </c>
      <c r="DG74" s="23">
        <f>EXP(-LN(2)/25)*DG73+(1-EXP(-LN(2)/25))/(LN(2)/25)*Calculateur!DB74*Calculateur!DD74*VLOOKUP('Données projet'!$B$9,Paramètres!$A$1:$I$88,3,0)*0.475*44/12</f>
        <v>0</v>
      </c>
      <c r="DH74" s="23">
        <f>EXP(-LN(2)/2)*DH73+(1-EXP(-LN(2)/2))/(LN(2)/2)*DB74*DE74*VLOOKUP('Données projet'!$B$9,Paramètres!$A$1:$I$88,3,0)*0.475*44/12</f>
        <v>0</v>
      </c>
      <c r="DI74" s="24">
        <f t="shared" si="74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IF(A74&lt;'Données projet'!$A$166,$DL$205^A74,IF(A74='Données projet'!$A$166,'Données projet'!$B$166,DO73+DN74-DW73))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102"/>
        <v>#N/A</v>
      </c>
      <c r="DR74" s="22" t="e">
        <f t="shared" si="75"/>
        <v>#N/A</v>
      </c>
      <c r="DS74" s="62" t="e">
        <f t="shared" si="76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77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projet'!$B$9,Paramètres!$A$1:$I$88,3,0)*0.475*44/12</f>
        <v>0</v>
      </c>
      <c r="EB74" s="23">
        <f>EXP(-LN(2)/25)*EB73+(1-EXP(-LN(2)/25))/(LN(2)/25)*Calculateur!DW74*Calculateur!DY74*VLOOKUP('Données projet'!$B$9,Paramètres!$A$1:$I$88,3,0)*0.475*44/12</f>
        <v>0</v>
      </c>
      <c r="EC74" s="23">
        <f>EXP(-LN(2)/2)*EC73+(1-EXP(-LN(2)/2))/(LN(2)/2)*DW74*DZ74*VLOOKUP('Données projet'!$B$9,Paramètres!$A$1:$I$88,3,0)*0.475*44/12</f>
        <v>0</v>
      </c>
      <c r="ED74" s="24">
        <f t="shared" si="78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IF(A74&lt;'Données projet'!$A$192,$EG$205^A74,IF(A74='Données projet'!$A$192,'Données projet'!$B$192,EJ73+EI74-ER73))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103"/>
        <v>#N/A</v>
      </c>
      <c r="EM74" s="22" t="e">
        <f t="shared" si="79"/>
        <v>#N/A</v>
      </c>
      <c r="EN74" s="62" t="e">
        <f t="shared" si="80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81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projet'!$B$9,Paramètres!$A$1:$I$88,3,0)*0.475*44/12</f>
        <v>0</v>
      </c>
      <c r="EW74" s="23">
        <f>EXP(-LN(2)/25)*EW73+(1-EXP(-LN(2)/25))/(LN(2)/25)*Calculateur!ER74*Calculateur!ET74*VLOOKUP('Données projet'!$B$9,Paramètres!$A$1:$I$88,3,0)*0.475*44/12</f>
        <v>0</v>
      </c>
      <c r="EX74" s="23">
        <f>EXP(-LN(2)/2)*EX73+(1-EXP(-LN(2)/2))/(LN(2)/2)*ER74*EU74*VLOOKUP('Données projet'!$B$9,Paramètres!$A$1:$I$88,3,0)*0.475*44/12</f>
        <v>0</v>
      </c>
      <c r="EY74" s="24">
        <f t="shared" si="82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IF(A74&lt;'Données projet'!$A$218,$FB$205^A74,IF(A74='Données projet'!$A$218,'Données projet'!$B$218,FE73+FD74-FM73))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4"/>
        <v>#N/A</v>
      </c>
      <c r="FH74" s="22" t="e">
        <f t="shared" si="83"/>
        <v>#N/A</v>
      </c>
      <c r="FI74" s="62" t="e">
        <f t="shared" si="84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85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projet'!$B$9,Paramètres!$A$1:$I$88,3,0)*0.475*44/12</f>
        <v>0</v>
      </c>
      <c r="FR74" s="23">
        <f>EXP(-LN(2)/25)*FR73+(1-EXP(-LN(2)/25))/(LN(2)/25)*Calculateur!FM74*Calculateur!FO74*VLOOKUP('Données projet'!$B$9,Paramètres!$A$1:$I$88,3,0)*0.475*44/12</f>
        <v>0</v>
      </c>
      <c r="FS74" s="23">
        <f>EXP(-LN(2)/2)*FS73+(1-EXP(-LN(2)/2))/(LN(2)/2)*FM74*FP74*VLOOKUP('Données projet'!$B$9,Paramètres!$A$1:$I$88,3,0)*0.475*44/12</f>
        <v>0</v>
      </c>
      <c r="FT74" s="24">
        <f t="shared" si="86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IF(A74&lt;'Données projet'!$A$244,$FW$205^A74,IF(A74='Données projet'!$A$244,'Données projet'!$B$244,FZ73+FY74-GH73))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5"/>
        <v>#N/A</v>
      </c>
      <c r="GC74" s="22" t="e">
        <f t="shared" si="87"/>
        <v>#N/A</v>
      </c>
      <c r="GD74" s="62" t="e">
        <f t="shared" si="88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89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projet'!$B$9,Paramètres!$A$1:$I$88,3,0)*0.475*44/12</f>
        <v>0</v>
      </c>
      <c r="GM74" s="23">
        <f>EXP(-LN(2)/25)*GM73+(1-EXP(-LN(2)/25))/(LN(2)/25)*Calculateur!GH74*Calculateur!GJ74*VLOOKUP('Données projet'!$B$9,Paramètres!$A$1:$I$88,3,0)*0.475*44/12</f>
        <v>0</v>
      </c>
      <c r="GN74" s="23">
        <f>EXP(-LN(2)/2)*GN73+(1-EXP(-LN(2)/2))/(LN(2)/2)*GH74*GK74*VLOOKUP('Données projet'!$B$9,Paramètres!$A$1:$I$88,3,0)*0.475*44/12</f>
        <v>0</v>
      </c>
      <c r="GO74" s="23">
        <f t="shared" si="90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IF(A74&lt;'Données projet'!$A$270,$GR$205^A74,IF(A74='Données projet'!$A$270,'Données projet'!$B$270,GU73+GT74-HC73))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6"/>
        <v>#N/A</v>
      </c>
      <c r="GX74" s="22" t="e">
        <f t="shared" si="91"/>
        <v>#N/A</v>
      </c>
      <c r="GY74" s="62" t="e">
        <f t="shared" si="92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93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projet'!$B$9,Paramètres!$A$1:$I$88,3,0)*0.475*44/12</f>
        <v>0</v>
      </c>
      <c r="HH74" s="23">
        <f>EXP(-LN(2)/25)*HH73+(1-EXP(-LN(2)/25))/(LN(2)/25)*Calculateur!HC74*Calculateur!HE74*VLOOKUP('Données projet'!$B$9,Paramètres!$A$1:$I$88,3,0)*0.475*44/12</f>
        <v>0</v>
      </c>
      <c r="HI74" s="23">
        <f>EXP(-LN(2)/2)*HI73+(1-EXP(-LN(2)/2))/(LN(2)/2)*HC74*HF74*VLOOKUP('Données projet'!$B$9,Paramètres!$A$1:$I$88,3,0)*0.475*44/12</f>
        <v>0</v>
      </c>
      <c r="HJ74" s="24">
        <f t="shared" si="94"/>
        <v>0</v>
      </c>
    </row>
    <row r="75" spans="1:218" s="5" customFormat="1" x14ac:dyDescent="0.3">
      <c r="A75" s="11">
        <f t="shared" si="9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43.055999999999962</v>
      </c>
      <c r="D75" s="12">
        <f t="shared" si="9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7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IF(A75&lt;'Données projet'!$A$36,$K$205^A75,IF(A75='Données projet'!$A$36,'Données projet'!$B$36,N74+M75-V74))</f>
        <v>0</v>
      </c>
      <c r="O75" s="14">
        <f>N75*VLOOKUP('Données projet'!$B$9,Paramètres!$A$1:$I$88,3,0)*VLOOKUP('Données projet'!$B$9,Paramètres!$A$1:$I$88,5,0)</f>
        <v>0</v>
      </c>
      <c r="P75" s="14" t="e">
        <f t="shared" si="9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148.54336005338024</v>
      </c>
      <c r="T75" s="62">
        <f t="shared" si="56"/>
        <v>361.07991692964788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23.209056177236008</v>
      </c>
      <c r="AA75" s="23">
        <f>EXP(-LN(2)/25)*AA74+(1-EXP(-LN(2)/25))/(LN(2)/25)*Calculateur!V75*Calculateur!X75*VLOOKUP('Données projet'!$B$9,Paramètres!$A$1:$I$88,3,0)*0.475*44/12</f>
        <v>13.715661999854303</v>
      </c>
      <c r="AB75" s="23">
        <f>EXP(-LN(2)/2)*AB74+(1-EXP(-LN(2)/2))/(LN(2)/2)*V75*Y75*VLOOKUP('Données projet'!$B$9,Paramètres!$A$1:$I$88,3,0)*0.475*44/12</f>
        <v>2.0774547956899908E-5</v>
      </c>
      <c r="AC75" s="24">
        <f t="shared" si="58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IF(A75&lt;'Données projet'!$A$62,$AF$205^A75,IF(A75='Données projet'!$A$62,'Données projet'!$B$62,AI74+AH75-AQ74))</f>
        <v>0</v>
      </c>
      <c r="AJ75" s="14" t="e">
        <f>AI75*VLOOKUP('Données projet'!$B$10,Paramètres!$A$1:$I$88,3,0)*VLOOKUP('Données projet'!$B$10,Paramètres!$A$1:$I$88,5,0)</f>
        <v>#N/A</v>
      </c>
      <c r="AK75" s="14" t="e">
        <f t="shared" si="98"/>
        <v>#N/A</v>
      </c>
      <c r="AL75" s="22" t="e">
        <f t="shared" si="59"/>
        <v>#N/A</v>
      </c>
      <c r="AM75" s="62" t="e">
        <f t="shared" si="60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61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projet'!$B$9,Paramètres!$A$1:$I$88,3,0)*0.475*44/12</f>
        <v>0</v>
      </c>
      <c r="AV75" s="23">
        <f>EXP(-LN(2)/25)*AV74+(1-EXP(-LN(2)/25))/(LN(2)/25)*Calculateur!AQ75*Calculateur!AS75*VLOOKUP('Données projet'!$B$9,Paramètres!$A$1:$I$88,3,0)*0.475*44/12</f>
        <v>0</v>
      </c>
      <c r="AW75" s="23">
        <f>EXP(-LN(2)/2)*AW74+(1-EXP(-LN(2)/2))/(LN(2)/2)*AQ75*AT75*VLOOKUP('Données projet'!$B$9,Paramètres!$A$1:$I$88,3,0)*0.475*44/12</f>
        <v>0</v>
      </c>
      <c r="AX75" s="23">
        <f t="shared" si="62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IF(A75&lt;'Données projet'!$A$88,$BA$205^A75,IF(A75='Données projet'!$A$88,'Données projet'!$B$88,BD74+BC75-BL74))</f>
        <v>0</v>
      </c>
      <c r="BE75" s="14" t="e">
        <f>BD75*VLOOKUP('Données projet'!$B$11,Paramètres!$A$1:$I$88,3,0)*VLOOKUP('Données projet'!$B$11,Paramètres!$A$1:$I$88,5,0)</f>
        <v>#N/A</v>
      </c>
      <c r="BF75" s="14" t="e">
        <f t="shared" si="99"/>
        <v>#N/A</v>
      </c>
      <c r="BG75" s="22" t="e">
        <f t="shared" si="63"/>
        <v>#N/A</v>
      </c>
      <c r="BH75" s="62" t="e">
        <f t="shared" si="64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65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projet'!$B$9,Paramètres!$A$1:$I$88,3,0)*0.475*44/12</f>
        <v>0</v>
      </c>
      <c r="BQ75" s="23">
        <f>EXP(-LN(2)/25)*BQ74+(1-EXP(-LN(2)/25))/(LN(2)/25)*Calculateur!BL75*Calculateur!BN75*VLOOKUP('Données projet'!$B$9,Paramètres!$A$1:$I$88,3,0)*0.475*44/12</f>
        <v>0</v>
      </c>
      <c r="BR75" s="23">
        <f>EXP(-LN(2)/2)*BR74+(1-EXP(-LN(2)/2))/(LN(2)/2)*BL75*BO75*VLOOKUP('Données projet'!$B$9,Paramètres!$A$1:$I$88,3,0)*0.475*44/12</f>
        <v>0</v>
      </c>
      <c r="BS75" s="24">
        <f t="shared" si="66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IF(A75&lt;'Données projet'!$A$114,$BV$205^A75,IF(A75='Données projet'!$A$114,'Données projet'!$B$114,BY74+BX75-CG74))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100"/>
        <v>#N/A</v>
      </c>
      <c r="CB75" s="22" t="e">
        <f t="shared" si="67"/>
        <v>#N/A</v>
      </c>
      <c r="CC75" s="62" t="e">
        <f t="shared" si="68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69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projet'!$B$9,Paramètres!$A$1:$I$88,3,0)*0.475*44/12</f>
        <v>0</v>
      </c>
      <c r="CL75" s="23">
        <f>EXP(-LN(2)/25)*CL74+(1-EXP(-LN(2)/25))/(LN(2)/25)*Calculateur!CG75*Calculateur!CI75*VLOOKUP('Données projet'!$B$9,Paramètres!$A$1:$I$88,3,0)*0.475*44/12</f>
        <v>0</v>
      </c>
      <c r="CM75" s="23">
        <f>EXP(-LN(2)/2)*CM74+(1-EXP(-LN(2)/2))/(LN(2)/2)*CG75*CJ75*VLOOKUP('Données projet'!$B$9,Paramètres!$A$1:$I$88,3,0)*0.475*44/12</f>
        <v>0</v>
      </c>
      <c r="CN75" s="24">
        <f t="shared" si="70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IF(A75&lt;'Données projet'!$A$140,$CQ$205^A75,IF(A75='Données projet'!$A$140,'Données projet'!$B$140,CT74+CS75-DB74))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101"/>
        <v>#N/A</v>
      </c>
      <c r="CW75" s="22" t="e">
        <f t="shared" si="71"/>
        <v>#N/A</v>
      </c>
      <c r="CX75" s="62" t="e">
        <f t="shared" si="72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73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projet'!$B$9,Paramètres!$A$1:$I$88,3,0)*0.475*44/12</f>
        <v>0</v>
      </c>
      <c r="DG75" s="23">
        <f>EXP(-LN(2)/25)*DG74+(1-EXP(-LN(2)/25))/(LN(2)/25)*Calculateur!DB75*Calculateur!DD75*VLOOKUP('Données projet'!$B$9,Paramètres!$A$1:$I$88,3,0)*0.475*44/12</f>
        <v>0</v>
      </c>
      <c r="DH75" s="23">
        <f>EXP(-LN(2)/2)*DH74+(1-EXP(-LN(2)/2))/(LN(2)/2)*DB75*DE75*VLOOKUP('Données projet'!$B$9,Paramètres!$A$1:$I$88,3,0)*0.475*44/12</f>
        <v>0</v>
      </c>
      <c r="DI75" s="24">
        <f t="shared" si="74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IF(A75&lt;'Données projet'!$A$166,$DL$205^A75,IF(A75='Données projet'!$A$166,'Données projet'!$B$166,DO74+DN75-DW74))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102"/>
        <v>#N/A</v>
      </c>
      <c r="DR75" s="22" t="e">
        <f t="shared" si="75"/>
        <v>#N/A</v>
      </c>
      <c r="DS75" s="62" t="e">
        <f t="shared" si="76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77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projet'!$B$9,Paramètres!$A$1:$I$88,3,0)*0.475*44/12</f>
        <v>0</v>
      </c>
      <c r="EB75" s="23">
        <f>EXP(-LN(2)/25)*EB74+(1-EXP(-LN(2)/25))/(LN(2)/25)*Calculateur!DW75*Calculateur!DY75*VLOOKUP('Données projet'!$B$9,Paramètres!$A$1:$I$88,3,0)*0.475*44/12</f>
        <v>0</v>
      </c>
      <c r="EC75" s="23">
        <f>EXP(-LN(2)/2)*EC74+(1-EXP(-LN(2)/2))/(LN(2)/2)*DW75*DZ75*VLOOKUP('Données projet'!$B$9,Paramètres!$A$1:$I$88,3,0)*0.475*44/12</f>
        <v>0</v>
      </c>
      <c r="ED75" s="24">
        <f t="shared" si="78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IF(A75&lt;'Données projet'!$A$192,$EG$205^A75,IF(A75='Données projet'!$A$192,'Données projet'!$B$192,EJ74+EI75-ER74))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103"/>
        <v>#N/A</v>
      </c>
      <c r="EM75" s="22" t="e">
        <f t="shared" si="79"/>
        <v>#N/A</v>
      </c>
      <c r="EN75" s="62" t="e">
        <f t="shared" si="80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81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projet'!$B$9,Paramètres!$A$1:$I$88,3,0)*0.475*44/12</f>
        <v>0</v>
      </c>
      <c r="EW75" s="23">
        <f>EXP(-LN(2)/25)*EW74+(1-EXP(-LN(2)/25))/(LN(2)/25)*Calculateur!ER75*Calculateur!ET75*VLOOKUP('Données projet'!$B$9,Paramètres!$A$1:$I$88,3,0)*0.475*44/12</f>
        <v>0</v>
      </c>
      <c r="EX75" s="23">
        <f>EXP(-LN(2)/2)*EX74+(1-EXP(-LN(2)/2))/(LN(2)/2)*ER75*EU75*VLOOKUP('Données projet'!$B$9,Paramètres!$A$1:$I$88,3,0)*0.475*44/12</f>
        <v>0</v>
      </c>
      <c r="EY75" s="24">
        <f t="shared" si="82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IF(A75&lt;'Données projet'!$A$218,$FB$205^A75,IF(A75='Données projet'!$A$218,'Données projet'!$B$218,FE74+FD75-FM74))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4"/>
        <v>#N/A</v>
      </c>
      <c r="FH75" s="22" t="e">
        <f t="shared" si="83"/>
        <v>#N/A</v>
      </c>
      <c r="FI75" s="62" t="e">
        <f t="shared" si="84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85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projet'!$B$9,Paramètres!$A$1:$I$88,3,0)*0.475*44/12</f>
        <v>0</v>
      </c>
      <c r="FR75" s="23">
        <f>EXP(-LN(2)/25)*FR74+(1-EXP(-LN(2)/25))/(LN(2)/25)*Calculateur!FM75*Calculateur!FO75*VLOOKUP('Données projet'!$B$9,Paramètres!$A$1:$I$88,3,0)*0.475*44/12</f>
        <v>0</v>
      </c>
      <c r="FS75" s="23">
        <f>EXP(-LN(2)/2)*FS74+(1-EXP(-LN(2)/2))/(LN(2)/2)*FM75*FP75*VLOOKUP('Données projet'!$B$9,Paramètres!$A$1:$I$88,3,0)*0.475*44/12</f>
        <v>0</v>
      </c>
      <c r="FT75" s="24">
        <f t="shared" si="86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IF(A75&lt;'Données projet'!$A$244,$FW$205^A75,IF(A75='Données projet'!$A$244,'Données projet'!$B$244,FZ74+FY75-GH74))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5"/>
        <v>#N/A</v>
      </c>
      <c r="GC75" s="22" t="e">
        <f t="shared" si="87"/>
        <v>#N/A</v>
      </c>
      <c r="GD75" s="62" t="e">
        <f t="shared" si="88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89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projet'!$B$9,Paramètres!$A$1:$I$88,3,0)*0.475*44/12</f>
        <v>0</v>
      </c>
      <c r="GM75" s="23">
        <f>EXP(-LN(2)/25)*GM74+(1-EXP(-LN(2)/25))/(LN(2)/25)*Calculateur!GH75*Calculateur!GJ75*VLOOKUP('Données projet'!$B$9,Paramètres!$A$1:$I$88,3,0)*0.475*44/12</f>
        <v>0</v>
      </c>
      <c r="GN75" s="23">
        <f>EXP(-LN(2)/2)*GN74+(1-EXP(-LN(2)/2))/(LN(2)/2)*GH75*GK75*VLOOKUP('Données projet'!$B$9,Paramètres!$A$1:$I$88,3,0)*0.475*44/12</f>
        <v>0</v>
      </c>
      <c r="GO75" s="23">
        <f t="shared" si="90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IF(A75&lt;'Données projet'!$A$270,$GR$205^A75,IF(A75='Données projet'!$A$270,'Données projet'!$B$270,GU74+GT75-HC74))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6"/>
        <v>#N/A</v>
      </c>
      <c r="GX75" s="22" t="e">
        <f t="shared" si="91"/>
        <v>#N/A</v>
      </c>
      <c r="GY75" s="62" t="e">
        <f t="shared" si="92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93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projet'!$B$9,Paramètres!$A$1:$I$88,3,0)*0.475*44/12</f>
        <v>0</v>
      </c>
      <c r="HH75" s="23">
        <f>EXP(-LN(2)/25)*HH74+(1-EXP(-LN(2)/25))/(LN(2)/25)*Calculateur!HC75*Calculateur!HE75*VLOOKUP('Données projet'!$B$9,Paramètres!$A$1:$I$88,3,0)*0.475*44/12</f>
        <v>0</v>
      </c>
      <c r="HI75" s="23">
        <f>EXP(-LN(2)/2)*HI74+(1-EXP(-LN(2)/2))/(LN(2)/2)*HC75*HF75*VLOOKUP('Données projet'!$B$9,Paramètres!$A$1:$I$88,3,0)*0.475*44/12</f>
        <v>0</v>
      </c>
      <c r="HJ75" s="24">
        <f t="shared" si="94"/>
        <v>0</v>
      </c>
    </row>
    <row r="76" spans="1:218" s="5" customFormat="1" x14ac:dyDescent="0.3">
      <c r="A76" s="11">
        <f t="shared" si="9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43.653999999999961</v>
      </c>
      <c r="D76" s="12">
        <f t="shared" si="9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7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IF(A76&lt;'Données projet'!$A$36,$K$205^A76,IF(A76='Données projet'!$A$36,'Données projet'!$B$36,N75+M76-V75))</f>
        <v>0</v>
      </c>
      <c r="O76" s="14">
        <f>N76*VLOOKUP('Données projet'!$B$9,Paramètres!$A$1:$I$88,3,0)*VLOOKUP('Données projet'!$B$9,Paramètres!$A$1:$I$88,5,0)</f>
        <v>0</v>
      </c>
      <c r="P76" s="14" t="e">
        <f t="shared" si="9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148.54336005338024</v>
      </c>
      <c r="T76" s="62">
        <f t="shared" si="56"/>
        <v>361.07991692964788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22.753940741726876</v>
      </c>
      <c r="AA76" s="23">
        <f>EXP(-LN(2)/25)*AA75+(1-EXP(-LN(2)/25))/(LN(2)/25)*Calculateur!V76*Calculateur!X76*VLOOKUP('Données projet'!$B$9,Paramètres!$A$1:$I$88,3,0)*0.475*44/12</f>
        <v>13.340606501192971</v>
      </c>
      <c r="AB76" s="23">
        <f>EXP(-LN(2)/2)*AB75+(1-EXP(-LN(2)/2))/(LN(2)/2)*V76*Y76*VLOOKUP('Données projet'!$B$9,Paramètres!$A$1:$I$88,3,0)*0.475*44/12</f>
        <v>1.4689823736409063E-5</v>
      </c>
      <c r="AC76" s="24">
        <f t="shared" si="58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IF(A76&lt;'Données projet'!$A$62,$AF$205^A76,IF(A76='Données projet'!$A$62,'Données projet'!$B$62,AI75+AH76-AQ75))</f>
        <v>0</v>
      </c>
      <c r="AJ76" s="14" t="e">
        <f>AI76*VLOOKUP('Données projet'!$B$10,Paramètres!$A$1:$I$88,3,0)*VLOOKUP('Données projet'!$B$10,Paramètres!$A$1:$I$88,5,0)</f>
        <v>#N/A</v>
      </c>
      <c r="AK76" s="14" t="e">
        <f t="shared" si="98"/>
        <v>#N/A</v>
      </c>
      <c r="AL76" s="22" t="e">
        <f t="shared" si="59"/>
        <v>#N/A</v>
      </c>
      <c r="AM76" s="62" t="e">
        <f t="shared" si="60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61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projet'!$B$9,Paramètres!$A$1:$I$88,3,0)*0.475*44/12</f>
        <v>0</v>
      </c>
      <c r="AV76" s="23">
        <f>EXP(-LN(2)/25)*AV75+(1-EXP(-LN(2)/25))/(LN(2)/25)*Calculateur!AQ76*Calculateur!AS76*VLOOKUP('Données projet'!$B$9,Paramètres!$A$1:$I$88,3,0)*0.475*44/12</f>
        <v>0</v>
      </c>
      <c r="AW76" s="23">
        <f>EXP(-LN(2)/2)*AW75+(1-EXP(-LN(2)/2))/(LN(2)/2)*AQ76*AT76*VLOOKUP('Données projet'!$B$9,Paramètres!$A$1:$I$88,3,0)*0.475*44/12</f>
        <v>0</v>
      </c>
      <c r="AX76" s="23">
        <f t="shared" si="62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IF(A76&lt;'Données projet'!$A$88,$BA$205^A76,IF(A76='Données projet'!$A$88,'Données projet'!$B$88,BD75+BC76-BL75))</f>
        <v>0</v>
      </c>
      <c r="BE76" s="14" t="e">
        <f>BD76*VLOOKUP('Données projet'!$B$11,Paramètres!$A$1:$I$88,3,0)*VLOOKUP('Données projet'!$B$11,Paramètres!$A$1:$I$88,5,0)</f>
        <v>#N/A</v>
      </c>
      <c r="BF76" s="14" t="e">
        <f t="shared" si="99"/>
        <v>#N/A</v>
      </c>
      <c r="BG76" s="22" t="e">
        <f t="shared" si="63"/>
        <v>#N/A</v>
      </c>
      <c r="BH76" s="62" t="e">
        <f t="shared" si="64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65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projet'!$B$9,Paramètres!$A$1:$I$88,3,0)*0.475*44/12</f>
        <v>0</v>
      </c>
      <c r="BQ76" s="23">
        <f>EXP(-LN(2)/25)*BQ75+(1-EXP(-LN(2)/25))/(LN(2)/25)*Calculateur!BL76*Calculateur!BN76*VLOOKUP('Données projet'!$B$9,Paramètres!$A$1:$I$88,3,0)*0.475*44/12</f>
        <v>0</v>
      </c>
      <c r="BR76" s="23">
        <f>EXP(-LN(2)/2)*BR75+(1-EXP(-LN(2)/2))/(LN(2)/2)*BL76*BO76*VLOOKUP('Données projet'!$B$9,Paramètres!$A$1:$I$88,3,0)*0.475*44/12</f>
        <v>0</v>
      </c>
      <c r="BS76" s="24">
        <f t="shared" si="66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IF(A76&lt;'Données projet'!$A$114,$BV$205^A76,IF(A76='Données projet'!$A$114,'Données projet'!$B$114,BY75+BX76-CG75))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100"/>
        <v>#N/A</v>
      </c>
      <c r="CB76" s="22" t="e">
        <f t="shared" si="67"/>
        <v>#N/A</v>
      </c>
      <c r="CC76" s="62" t="e">
        <f t="shared" si="68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69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projet'!$B$9,Paramètres!$A$1:$I$88,3,0)*0.475*44/12</f>
        <v>0</v>
      </c>
      <c r="CL76" s="23">
        <f>EXP(-LN(2)/25)*CL75+(1-EXP(-LN(2)/25))/(LN(2)/25)*Calculateur!CG76*Calculateur!CI76*VLOOKUP('Données projet'!$B$9,Paramètres!$A$1:$I$88,3,0)*0.475*44/12</f>
        <v>0</v>
      </c>
      <c r="CM76" s="23">
        <f>EXP(-LN(2)/2)*CM75+(1-EXP(-LN(2)/2))/(LN(2)/2)*CG76*CJ76*VLOOKUP('Données projet'!$B$9,Paramètres!$A$1:$I$88,3,0)*0.475*44/12</f>
        <v>0</v>
      </c>
      <c r="CN76" s="24">
        <f t="shared" si="70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IF(A76&lt;'Données projet'!$A$140,$CQ$205^A76,IF(A76='Données projet'!$A$140,'Données projet'!$B$140,CT75+CS76-DB75))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101"/>
        <v>#N/A</v>
      </c>
      <c r="CW76" s="22" t="e">
        <f t="shared" si="71"/>
        <v>#N/A</v>
      </c>
      <c r="CX76" s="62" t="e">
        <f t="shared" si="72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73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projet'!$B$9,Paramètres!$A$1:$I$88,3,0)*0.475*44/12</f>
        <v>0</v>
      </c>
      <c r="DG76" s="23">
        <f>EXP(-LN(2)/25)*DG75+(1-EXP(-LN(2)/25))/(LN(2)/25)*Calculateur!DB76*Calculateur!DD76*VLOOKUP('Données projet'!$B$9,Paramètres!$A$1:$I$88,3,0)*0.475*44/12</f>
        <v>0</v>
      </c>
      <c r="DH76" s="23">
        <f>EXP(-LN(2)/2)*DH75+(1-EXP(-LN(2)/2))/(LN(2)/2)*DB76*DE76*VLOOKUP('Données projet'!$B$9,Paramètres!$A$1:$I$88,3,0)*0.475*44/12</f>
        <v>0</v>
      </c>
      <c r="DI76" s="24">
        <f t="shared" si="74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IF(A76&lt;'Données projet'!$A$166,$DL$205^A76,IF(A76='Données projet'!$A$166,'Données projet'!$B$166,DO75+DN76-DW75))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102"/>
        <v>#N/A</v>
      </c>
      <c r="DR76" s="22" t="e">
        <f t="shared" si="75"/>
        <v>#N/A</v>
      </c>
      <c r="DS76" s="62" t="e">
        <f t="shared" si="76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77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projet'!$B$9,Paramètres!$A$1:$I$88,3,0)*0.475*44/12</f>
        <v>0</v>
      </c>
      <c r="EB76" s="23">
        <f>EXP(-LN(2)/25)*EB75+(1-EXP(-LN(2)/25))/(LN(2)/25)*Calculateur!DW76*Calculateur!DY76*VLOOKUP('Données projet'!$B$9,Paramètres!$A$1:$I$88,3,0)*0.475*44/12</f>
        <v>0</v>
      </c>
      <c r="EC76" s="23">
        <f>EXP(-LN(2)/2)*EC75+(1-EXP(-LN(2)/2))/(LN(2)/2)*DW76*DZ76*VLOOKUP('Données projet'!$B$9,Paramètres!$A$1:$I$88,3,0)*0.475*44/12</f>
        <v>0</v>
      </c>
      <c r="ED76" s="24">
        <f t="shared" si="78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IF(A76&lt;'Données projet'!$A$192,$EG$205^A76,IF(A76='Données projet'!$A$192,'Données projet'!$B$192,EJ75+EI76-ER75))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103"/>
        <v>#N/A</v>
      </c>
      <c r="EM76" s="22" t="e">
        <f t="shared" si="79"/>
        <v>#N/A</v>
      </c>
      <c r="EN76" s="62" t="e">
        <f t="shared" si="80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81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projet'!$B$9,Paramètres!$A$1:$I$88,3,0)*0.475*44/12</f>
        <v>0</v>
      </c>
      <c r="EW76" s="23">
        <f>EXP(-LN(2)/25)*EW75+(1-EXP(-LN(2)/25))/(LN(2)/25)*Calculateur!ER76*Calculateur!ET76*VLOOKUP('Données projet'!$B$9,Paramètres!$A$1:$I$88,3,0)*0.475*44/12</f>
        <v>0</v>
      </c>
      <c r="EX76" s="23">
        <f>EXP(-LN(2)/2)*EX75+(1-EXP(-LN(2)/2))/(LN(2)/2)*ER76*EU76*VLOOKUP('Données projet'!$B$9,Paramètres!$A$1:$I$88,3,0)*0.475*44/12</f>
        <v>0</v>
      </c>
      <c r="EY76" s="24">
        <f t="shared" si="82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IF(A76&lt;'Données projet'!$A$218,$FB$205^A76,IF(A76='Données projet'!$A$218,'Données projet'!$B$218,FE75+FD76-FM75))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4"/>
        <v>#N/A</v>
      </c>
      <c r="FH76" s="22" t="e">
        <f t="shared" si="83"/>
        <v>#N/A</v>
      </c>
      <c r="FI76" s="62" t="e">
        <f t="shared" si="84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85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projet'!$B$9,Paramètres!$A$1:$I$88,3,0)*0.475*44/12</f>
        <v>0</v>
      </c>
      <c r="FR76" s="23">
        <f>EXP(-LN(2)/25)*FR75+(1-EXP(-LN(2)/25))/(LN(2)/25)*Calculateur!FM76*Calculateur!FO76*VLOOKUP('Données projet'!$B$9,Paramètres!$A$1:$I$88,3,0)*0.475*44/12</f>
        <v>0</v>
      </c>
      <c r="FS76" s="23">
        <f>EXP(-LN(2)/2)*FS75+(1-EXP(-LN(2)/2))/(LN(2)/2)*FM76*FP76*VLOOKUP('Données projet'!$B$9,Paramètres!$A$1:$I$88,3,0)*0.475*44/12</f>
        <v>0</v>
      </c>
      <c r="FT76" s="24">
        <f t="shared" si="86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IF(A76&lt;'Données projet'!$A$244,$FW$205^A76,IF(A76='Données projet'!$A$244,'Données projet'!$B$244,FZ75+FY76-GH75))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5"/>
        <v>#N/A</v>
      </c>
      <c r="GC76" s="22" t="e">
        <f t="shared" si="87"/>
        <v>#N/A</v>
      </c>
      <c r="GD76" s="62" t="e">
        <f t="shared" si="88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89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projet'!$B$9,Paramètres!$A$1:$I$88,3,0)*0.475*44/12</f>
        <v>0</v>
      </c>
      <c r="GM76" s="23">
        <f>EXP(-LN(2)/25)*GM75+(1-EXP(-LN(2)/25))/(LN(2)/25)*Calculateur!GH76*Calculateur!GJ76*VLOOKUP('Données projet'!$B$9,Paramètres!$A$1:$I$88,3,0)*0.475*44/12</f>
        <v>0</v>
      </c>
      <c r="GN76" s="23">
        <f>EXP(-LN(2)/2)*GN75+(1-EXP(-LN(2)/2))/(LN(2)/2)*GH76*GK76*VLOOKUP('Données projet'!$B$9,Paramètres!$A$1:$I$88,3,0)*0.475*44/12</f>
        <v>0</v>
      </c>
      <c r="GO76" s="23">
        <f t="shared" si="90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IF(A76&lt;'Données projet'!$A$270,$GR$205^A76,IF(A76='Données projet'!$A$270,'Données projet'!$B$270,GU75+GT76-HC75))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6"/>
        <v>#N/A</v>
      </c>
      <c r="GX76" s="22" t="e">
        <f t="shared" si="91"/>
        <v>#N/A</v>
      </c>
      <c r="GY76" s="62" t="e">
        <f t="shared" si="92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93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projet'!$B$9,Paramètres!$A$1:$I$88,3,0)*0.475*44/12</f>
        <v>0</v>
      </c>
      <c r="HH76" s="23">
        <f>EXP(-LN(2)/25)*HH75+(1-EXP(-LN(2)/25))/(LN(2)/25)*Calculateur!HC76*Calculateur!HE76*VLOOKUP('Données projet'!$B$9,Paramètres!$A$1:$I$88,3,0)*0.475*44/12</f>
        <v>0</v>
      </c>
      <c r="HI76" s="23">
        <f>EXP(-LN(2)/2)*HI75+(1-EXP(-LN(2)/2))/(LN(2)/2)*HC76*HF76*VLOOKUP('Données projet'!$B$9,Paramètres!$A$1:$I$88,3,0)*0.475*44/12</f>
        <v>0</v>
      </c>
      <c r="HJ76" s="24">
        <f t="shared" si="94"/>
        <v>0</v>
      </c>
    </row>
    <row r="77" spans="1:218" s="5" customFormat="1" x14ac:dyDescent="0.3">
      <c r="A77" s="11">
        <f t="shared" si="9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44.25199999999996</v>
      </c>
      <c r="D77" s="12">
        <f t="shared" si="9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7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IF(A77&lt;'Données projet'!$A$36,$K$205^A77,IF(A77='Données projet'!$A$36,'Données projet'!$B$36,N76+M77-V76))</f>
        <v>0</v>
      </c>
      <c r="O77" s="14">
        <f>N77*VLOOKUP('Données projet'!$B$9,Paramètres!$A$1:$I$88,3,0)*VLOOKUP('Données projet'!$B$9,Paramètres!$A$1:$I$88,5,0)</f>
        <v>0</v>
      </c>
      <c r="P77" s="14" t="e">
        <f t="shared" si="9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148.54336005338024</v>
      </c>
      <c r="T77" s="62">
        <f t="shared" si="56"/>
        <v>361.07991692964788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22.307749842315072</v>
      </c>
      <c r="AA77" s="23">
        <f>EXP(-LN(2)/25)*AA76+(1-EXP(-LN(2)/25))/(LN(2)/25)*Calculateur!V77*Calculateur!X77*VLOOKUP('Données projet'!$B$9,Paramètres!$A$1:$I$88,3,0)*0.475*44/12</f>
        <v>12.975806914865844</v>
      </c>
      <c r="AB77" s="23">
        <f>EXP(-LN(2)/2)*AB76+(1-EXP(-LN(2)/2))/(LN(2)/2)*V77*Y77*VLOOKUP('Données projet'!$B$9,Paramètres!$A$1:$I$88,3,0)*0.475*44/12</f>
        <v>1.0387273978449956E-5</v>
      </c>
      <c r="AC77" s="24">
        <f t="shared" si="58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IF(A77&lt;'Données projet'!$A$62,$AF$205^A77,IF(A77='Données projet'!$A$62,'Données projet'!$B$62,AI76+AH77-AQ76))</f>
        <v>0</v>
      </c>
      <c r="AJ77" s="14" t="e">
        <f>AI77*VLOOKUP('Données projet'!$B$10,Paramètres!$A$1:$I$88,3,0)*VLOOKUP('Données projet'!$B$10,Paramètres!$A$1:$I$88,5,0)</f>
        <v>#N/A</v>
      </c>
      <c r="AK77" s="14" t="e">
        <f t="shared" si="98"/>
        <v>#N/A</v>
      </c>
      <c r="AL77" s="22" t="e">
        <f t="shared" si="59"/>
        <v>#N/A</v>
      </c>
      <c r="AM77" s="62" t="e">
        <f t="shared" si="60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61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projet'!$B$9,Paramètres!$A$1:$I$88,3,0)*0.475*44/12</f>
        <v>0</v>
      </c>
      <c r="AV77" s="23">
        <f>EXP(-LN(2)/25)*AV76+(1-EXP(-LN(2)/25))/(LN(2)/25)*Calculateur!AQ77*Calculateur!AS77*VLOOKUP('Données projet'!$B$9,Paramètres!$A$1:$I$88,3,0)*0.475*44/12</f>
        <v>0</v>
      </c>
      <c r="AW77" s="23">
        <f>EXP(-LN(2)/2)*AW76+(1-EXP(-LN(2)/2))/(LN(2)/2)*AQ77*AT77*VLOOKUP('Données projet'!$B$9,Paramètres!$A$1:$I$88,3,0)*0.475*44/12</f>
        <v>0</v>
      </c>
      <c r="AX77" s="23">
        <f t="shared" si="62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IF(A77&lt;'Données projet'!$A$88,$BA$205^A77,IF(A77='Données projet'!$A$88,'Données projet'!$B$88,BD76+BC77-BL76))</f>
        <v>0</v>
      </c>
      <c r="BE77" s="14" t="e">
        <f>BD77*VLOOKUP('Données projet'!$B$11,Paramètres!$A$1:$I$88,3,0)*VLOOKUP('Données projet'!$B$11,Paramètres!$A$1:$I$88,5,0)</f>
        <v>#N/A</v>
      </c>
      <c r="BF77" s="14" t="e">
        <f t="shared" si="99"/>
        <v>#N/A</v>
      </c>
      <c r="BG77" s="22" t="e">
        <f t="shared" si="63"/>
        <v>#N/A</v>
      </c>
      <c r="BH77" s="62" t="e">
        <f t="shared" si="64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65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projet'!$B$9,Paramètres!$A$1:$I$88,3,0)*0.475*44/12</f>
        <v>0</v>
      </c>
      <c r="BQ77" s="23">
        <f>EXP(-LN(2)/25)*BQ76+(1-EXP(-LN(2)/25))/(LN(2)/25)*Calculateur!BL77*Calculateur!BN77*VLOOKUP('Données projet'!$B$9,Paramètres!$A$1:$I$88,3,0)*0.475*44/12</f>
        <v>0</v>
      </c>
      <c r="BR77" s="23">
        <f>EXP(-LN(2)/2)*BR76+(1-EXP(-LN(2)/2))/(LN(2)/2)*BL77*BO77*VLOOKUP('Données projet'!$B$9,Paramètres!$A$1:$I$88,3,0)*0.475*44/12</f>
        <v>0</v>
      </c>
      <c r="BS77" s="24">
        <f t="shared" si="66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IF(A77&lt;'Données projet'!$A$114,$BV$205^A77,IF(A77='Données projet'!$A$114,'Données projet'!$B$114,BY76+BX77-CG76))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100"/>
        <v>#N/A</v>
      </c>
      <c r="CB77" s="22" t="e">
        <f t="shared" si="67"/>
        <v>#N/A</v>
      </c>
      <c r="CC77" s="62" t="e">
        <f t="shared" si="68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69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projet'!$B$9,Paramètres!$A$1:$I$88,3,0)*0.475*44/12</f>
        <v>0</v>
      </c>
      <c r="CL77" s="23">
        <f>EXP(-LN(2)/25)*CL76+(1-EXP(-LN(2)/25))/(LN(2)/25)*Calculateur!CG77*Calculateur!CI77*VLOOKUP('Données projet'!$B$9,Paramètres!$A$1:$I$88,3,0)*0.475*44/12</f>
        <v>0</v>
      </c>
      <c r="CM77" s="23">
        <f>EXP(-LN(2)/2)*CM76+(1-EXP(-LN(2)/2))/(LN(2)/2)*CG77*CJ77*VLOOKUP('Données projet'!$B$9,Paramètres!$A$1:$I$88,3,0)*0.475*44/12</f>
        <v>0</v>
      </c>
      <c r="CN77" s="24">
        <f t="shared" si="70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IF(A77&lt;'Données projet'!$A$140,$CQ$205^A77,IF(A77='Données projet'!$A$140,'Données projet'!$B$140,CT76+CS77-DB76))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101"/>
        <v>#N/A</v>
      </c>
      <c r="CW77" s="22" t="e">
        <f t="shared" si="71"/>
        <v>#N/A</v>
      </c>
      <c r="CX77" s="62" t="e">
        <f t="shared" si="72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73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projet'!$B$9,Paramètres!$A$1:$I$88,3,0)*0.475*44/12</f>
        <v>0</v>
      </c>
      <c r="DG77" s="23">
        <f>EXP(-LN(2)/25)*DG76+(1-EXP(-LN(2)/25))/(LN(2)/25)*Calculateur!DB77*Calculateur!DD77*VLOOKUP('Données projet'!$B$9,Paramètres!$A$1:$I$88,3,0)*0.475*44/12</f>
        <v>0</v>
      </c>
      <c r="DH77" s="23">
        <f>EXP(-LN(2)/2)*DH76+(1-EXP(-LN(2)/2))/(LN(2)/2)*DB77*DE77*VLOOKUP('Données projet'!$B$9,Paramètres!$A$1:$I$88,3,0)*0.475*44/12</f>
        <v>0</v>
      </c>
      <c r="DI77" s="24">
        <f t="shared" si="74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IF(A77&lt;'Données projet'!$A$166,$DL$205^A77,IF(A77='Données projet'!$A$166,'Données projet'!$B$166,DO76+DN77-DW76))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102"/>
        <v>#N/A</v>
      </c>
      <c r="DR77" s="22" t="e">
        <f t="shared" si="75"/>
        <v>#N/A</v>
      </c>
      <c r="DS77" s="62" t="e">
        <f t="shared" si="76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77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projet'!$B$9,Paramètres!$A$1:$I$88,3,0)*0.475*44/12</f>
        <v>0</v>
      </c>
      <c r="EB77" s="23">
        <f>EXP(-LN(2)/25)*EB76+(1-EXP(-LN(2)/25))/(LN(2)/25)*Calculateur!DW77*Calculateur!DY77*VLOOKUP('Données projet'!$B$9,Paramètres!$A$1:$I$88,3,0)*0.475*44/12</f>
        <v>0</v>
      </c>
      <c r="EC77" s="23">
        <f>EXP(-LN(2)/2)*EC76+(1-EXP(-LN(2)/2))/(LN(2)/2)*DW77*DZ77*VLOOKUP('Données projet'!$B$9,Paramètres!$A$1:$I$88,3,0)*0.475*44/12</f>
        <v>0</v>
      </c>
      <c r="ED77" s="24">
        <f t="shared" si="78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IF(A77&lt;'Données projet'!$A$192,$EG$205^A77,IF(A77='Données projet'!$A$192,'Données projet'!$B$192,EJ76+EI77-ER76))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103"/>
        <v>#N/A</v>
      </c>
      <c r="EM77" s="22" t="e">
        <f t="shared" si="79"/>
        <v>#N/A</v>
      </c>
      <c r="EN77" s="62" t="e">
        <f t="shared" si="80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81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projet'!$B$9,Paramètres!$A$1:$I$88,3,0)*0.475*44/12</f>
        <v>0</v>
      </c>
      <c r="EW77" s="23">
        <f>EXP(-LN(2)/25)*EW76+(1-EXP(-LN(2)/25))/(LN(2)/25)*Calculateur!ER77*Calculateur!ET77*VLOOKUP('Données projet'!$B$9,Paramètres!$A$1:$I$88,3,0)*0.475*44/12</f>
        <v>0</v>
      </c>
      <c r="EX77" s="23">
        <f>EXP(-LN(2)/2)*EX76+(1-EXP(-LN(2)/2))/(LN(2)/2)*ER77*EU77*VLOOKUP('Données projet'!$B$9,Paramètres!$A$1:$I$88,3,0)*0.475*44/12</f>
        <v>0</v>
      </c>
      <c r="EY77" s="24">
        <f t="shared" si="82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IF(A77&lt;'Données projet'!$A$218,$FB$205^A77,IF(A77='Données projet'!$A$218,'Données projet'!$B$218,FE76+FD77-FM76))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4"/>
        <v>#N/A</v>
      </c>
      <c r="FH77" s="22" t="e">
        <f t="shared" si="83"/>
        <v>#N/A</v>
      </c>
      <c r="FI77" s="62" t="e">
        <f t="shared" si="84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85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projet'!$B$9,Paramètres!$A$1:$I$88,3,0)*0.475*44/12</f>
        <v>0</v>
      </c>
      <c r="FR77" s="23">
        <f>EXP(-LN(2)/25)*FR76+(1-EXP(-LN(2)/25))/(LN(2)/25)*Calculateur!FM77*Calculateur!FO77*VLOOKUP('Données projet'!$B$9,Paramètres!$A$1:$I$88,3,0)*0.475*44/12</f>
        <v>0</v>
      </c>
      <c r="FS77" s="23">
        <f>EXP(-LN(2)/2)*FS76+(1-EXP(-LN(2)/2))/(LN(2)/2)*FM77*FP77*VLOOKUP('Données projet'!$B$9,Paramètres!$A$1:$I$88,3,0)*0.475*44/12</f>
        <v>0</v>
      </c>
      <c r="FT77" s="24">
        <f t="shared" si="86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IF(A77&lt;'Données projet'!$A$244,$FW$205^A77,IF(A77='Données projet'!$A$244,'Données projet'!$B$244,FZ76+FY77-GH76))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5"/>
        <v>#N/A</v>
      </c>
      <c r="GC77" s="22" t="e">
        <f t="shared" si="87"/>
        <v>#N/A</v>
      </c>
      <c r="GD77" s="62" t="e">
        <f t="shared" si="88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89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projet'!$B$9,Paramètres!$A$1:$I$88,3,0)*0.475*44/12</f>
        <v>0</v>
      </c>
      <c r="GM77" s="23">
        <f>EXP(-LN(2)/25)*GM76+(1-EXP(-LN(2)/25))/(LN(2)/25)*Calculateur!GH77*Calculateur!GJ77*VLOOKUP('Données projet'!$B$9,Paramètres!$A$1:$I$88,3,0)*0.475*44/12</f>
        <v>0</v>
      </c>
      <c r="GN77" s="23">
        <f>EXP(-LN(2)/2)*GN76+(1-EXP(-LN(2)/2))/(LN(2)/2)*GH77*GK77*VLOOKUP('Données projet'!$B$9,Paramètres!$A$1:$I$88,3,0)*0.475*44/12</f>
        <v>0</v>
      </c>
      <c r="GO77" s="23">
        <f t="shared" si="90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IF(A77&lt;'Données projet'!$A$270,$GR$205^A77,IF(A77='Données projet'!$A$270,'Données projet'!$B$270,GU76+GT77-HC76))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6"/>
        <v>#N/A</v>
      </c>
      <c r="GX77" s="22" t="e">
        <f t="shared" si="91"/>
        <v>#N/A</v>
      </c>
      <c r="GY77" s="62" t="e">
        <f t="shared" si="92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93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projet'!$B$9,Paramètres!$A$1:$I$88,3,0)*0.475*44/12</f>
        <v>0</v>
      </c>
      <c r="HH77" s="23">
        <f>EXP(-LN(2)/25)*HH76+(1-EXP(-LN(2)/25))/(LN(2)/25)*Calculateur!HC77*Calculateur!HE77*VLOOKUP('Données projet'!$B$9,Paramètres!$A$1:$I$88,3,0)*0.475*44/12</f>
        <v>0</v>
      </c>
      <c r="HI77" s="23">
        <f>EXP(-LN(2)/2)*HI76+(1-EXP(-LN(2)/2))/(LN(2)/2)*HC77*HF77*VLOOKUP('Données projet'!$B$9,Paramètres!$A$1:$I$88,3,0)*0.475*44/12</f>
        <v>0</v>
      </c>
      <c r="HJ77" s="24">
        <f t="shared" si="94"/>
        <v>0</v>
      </c>
    </row>
    <row r="78" spans="1:218" s="5" customFormat="1" x14ac:dyDescent="0.3">
      <c r="A78" s="11">
        <f t="shared" si="9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44.849999999999959</v>
      </c>
      <c r="D78" s="12">
        <f t="shared" si="9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7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IF(A78&lt;'Données projet'!$A$36,$K$205^A78,IF(A78='Données projet'!$A$36,'Données projet'!$B$36,N77+M78-V77))</f>
        <v>0</v>
      </c>
      <c r="O78" s="14">
        <f>N78*VLOOKUP('Données projet'!$B$9,Paramètres!$A$1:$I$88,3,0)*VLOOKUP('Données projet'!$B$9,Paramètres!$A$1:$I$88,5,0)</f>
        <v>0</v>
      </c>
      <c r="P78" s="14" t="e">
        <f t="shared" si="9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148.54336005338024</v>
      </c>
      <c r="T78" s="62">
        <f t="shared" si="56"/>
        <v>361.07991692964788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21.870308474291157</v>
      </c>
      <c r="AA78" s="23">
        <f>EXP(-LN(2)/25)*AA77+(1-EXP(-LN(2)/25))/(LN(2)/25)*Calculateur!V78*Calculateur!X78*VLOOKUP('Données projet'!$B$9,Paramètres!$A$1:$I$88,3,0)*0.475*44/12</f>
        <v>12.620982792410809</v>
      </c>
      <c r="AB78" s="23">
        <f>EXP(-LN(2)/2)*AB77+(1-EXP(-LN(2)/2))/(LN(2)/2)*V78*Y78*VLOOKUP('Données projet'!$B$9,Paramètres!$A$1:$I$88,3,0)*0.475*44/12</f>
        <v>7.3449118682045322E-6</v>
      </c>
      <c r="AC78" s="24">
        <f t="shared" si="58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IF(A78&lt;'Données projet'!$A$62,$AF$205^A78,IF(A78='Données projet'!$A$62,'Données projet'!$B$62,AI77+AH78-AQ77))</f>
        <v>0</v>
      </c>
      <c r="AJ78" s="14" t="e">
        <f>AI78*VLOOKUP('Données projet'!$B$10,Paramètres!$A$1:$I$88,3,0)*VLOOKUP('Données projet'!$B$10,Paramètres!$A$1:$I$88,5,0)</f>
        <v>#N/A</v>
      </c>
      <c r="AK78" s="14" t="e">
        <f t="shared" si="98"/>
        <v>#N/A</v>
      </c>
      <c r="AL78" s="22" t="e">
        <f t="shared" si="59"/>
        <v>#N/A</v>
      </c>
      <c r="AM78" s="62" t="e">
        <f t="shared" si="60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61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projet'!$B$9,Paramètres!$A$1:$I$88,3,0)*0.475*44/12</f>
        <v>0</v>
      </c>
      <c r="AV78" s="23">
        <f>EXP(-LN(2)/25)*AV77+(1-EXP(-LN(2)/25))/(LN(2)/25)*Calculateur!AQ78*Calculateur!AS78*VLOOKUP('Données projet'!$B$9,Paramètres!$A$1:$I$88,3,0)*0.475*44/12</f>
        <v>0</v>
      </c>
      <c r="AW78" s="23">
        <f>EXP(-LN(2)/2)*AW77+(1-EXP(-LN(2)/2))/(LN(2)/2)*AQ78*AT78*VLOOKUP('Données projet'!$B$9,Paramètres!$A$1:$I$88,3,0)*0.475*44/12</f>
        <v>0</v>
      </c>
      <c r="AX78" s="23">
        <f t="shared" si="62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IF(A78&lt;'Données projet'!$A$88,$BA$205^A78,IF(A78='Données projet'!$A$88,'Données projet'!$B$88,BD77+BC78-BL77))</f>
        <v>0</v>
      </c>
      <c r="BE78" s="14" t="e">
        <f>BD78*VLOOKUP('Données projet'!$B$11,Paramètres!$A$1:$I$88,3,0)*VLOOKUP('Données projet'!$B$11,Paramètres!$A$1:$I$88,5,0)</f>
        <v>#N/A</v>
      </c>
      <c r="BF78" s="14" t="e">
        <f t="shared" si="99"/>
        <v>#N/A</v>
      </c>
      <c r="BG78" s="22" t="e">
        <f t="shared" si="63"/>
        <v>#N/A</v>
      </c>
      <c r="BH78" s="62" t="e">
        <f t="shared" si="64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65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projet'!$B$9,Paramètres!$A$1:$I$88,3,0)*0.475*44/12</f>
        <v>0</v>
      </c>
      <c r="BQ78" s="23">
        <f>EXP(-LN(2)/25)*BQ77+(1-EXP(-LN(2)/25))/(LN(2)/25)*Calculateur!BL78*Calculateur!BN78*VLOOKUP('Données projet'!$B$9,Paramètres!$A$1:$I$88,3,0)*0.475*44/12</f>
        <v>0</v>
      </c>
      <c r="BR78" s="23">
        <f>EXP(-LN(2)/2)*BR77+(1-EXP(-LN(2)/2))/(LN(2)/2)*BL78*BO78*VLOOKUP('Données projet'!$B$9,Paramètres!$A$1:$I$88,3,0)*0.475*44/12</f>
        <v>0</v>
      </c>
      <c r="BS78" s="24">
        <f t="shared" si="66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IF(A78&lt;'Données projet'!$A$114,$BV$205^A78,IF(A78='Données projet'!$A$114,'Données projet'!$B$114,BY77+BX78-CG77))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100"/>
        <v>#N/A</v>
      </c>
      <c r="CB78" s="22" t="e">
        <f t="shared" si="67"/>
        <v>#N/A</v>
      </c>
      <c r="CC78" s="62" t="e">
        <f t="shared" si="68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69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projet'!$B$9,Paramètres!$A$1:$I$88,3,0)*0.475*44/12</f>
        <v>0</v>
      </c>
      <c r="CL78" s="23">
        <f>EXP(-LN(2)/25)*CL77+(1-EXP(-LN(2)/25))/(LN(2)/25)*Calculateur!CG78*Calculateur!CI78*VLOOKUP('Données projet'!$B$9,Paramètres!$A$1:$I$88,3,0)*0.475*44/12</f>
        <v>0</v>
      </c>
      <c r="CM78" s="23">
        <f>EXP(-LN(2)/2)*CM77+(1-EXP(-LN(2)/2))/(LN(2)/2)*CG78*CJ78*VLOOKUP('Données projet'!$B$9,Paramètres!$A$1:$I$88,3,0)*0.475*44/12</f>
        <v>0</v>
      </c>
      <c r="CN78" s="24">
        <f t="shared" si="70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IF(A78&lt;'Données projet'!$A$140,$CQ$205^A78,IF(A78='Données projet'!$A$140,'Données projet'!$B$140,CT77+CS78-DB77))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101"/>
        <v>#N/A</v>
      </c>
      <c r="CW78" s="22" t="e">
        <f t="shared" si="71"/>
        <v>#N/A</v>
      </c>
      <c r="CX78" s="62" t="e">
        <f t="shared" si="72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73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projet'!$B$9,Paramètres!$A$1:$I$88,3,0)*0.475*44/12</f>
        <v>0</v>
      </c>
      <c r="DG78" s="23">
        <f>EXP(-LN(2)/25)*DG77+(1-EXP(-LN(2)/25))/(LN(2)/25)*Calculateur!DB78*Calculateur!DD78*VLOOKUP('Données projet'!$B$9,Paramètres!$A$1:$I$88,3,0)*0.475*44/12</f>
        <v>0</v>
      </c>
      <c r="DH78" s="23">
        <f>EXP(-LN(2)/2)*DH77+(1-EXP(-LN(2)/2))/(LN(2)/2)*DB78*DE78*VLOOKUP('Données projet'!$B$9,Paramètres!$A$1:$I$88,3,0)*0.475*44/12</f>
        <v>0</v>
      </c>
      <c r="DI78" s="24">
        <f t="shared" si="74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IF(A78&lt;'Données projet'!$A$166,$DL$205^A78,IF(A78='Données projet'!$A$166,'Données projet'!$B$166,DO77+DN78-DW77))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102"/>
        <v>#N/A</v>
      </c>
      <c r="DR78" s="22" t="e">
        <f t="shared" si="75"/>
        <v>#N/A</v>
      </c>
      <c r="DS78" s="62" t="e">
        <f t="shared" si="76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77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projet'!$B$9,Paramètres!$A$1:$I$88,3,0)*0.475*44/12</f>
        <v>0</v>
      </c>
      <c r="EB78" s="23">
        <f>EXP(-LN(2)/25)*EB77+(1-EXP(-LN(2)/25))/(LN(2)/25)*Calculateur!DW78*Calculateur!DY78*VLOOKUP('Données projet'!$B$9,Paramètres!$A$1:$I$88,3,0)*0.475*44/12</f>
        <v>0</v>
      </c>
      <c r="EC78" s="23">
        <f>EXP(-LN(2)/2)*EC77+(1-EXP(-LN(2)/2))/(LN(2)/2)*DW78*DZ78*VLOOKUP('Données projet'!$B$9,Paramètres!$A$1:$I$88,3,0)*0.475*44/12</f>
        <v>0</v>
      </c>
      <c r="ED78" s="24">
        <f t="shared" si="78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IF(A78&lt;'Données projet'!$A$192,$EG$205^A78,IF(A78='Données projet'!$A$192,'Données projet'!$B$192,EJ77+EI78-ER77))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103"/>
        <v>#N/A</v>
      </c>
      <c r="EM78" s="22" t="e">
        <f t="shared" si="79"/>
        <v>#N/A</v>
      </c>
      <c r="EN78" s="62" t="e">
        <f t="shared" si="80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81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projet'!$B$9,Paramètres!$A$1:$I$88,3,0)*0.475*44/12</f>
        <v>0</v>
      </c>
      <c r="EW78" s="23">
        <f>EXP(-LN(2)/25)*EW77+(1-EXP(-LN(2)/25))/(LN(2)/25)*Calculateur!ER78*Calculateur!ET78*VLOOKUP('Données projet'!$B$9,Paramètres!$A$1:$I$88,3,0)*0.475*44/12</f>
        <v>0</v>
      </c>
      <c r="EX78" s="23">
        <f>EXP(-LN(2)/2)*EX77+(1-EXP(-LN(2)/2))/(LN(2)/2)*ER78*EU78*VLOOKUP('Données projet'!$B$9,Paramètres!$A$1:$I$88,3,0)*0.475*44/12</f>
        <v>0</v>
      </c>
      <c r="EY78" s="24">
        <f t="shared" si="82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IF(A78&lt;'Données projet'!$A$218,$FB$205^A78,IF(A78='Données projet'!$A$218,'Données projet'!$B$218,FE77+FD78-FM77))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4"/>
        <v>#N/A</v>
      </c>
      <c r="FH78" s="22" t="e">
        <f t="shared" si="83"/>
        <v>#N/A</v>
      </c>
      <c r="FI78" s="62" t="e">
        <f t="shared" si="84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85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projet'!$B$9,Paramètres!$A$1:$I$88,3,0)*0.475*44/12</f>
        <v>0</v>
      </c>
      <c r="FR78" s="23">
        <f>EXP(-LN(2)/25)*FR77+(1-EXP(-LN(2)/25))/(LN(2)/25)*Calculateur!FM78*Calculateur!FO78*VLOOKUP('Données projet'!$B$9,Paramètres!$A$1:$I$88,3,0)*0.475*44/12</f>
        <v>0</v>
      </c>
      <c r="FS78" s="23">
        <f>EXP(-LN(2)/2)*FS77+(1-EXP(-LN(2)/2))/(LN(2)/2)*FM78*FP78*VLOOKUP('Données projet'!$B$9,Paramètres!$A$1:$I$88,3,0)*0.475*44/12</f>
        <v>0</v>
      </c>
      <c r="FT78" s="24">
        <f t="shared" si="86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IF(A78&lt;'Données projet'!$A$244,$FW$205^A78,IF(A78='Données projet'!$A$244,'Données projet'!$B$244,FZ77+FY78-GH77))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5"/>
        <v>#N/A</v>
      </c>
      <c r="GC78" s="22" t="e">
        <f t="shared" si="87"/>
        <v>#N/A</v>
      </c>
      <c r="GD78" s="62" t="e">
        <f t="shared" si="88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89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projet'!$B$9,Paramètres!$A$1:$I$88,3,0)*0.475*44/12</f>
        <v>0</v>
      </c>
      <c r="GM78" s="23">
        <f>EXP(-LN(2)/25)*GM77+(1-EXP(-LN(2)/25))/(LN(2)/25)*Calculateur!GH78*Calculateur!GJ78*VLOOKUP('Données projet'!$B$9,Paramètres!$A$1:$I$88,3,0)*0.475*44/12</f>
        <v>0</v>
      </c>
      <c r="GN78" s="23">
        <f>EXP(-LN(2)/2)*GN77+(1-EXP(-LN(2)/2))/(LN(2)/2)*GH78*GK78*VLOOKUP('Données projet'!$B$9,Paramètres!$A$1:$I$88,3,0)*0.475*44/12</f>
        <v>0</v>
      </c>
      <c r="GO78" s="23">
        <f t="shared" si="90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IF(A78&lt;'Données projet'!$A$270,$GR$205^A78,IF(A78='Données projet'!$A$270,'Données projet'!$B$270,GU77+GT78-HC77))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6"/>
        <v>#N/A</v>
      </c>
      <c r="GX78" s="22" t="e">
        <f t="shared" si="91"/>
        <v>#N/A</v>
      </c>
      <c r="GY78" s="62" t="e">
        <f t="shared" si="92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93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projet'!$B$9,Paramètres!$A$1:$I$88,3,0)*0.475*44/12</f>
        <v>0</v>
      </c>
      <c r="HH78" s="23">
        <f>EXP(-LN(2)/25)*HH77+(1-EXP(-LN(2)/25))/(LN(2)/25)*Calculateur!HC78*Calculateur!HE78*VLOOKUP('Données projet'!$B$9,Paramètres!$A$1:$I$88,3,0)*0.475*44/12</f>
        <v>0</v>
      </c>
      <c r="HI78" s="23">
        <f>EXP(-LN(2)/2)*HI77+(1-EXP(-LN(2)/2))/(LN(2)/2)*HC78*HF78*VLOOKUP('Données projet'!$B$9,Paramètres!$A$1:$I$88,3,0)*0.475*44/12</f>
        <v>0</v>
      </c>
      <c r="HJ78" s="24">
        <f t="shared" si="94"/>
        <v>0</v>
      </c>
    </row>
    <row r="79" spans="1:218" s="5" customFormat="1" x14ac:dyDescent="0.3">
      <c r="A79" s="11">
        <f t="shared" si="9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45.447999999999958</v>
      </c>
      <c r="D79" s="12">
        <f t="shared" si="9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7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IF(A79&lt;'Données projet'!$A$36,$K$205^A79,IF(A79='Données projet'!$A$36,'Données projet'!$B$36,N78+M79-V78))</f>
        <v>0</v>
      </c>
      <c r="O79" s="14">
        <f>N79*VLOOKUP('Données projet'!$B$9,Paramètres!$A$1:$I$88,3,0)*VLOOKUP('Données projet'!$B$9,Paramètres!$A$1:$I$88,5,0)</f>
        <v>0</v>
      </c>
      <c r="P79" s="14" t="e">
        <f t="shared" si="9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148.54336005338024</v>
      </c>
      <c r="T79" s="62">
        <f t="shared" si="56"/>
        <v>361.07991692964788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21.441445064681304</v>
      </c>
      <c r="AA79" s="23">
        <f>EXP(-LN(2)/25)*AA78+(1-EXP(-LN(2)/25))/(LN(2)/25)*Calculateur!V79*Calculateur!X79*VLOOKUP('Données projet'!$B$9,Paramètres!$A$1:$I$88,3,0)*0.475*44/12</f>
        <v>12.275861354243697</v>
      </c>
      <c r="AB79" s="23">
        <f>EXP(-LN(2)/2)*AB78+(1-EXP(-LN(2)/2))/(LN(2)/2)*V79*Y79*VLOOKUP('Données projet'!$B$9,Paramètres!$A$1:$I$88,3,0)*0.475*44/12</f>
        <v>5.1936369892249787E-6</v>
      </c>
      <c r="AC79" s="24">
        <f t="shared" si="58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IF(A79&lt;'Données projet'!$A$62,$AF$205^A79,IF(A79='Données projet'!$A$62,'Données projet'!$B$62,AI78+AH79-AQ78))</f>
        <v>0</v>
      </c>
      <c r="AJ79" s="14" t="e">
        <f>AI79*VLOOKUP('Données projet'!$B$10,Paramètres!$A$1:$I$88,3,0)*VLOOKUP('Données projet'!$B$10,Paramètres!$A$1:$I$88,5,0)</f>
        <v>#N/A</v>
      </c>
      <c r="AK79" s="14" t="e">
        <f t="shared" si="98"/>
        <v>#N/A</v>
      </c>
      <c r="AL79" s="22" t="e">
        <f t="shared" si="59"/>
        <v>#N/A</v>
      </c>
      <c r="AM79" s="62" t="e">
        <f t="shared" si="60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61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projet'!$B$9,Paramètres!$A$1:$I$88,3,0)*0.475*44/12</f>
        <v>0</v>
      </c>
      <c r="AV79" s="23">
        <f>EXP(-LN(2)/25)*AV78+(1-EXP(-LN(2)/25))/(LN(2)/25)*Calculateur!AQ79*Calculateur!AS79*VLOOKUP('Données projet'!$B$9,Paramètres!$A$1:$I$88,3,0)*0.475*44/12</f>
        <v>0</v>
      </c>
      <c r="AW79" s="23">
        <f>EXP(-LN(2)/2)*AW78+(1-EXP(-LN(2)/2))/(LN(2)/2)*AQ79*AT79*VLOOKUP('Données projet'!$B$9,Paramètres!$A$1:$I$88,3,0)*0.475*44/12</f>
        <v>0</v>
      </c>
      <c r="AX79" s="23">
        <f t="shared" si="62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IF(A79&lt;'Données projet'!$A$88,$BA$205^A79,IF(A79='Données projet'!$A$88,'Données projet'!$B$88,BD78+BC79-BL78))</f>
        <v>0</v>
      </c>
      <c r="BE79" s="14" t="e">
        <f>BD79*VLOOKUP('Données projet'!$B$11,Paramètres!$A$1:$I$88,3,0)*VLOOKUP('Données projet'!$B$11,Paramètres!$A$1:$I$88,5,0)</f>
        <v>#N/A</v>
      </c>
      <c r="BF79" s="14" t="e">
        <f t="shared" si="99"/>
        <v>#N/A</v>
      </c>
      <c r="BG79" s="22" t="e">
        <f t="shared" si="63"/>
        <v>#N/A</v>
      </c>
      <c r="BH79" s="62" t="e">
        <f t="shared" si="64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65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projet'!$B$9,Paramètres!$A$1:$I$88,3,0)*0.475*44/12</f>
        <v>0</v>
      </c>
      <c r="BQ79" s="23">
        <f>EXP(-LN(2)/25)*BQ78+(1-EXP(-LN(2)/25))/(LN(2)/25)*Calculateur!BL79*Calculateur!BN79*VLOOKUP('Données projet'!$B$9,Paramètres!$A$1:$I$88,3,0)*0.475*44/12</f>
        <v>0</v>
      </c>
      <c r="BR79" s="23">
        <f>EXP(-LN(2)/2)*BR78+(1-EXP(-LN(2)/2))/(LN(2)/2)*BL79*BO79*VLOOKUP('Données projet'!$B$9,Paramètres!$A$1:$I$88,3,0)*0.475*44/12</f>
        <v>0</v>
      </c>
      <c r="BS79" s="24">
        <f t="shared" si="66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IF(A79&lt;'Données projet'!$A$114,$BV$205^A79,IF(A79='Données projet'!$A$114,'Données projet'!$B$114,BY78+BX79-CG78))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100"/>
        <v>#N/A</v>
      </c>
      <c r="CB79" s="22" t="e">
        <f t="shared" si="67"/>
        <v>#N/A</v>
      </c>
      <c r="CC79" s="62" t="e">
        <f t="shared" si="68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69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projet'!$B$9,Paramètres!$A$1:$I$88,3,0)*0.475*44/12</f>
        <v>0</v>
      </c>
      <c r="CL79" s="23">
        <f>EXP(-LN(2)/25)*CL78+(1-EXP(-LN(2)/25))/(LN(2)/25)*Calculateur!CG79*Calculateur!CI79*VLOOKUP('Données projet'!$B$9,Paramètres!$A$1:$I$88,3,0)*0.475*44/12</f>
        <v>0</v>
      </c>
      <c r="CM79" s="23">
        <f>EXP(-LN(2)/2)*CM78+(1-EXP(-LN(2)/2))/(LN(2)/2)*CG79*CJ79*VLOOKUP('Données projet'!$B$9,Paramètres!$A$1:$I$88,3,0)*0.475*44/12</f>
        <v>0</v>
      </c>
      <c r="CN79" s="24">
        <f t="shared" si="70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IF(A79&lt;'Données projet'!$A$140,$CQ$205^A79,IF(A79='Données projet'!$A$140,'Données projet'!$B$140,CT78+CS79-DB78))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101"/>
        <v>#N/A</v>
      </c>
      <c r="CW79" s="22" t="e">
        <f t="shared" si="71"/>
        <v>#N/A</v>
      </c>
      <c r="CX79" s="62" t="e">
        <f t="shared" si="72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73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projet'!$B$9,Paramètres!$A$1:$I$88,3,0)*0.475*44/12</f>
        <v>0</v>
      </c>
      <c r="DG79" s="23">
        <f>EXP(-LN(2)/25)*DG78+(1-EXP(-LN(2)/25))/(LN(2)/25)*Calculateur!DB79*Calculateur!DD79*VLOOKUP('Données projet'!$B$9,Paramètres!$A$1:$I$88,3,0)*0.475*44/12</f>
        <v>0</v>
      </c>
      <c r="DH79" s="23">
        <f>EXP(-LN(2)/2)*DH78+(1-EXP(-LN(2)/2))/(LN(2)/2)*DB79*DE79*VLOOKUP('Données projet'!$B$9,Paramètres!$A$1:$I$88,3,0)*0.475*44/12</f>
        <v>0</v>
      </c>
      <c r="DI79" s="24">
        <f t="shared" si="74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IF(A79&lt;'Données projet'!$A$166,$DL$205^A79,IF(A79='Données projet'!$A$166,'Données projet'!$B$166,DO78+DN79-DW78))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102"/>
        <v>#N/A</v>
      </c>
      <c r="DR79" s="22" t="e">
        <f t="shared" si="75"/>
        <v>#N/A</v>
      </c>
      <c r="DS79" s="62" t="e">
        <f t="shared" si="76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77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projet'!$B$9,Paramètres!$A$1:$I$88,3,0)*0.475*44/12</f>
        <v>0</v>
      </c>
      <c r="EB79" s="23">
        <f>EXP(-LN(2)/25)*EB78+(1-EXP(-LN(2)/25))/(LN(2)/25)*Calculateur!DW79*Calculateur!DY79*VLOOKUP('Données projet'!$B$9,Paramètres!$A$1:$I$88,3,0)*0.475*44/12</f>
        <v>0</v>
      </c>
      <c r="EC79" s="23">
        <f>EXP(-LN(2)/2)*EC78+(1-EXP(-LN(2)/2))/(LN(2)/2)*DW79*DZ79*VLOOKUP('Données projet'!$B$9,Paramètres!$A$1:$I$88,3,0)*0.475*44/12</f>
        <v>0</v>
      </c>
      <c r="ED79" s="24">
        <f t="shared" si="78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IF(A79&lt;'Données projet'!$A$192,$EG$205^A79,IF(A79='Données projet'!$A$192,'Données projet'!$B$192,EJ78+EI79-ER78))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103"/>
        <v>#N/A</v>
      </c>
      <c r="EM79" s="22" t="e">
        <f t="shared" si="79"/>
        <v>#N/A</v>
      </c>
      <c r="EN79" s="62" t="e">
        <f t="shared" si="80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81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projet'!$B$9,Paramètres!$A$1:$I$88,3,0)*0.475*44/12</f>
        <v>0</v>
      </c>
      <c r="EW79" s="23">
        <f>EXP(-LN(2)/25)*EW78+(1-EXP(-LN(2)/25))/(LN(2)/25)*Calculateur!ER79*Calculateur!ET79*VLOOKUP('Données projet'!$B$9,Paramètres!$A$1:$I$88,3,0)*0.475*44/12</f>
        <v>0</v>
      </c>
      <c r="EX79" s="23">
        <f>EXP(-LN(2)/2)*EX78+(1-EXP(-LN(2)/2))/(LN(2)/2)*ER79*EU79*VLOOKUP('Données projet'!$B$9,Paramètres!$A$1:$I$88,3,0)*0.475*44/12</f>
        <v>0</v>
      </c>
      <c r="EY79" s="24">
        <f t="shared" si="82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IF(A79&lt;'Données projet'!$A$218,$FB$205^A79,IF(A79='Données projet'!$A$218,'Données projet'!$B$218,FE78+FD79-FM78))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4"/>
        <v>#N/A</v>
      </c>
      <c r="FH79" s="22" t="e">
        <f t="shared" si="83"/>
        <v>#N/A</v>
      </c>
      <c r="FI79" s="62" t="e">
        <f t="shared" si="84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85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projet'!$B$9,Paramètres!$A$1:$I$88,3,0)*0.475*44/12</f>
        <v>0</v>
      </c>
      <c r="FR79" s="23">
        <f>EXP(-LN(2)/25)*FR78+(1-EXP(-LN(2)/25))/(LN(2)/25)*Calculateur!FM79*Calculateur!FO79*VLOOKUP('Données projet'!$B$9,Paramètres!$A$1:$I$88,3,0)*0.475*44/12</f>
        <v>0</v>
      </c>
      <c r="FS79" s="23">
        <f>EXP(-LN(2)/2)*FS78+(1-EXP(-LN(2)/2))/(LN(2)/2)*FM79*FP79*VLOOKUP('Données projet'!$B$9,Paramètres!$A$1:$I$88,3,0)*0.475*44/12</f>
        <v>0</v>
      </c>
      <c r="FT79" s="24">
        <f t="shared" si="86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IF(A79&lt;'Données projet'!$A$244,$FW$205^A79,IF(A79='Données projet'!$A$244,'Données projet'!$B$244,FZ78+FY79-GH78))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5"/>
        <v>#N/A</v>
      </c>
      <c r="GC79" s="22" t="e">
        <f t="shared" si="87"/>
        <v>#N/A</v>
      </c>
      <c r="GD79" s="62" t="e">
        <f t="shared" si="88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89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projet'!$B$9,Paramètres!$A$1:$I$88,3,0)*0.475*44/12</f>
        <v>0</v>
      </c>
      <c r="GM79" s="23">
        <f>EXP(-LN(2)/25)*GM78+(1-EXP(-LN(2)/25))/(LN(2)/25)*Calculateur!GH79*Calculateur!GJ79*VLOOKUP('Données projet'!$B$9,Paramètres!$A$1:$I$88,3,0)*0.475*44/12</f>
        <v>0</v>
      </c>
      <c r="GN79" s="23">
        <f>EXP(-LN(2)/2)*GN78+(1-EXP(-LN(2)/2))/(LN(2)/2)*GH79*GK79*VLOOKUP('Données projet'!$B$9,Paramètres!$A$1:$I$88,3,0)*0.475*44/12</f>
        <v>0</v>
      </c>
      <c r="GO79" s="23">
        <f t="shared" si="90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IF(A79&lt;'Données projet'!$A$270,$GR$205^A79,IF(A79='Données projet'!$A$270,'Données projet'!$B$270,GU78+GT79-HC78))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6"/>
        <v>#N/A</v>
      </c>
      <c r="GX79" s="22" t="e">
        <f t="shared" si="91"/>
        <v>#N/A</v>
      </c>
      <c r="GY79" s="62" t="e">
        <f t="shared" si="92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93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projet'!$B$9,Paramètres!$A$1:$I$88,3,0)*0.475*44/12</f>
        <v>0</v>
      </c>
      <c r="HH79" s="23">
        <f>EXP(-LN(2)/25)*HH78+(1-EXP(-LN(2)/25))/(LN(2)/25)*Calculateur!HC79*Calculateur!HE79*VLOOKUP('Données projet'!$B$9,Paramètres!$A$1:$I$88,3,0)*0.475*44/12</f>
        <v>0</v>
      </c>
      <c r="HI79" s="23">
        <f>EXP(-LN(2)/2)*HI78+(1-EXP(-LN(2)/2))/(LN(2)/2)*HC79*HF79*VLOOKUP('Données projet'!$B$9,Paramètres!$A$1:$I$88,3,0)*0.475*44/12</f>
        <v>0</v>
      </c>
      <c r="HJ79" s="24">
        <f t="shared" si="94"/>
        <v>0</v>
      </c>
    </row>
    <row r="80" spans="1:218" s="5" customFormat="1" x14ac:dyDescent="0.3">
      <c r="A80" s="11">
        <f t="shared" si="9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46.045999999999957</v>
      </c>
      <c r="D80" s="12">
        <f t="shared" si="9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7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IF(A80&lt;'Données projet'!$A$36,$K$205^A80,IF(A80='Données projet'!$A$36,'Données projet'!$B$36,N79+M80-V79))</f>
        <v>0</v>
      </c>
      <c r="O80" s="14">
        <f>N80*VLOOKUP('Données projet'!$B$9,Paramètres!$A$1:$I$88,3,0)*VLOOKUP('Données projet'!$B$9,Paramètres!$A$1:$I$88,5,0)</f>
        <v>0</v>
      </c>
      <c r="P80" s="14" t="e">
        <f t="shared" si="9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148.54336005338024</v>
      </c>
      <c r="T80" s="62">
        <f t="shared" si="56"/>
        <v>361.07991692964788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21.020991404953048</v>
      </c>
      <c r="AA80" s="23">
        <f>EXP(-LN(2)/25)*AA79+(1-EXP(-LN(2)/25))/(LN(2)/25)*Calculateur!V80*Calculateur!X80*VLOOKUP('Données projet'!$B$9,Paramètres!$A$1:$I$88,3,0)*0.475*44/12</f>
        <v>11.940177279952412</v>
      </c>
      <c r="AB80" s="23">
        <f>EXP(-LN(2)/2)*AB79+(1-EXP(-LN(2)/2))/(LN(2)/2)*V80*Y80*VLOOKUP('Données projet'!$B$9,Paramètres!$A$1:$I$88,3,0)*0.475*44/12</f>
        <v>3.6724559341022665E-6</v>
      </c>
      <c r="AC80" s="24">
        <f t="shared" si="58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IF(A80&lt;'Données projet'!$A$62,$AF$205^A80,IF(A80='Données projet'!$A$62,'Données projet'!$B$62,AI79+AH80-AQ79))</f>
        <v>0</v>
      </c>
      <c r="AJ80" s="14" t="e">
        <f>AI80*VLOOKUP('Données projet'!$B$10,Paramètres!$A$1:$I$88,3,0)*VLOOKUP('Données projet'!$B$10,Paramètres!$A$1:$I$88,5,0)</f>
        <v>#N/A</v>
      </c>
      <c r="AK80" s="14" t="e">
        <f t="shared" si="98"/>
        <v>#N/A</v>
      </c>
      <c r="AL80" s="22" t="e">
        <f t="shared" si="59"/>
        <v>#N/A</v>
      </c>
      <c r="AM80" s="62" t="e">
        <f t="shared" si="60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61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projet'!$B$9,Paramètres!$A$1:$I$88,3,0)*0.475*44/12</f>
        <v>0</v>
      </c>
      <c r="AV80" s="23">
        <f>EXP(-LN(2)/25)*AV79+(1-EXP(-LN(2)/25))/(LN(2)/25)*Calculateur!AQ80*Calculateur!AS80*VLOOKUP('Données projet'!$B$9,Paramètres!$A$1:$I$88,3,0)*0.475*44/12</f>
        <v>0</v>
      </c>
      <c r="AW80" s="23">
        <f>EXP(-LN(2)/2)*AW79+(1-EXP(-LN(2)/2))/(LN(2)/2)*AQ80*AT80*VLOOKUP('Données projet'!$B$9,Paramètres!$A$1:$I$88,3,0)*0.475*44/12</f>
        <v>0</v>
      </c>
      <c r="AX80" s="23">
        <f t="shared" si="62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IF(A80&lt;'Données projet'!$A$88,$BA$205^A80,IF(A80='Données projet'!$A$88,'Données projet'!$B$88,BD79+BC80-BL79))</f>
        <v>0</v>
      </c>
      <c r="BE80" s="14" t="e">
        <f>BD80*VLOOKUP('Données projet'!$B$11,Paramètres!$A$1:$I$88,3,0)*VLOOKUP('Données projet'!$B$11,Paramètres!$A$1:$I$88,5,0)</f>
        <v>#N/A</v>
      </c>
      <c r="BF80" s="14" t="e">
        <f t="shared" si="99"/>
        <v>#N/A</v>
      </c>
      <c r="BG80" s="22" t="e">
        <f t="shared" si="63"/>
        <v>#N/A</v>
      </c>
      <c r="BH80" s="62" t="e">
        <f t="shared" si="64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65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projet'!$B$9,Paramètres!$A$1:$I$88,3,0)*0.475*44/12</f>
        <v>0</v>
      </c>
      <c r="BQ80" s="23">
        <f>EXP(-LN(2)/25)*BQ79+(1-EXP(-LN(2)/25))/(LN(2)/25)*Calculateur!BL80*Calculateur!BN80*VLOOKUP('Données projet'!$B$9,Paramètres!$A$1:$I$88,3,0)*0.475*44/12</f>
        <v>0</v>
      </c>
      <c r="BR80" s="23">
        <f>EXP(-LN(2)/2)*BR79+(1-EXP(-LN(2)/2))/(LN(2)/2)*BL80*BO80*VLOOKUP('Données projet'!$B$9,Paramètres!$A$1:$I$88,3,0)*0.475*44/12</f>
        <v>0</v>
      </c>
      <c r="BS80" s="24">
        <f t="shared" si="66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IF(A80&lt;'Données projet'!$A$114,$BV$205^A80,IF(A80='Données projet'!$A$114,'Données projet'!$B$114,BY79+BX80-CG79))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100"/>
        <v>#N/A</v>
      </c>
      <c r="CB80" s="22" t="e">
        <f t="shared" si="67"/>
        <v>#N/A</v>
      </c>
      <c r="CC80" s="62" t="e">
        <f t="shared" si="68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69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projet'!$B$9,Paramètres!$A$1:$I$88,3,0)*0.475*44/12</f>
        <v>0</v>
      </c>
      <c r="CL80" s="23">
        <f>EXP(-LN(2)/25)*CL79+(1-EXP(-LN(2)/25))/(LN(2)/25)*Calculateur!CG80*Calculateur!CI80*VLOOKUP('Données projet'!$B$9,Paramètres!$A$1:$I$88,3,0)*0.475*44/12</f>
        <v>0</v>
      </c>
      <c r="CM80" s="23">
        <f>EXP(-LN(2)/2)*CM79+(1-EXP(-LN(2)/2))/(LN(2)/2)*CG80*CJ80*VLOOKUP('Données projet'!$B$9,Paramètres!$A$1:$I$88,3,0)*0.475*44/12</f>
        <v>0</v>
      </c>
      <c r="CN80" s="24">
        <f t="shared" si="70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IF(A80&lt;'Données projet'!$A$140,$CQ$205^A80,IF(A80='Données projet'!$A$140,'Données projet'!$B$140,CT79+CS80-DB79))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101"/>
        <v>#N/A</v>
      </c>
      <c r="CW80" s="22" t="e">
        <f t="shared" si="71"/>
        <v>#N/A</v>
      </c>
      <c r="CX80" s="62" t="e">
        <f t="shared" si="72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73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projet'!$B$9,Paramètres!$A$1:$I$88,3,0)*0.475*44/12</f>
        <v>0</v>
      </c>
      <c r="DG80" s="23">
        <f>EXP(-LN(2)/25)*DG79+(1-EXP(-LN(2)/25))/(LN(2)/25)*Calculateur!DB80*Calculateur!DD80*VLOOKUP('Données projet'!$B$9,Paramètres!$A$1:$I$88,3,0)*0.475*44/12</f>
        <v>0</v>
      </c>
      <c r="DH80" s="23">
        <f>EXP(-LN(2)/2)*DH79+(1-EXP(-LN(2)/2))/(LN(2)/2)*DB80*DE80*VLOOKUP('Données projet'!$B$9,Paramètres!$A$1:$I$88,3,0)*0.475*44/12</f>
        <v>0</v>
      </c>
      <c r="DI80" s="24">
        <f t="shared" si="74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IF(A80&lt;'Données projet'!$A$166,$DL$205^A80,IF(A80='Données projet'!$A$166,'Données projet'!$B$166,DO79+DN80-DW79))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102"/>
        <v>#N/A</v>
      </c>
      <c r="DR80" s="22" t="e">
        <f t="shared" si="75"/>
        <v>#N/A</v>
      </c>
      <c r="DS80" s="62" t="e">
        <f t="shared" si="76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77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projet'!$B$9,Paramètres!$A$1:$I$88,3,0)*0.475*44/12</f>
        <v>0</v>
      </c>
      <c r="EB80" s="23">
        <f>EXP(-LN(2)/25)*EB79+(1-EXP(-LN(2)/25))/(LN(2)/25)*Calculateur!DW80*Calculateur!DY80*VLOOKUP('Données projet'!$B$9,Paramètres!$A$1:$I$88,3,0)*0.475*44/12</f>
        <v>0</v>
      </c>
      <c r="EC80" s="23">
        <f>EXP(-LN(2)/2)*EC79+(1-EXP(-LN(2)/2))/(LN(2)/2)*DW80*DZ80*VLOOKUP('Données projet'!$B$9,Paramètres!$A$1:$I$88,3,0)*0.475*44/12</f>
        <v>0</v>
      </c>
      <c r="ED80" s="24">
        <f t="shared" si="78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IF(A80&lt;'Données projet'!$A$192,$EG$205^A80,IF(A80='Données projet'!$A$192,'Données projet'!$B$192,EJ79+EI80-ER79))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103"/>
        <v>#N/A</v>
      </c>
      <c r="EM80" s="22" t="e">
        <f t="shared" si="79"/>
        <v>#N/A</v>
      </c>
      <c r="EN80" s="62" t="e">
        <f t="shared" si="80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81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projet'!$B$9,Paramètres!$A$1:$I$88,3,0)*0.475*44/12</f>
        <v>0</v>
      </c>
      <c r="EW80" s="23">
        <f>EXP(-LN(2)/25)*EW79+(1-EXP(-LN(2)/25))/(LN(2)/25)*Calculateur!ER80*Calculateur!ET80*VLOOKUP('Données projet'!$B$9,Paramètres!$A$1:$I$88,3,0)*0.475*44/12</f>
        <v>0</v>
      </c>
      <c r="EX80" s="23">
        <f>EXP(-LN(2)/2)*EX79+(1-EXP(-LN(2)/2))/(LN(2)/2)*ER80*EU80*VLOOKUP('Données projet'!$B$9,Paramètres!$A$1:$I$88,3,0)*0.475*44/12</f>
        <v>0</v>
      </c>
      <c r="EY80" s="24">
        <f t="shared" si="82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IF(A80&lt;'Données projet'!$A$218,$FB$205^A80,IF(A80='Données projet'!$A$218,'Données projet'!$B$218,FE79+FD80-FM79))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4"/>
        <v>#N/A</v>
      </c>
      <c r="FH80" s="22" t="e">
        <f t="shared" si="83"/>
        <v>#N/A</v>
      </c>
      <c r="FI80" s="62" t="e">
        <f t="shared" si="84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85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projet'!$B$9,Paramètres!$A$1:$I$88,3,0)*0.475*44/12</f>
        <v>0</v>
      </c>
      <c r="FR80" s="23">
        <f>EXP(-LN(2)/25)*FR79+(1-EXP(-LN(2)/25))/(LN(2)/25)*Calculateur!FM80*Calculateur!FO80*VLOOKUP('Données projet'!$B$9,Paramètres!$A$1:$I$88,3,0)*0.475*44/12</f>
        <v>0</v>
      </c>
      <c r="FS80" s="23">
        <f>EXP(-LN(2)/2)*FS79+(1-EXP(-LN(2)/2))/(LN(2)/2)*FM80*FP80*VLOOKUP('Données projet'!$B$9,Paramètres!$A$1:$I$88,3,0)*0.475*44/12</f>
        <v>0</v>
      </c>
      <c r="FT80" s="24">
        <f t="shared" si="86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IF(A80&lt;'Données projet'!$A$244,$FW$205^A80,IF(A80='Données projet'!$A$244,'Données projet'!$B$244,FZ79+FY80-GH79))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5"/>
        <v>#N/A</v>
      </c>
      <c r="GC80" s="22" t="e">
        <f t="shared" si="87"/>
        <v>#N/A</v>
      </c>
      <c r="GD80" s="62" t="e">
        <f t="shared" si="88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89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projet'!$B$9,Paramètres!$A$1:$I$88,3,0)*0.475*44/12</f>
        <v>0</v>
      </c>
      <c r="GM80" s="23">
        <f>EXP(-LN(2)/25)*GM79+(1-EXP(-LN(2)/25))/(LN(2)/25)*Calculateur!GH80*Calculateur!GJ80*VLOOKUP('Données projet'!$B$9,Paramètres!$A$1:$I$88,3,0)*0.475*44/12</f>
        <v>0</v>
      </c>
      <c r="GN80" s="23">
        <f>EXP(-LN(2)/2)*GN79+(1-EXP(-LN(2)/2))/(LN(2)/2)*GH80*GK80*VLOOKUP('Données projet'!$B$9,Paramètres!$A$1:$I$88,3,0)*0.475*44/12</f>
        <v>0</v>
      </c>
      <c r="GO80" s="23">
        <f t="shared" si="90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IF(A80&lt;'Données projet'!$A$270,$GR$205^A80,IF(A80='Données projet'!$A$270,'Données projet'!$B$270,GU79+GT80-HC79))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6"/>
        <v>#N/A</v>
      </c>
      <c r="GX80" s="22" t="e">
        <f t="shared" si="91"/>
        <v>#N/A</v>
      </c>
      <c r="GY80" s="62" t="e">
        <f t="shared" si="92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93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projet'!$B$9,Paramètres!$A$1:$I$88,3,0)*0.475*44/12</f>
        <v>0</v>
      </c>
      <c r="HH80" s="23">
        <f>EXP(-LN(2)/25)*HH79+(1-EXP(-LN(2)/25))/(LN(2)/25)*Calculateur!HC80*Calculateur!HE80*VLOOKUP('Données projet'!$B$9,Paramètres!$A$1:$I$88,3,0)*0.475*44/12</f>
        <v>0</v>
      </c>
      <c r="HI80" s="23">
        <f>EXP(-LN(2)/2)*HI79+(1-EXP(-LN(2)/2))/(LN(2)/2)*HC80*HF80*VLOOKUP('Données projet'!$B$9,Paramètres!$A$1:$I$88,3,0)*0.475*44/12</f>
        <v>0</v>
      </c>
      <c r="HJ80" s="24">
        <f t="shared" si="94"/>
        <v>0</v>
      </c>
    </row>
    <row r="81" spans="1:218" s="5" customFormat="1" x14ac:dyDescent="0.3">
      <c r="A81" s="11">
        <f t="shared" si="9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46.643999999999956</v>
      </c>
      <c r="D81" s="12">
        <f t="shared" si="9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7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IF(A81&lt;'Données projet'!$A$36,$K$205^A81,IF(A81='Données projet'!$A$36,'Données projet'!$B$36,N80+M81-V80))</f>
        <v>0</v>
      </c>
      <c r="O81" s="14">
        <f>N81*VLOOKUP('Données projet'!$B$9,Paramètres!$A$1:$I$88,3,0)*VLOOKUP('Données projet'!$B$9,Paramètres!$A$1:$I$88,5,0)</f>
        <v>0</v>
      </c>
      <c r="P81" s="14" t="e">
        <f t="shared" si="9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148.54336005338024</v>
      </c>
      <c r="T81" s="62">
        <f t="shared" si="56"/>
        <v>361.07991692964788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20.608782585040654</v>
      </c>
      <c r="AA81" s="23">
        <f>EXP(-LN(2)/25)*AA80+(1-EXP(-LN(2)/25))/(LN(2)/25)*Calculateur!V81*Calculateur!X81*VLOOKUP('Données projet'!$B$9,Paramètres!$A$1:$I$88,3,0)*0.475*44/12</f>
        <v>11.61367250432548</v>
      </c>
      <c r="AB81" s="23">
        <f>EXP(-LN(2)/2)*AB80+(1-EXP(-LN(2)/2))/(LN(2)/2)*V81*Y81*VLOOKUP('Données projet'!$B$9,Paramètres!$A$1:$I$88,3,0)*0.475*44/12</f>
        <v>2.5968184946124898E-6</v>
      </c>
      <c r="AC81" s="24">
        <f t="shared" si="58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IF(A81&lt;'Données projet'!$A$62,$AF$205^A81,IF(A81='Données projet'!$A$62,'Données projet'!$B$62,AI80+AH81-AQ80))</f>
        <v>0</v>
      </c>
      <c r="AJ81" s="14" t="e">
        <f>AI81*VLOOKUP('Données projet'!$B$10,Paramètres!$A$1:$I$88,3,0)*VLOOKUP('Données projet'!$B$10,Paramètres!$A$1:$I$88,5,0)</f>
        <v>#N/A</v>
      </c>
      <c r="AK81" s="14" t="e">
        <f t="shared" si="98"/>
        <v>#N/A</v>
      </c>
      <c r="AL81" s="22" t="e">
        <f t="shared" si="59"/>
        <v>#N/A</v>
      </c>
      <c r="AM81" s="62" t="e">
        <f t="shared" si="60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61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projet'!$B$9,Paramètres!$A$1:$I$88,3,0)*0.475*44/12</f>
        <v>0</v>
      </c>
      <c r="AV81" s="23">
        <f>EXP(-LN(2)/25)*AV80+(1-EXP(-LN(2)/25))/(LN(2)/25)*Calculateur!AQ81*Calculateur!AS81*VLOOKUP('Données projet'!$B$9,Paramètres!$A$1:$I$88,3,0)*0.475*44/12</f>
        <v>0</v>
      </c>
      <c r="AW81" s="23">
        <f>EXP(-LN(2)/2)*AW80+(1-EXP(-LN(2)/2))/(LN(2)/2)*AQ81*AT81*VLOOKUP('Données projet'!$B$9,Paramètres!$A$1:$I$88,3,0)*0.475*44/12</f>
        <v>0</v>
      </c>
      <c r="AX81" s="23">
        <f t="shared" si="62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IF(A81&lt;'Données projet'!$A$88,$BA$205^A81,IF(A81='Données projet'!$A$88,'Données projet'!$B$88,BD80+BC81-BL80))</f>
        <v>0</v>
      </c>
      <c r="BE81" s="14" t="e">
        <f>BD81*VLOOKUP('Données projet'!$B$11,Paramètres!$A$1:$I$88,3,0)*VLOOKUP('Données projet'!$B$11,Paramètres!$A$1:$I$88,5,0)</f>
        <v>#N/A</v>
      </c>
      <c r="BF81" s="14" t="e">
        <f t="shared" si="99"/>
        <v>#N/A</v>
      </c>
      <c r="BG81" s="22" t="e">
        <f t="shared" si="63"/>
        <v>#N/A</v>
      </c>
      <c r="BH81" s="62" t="e">
        <f t="shared" si="64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65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projet'!$B$9,Paramètres!$A$1:$I$88,3,0)*0.475*44/12</f>
        <v>0</v>
      </c>
      <c r="BQ81" s="23">
        <f>EXP(-LN(2)/25)*BQ80+(1-EXP(-LN(2)/25))/(LN(2)/25)*Calculateur!BL81*Calculateur!BN81*VLOOKUP('Données projet'!$B$9,Paramètres!$A$1:$I$88,3,0)*0.475*44/12</f>
        <v>0</v>
      </c>
      <c r="BR81" s="23">
        <f>EXP(-LN(2)/2)*BR80+(1-EXP(-LN(2)/2))/(LN(2)/2)*BL81*BO81*VLOOKUP('Données projet'!$B$9,Paramètres!$A$1:$I$88,3,0)*0.475*44/12</f>
        <v>0</v>
      </c>
      <c r="BS81" s="24">
        <f t="shared" si="66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IF(A81&lt;'Données projet'!$A$114,$BV$205^A81,IF(A81='Données projet'!$A$114,'Données projet'!$B$114,BY80+BX81-CG80))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100"/>
        <v>#N/A</v>
      </c>
      <c r="CB81" s="22" t="e">
        <f t="shared" si="67"/>
        <v>#N/A</v>
      </c>
      <c r="CC81" s="62" t="e">
        <f t="shared" si="68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69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projet'!$B$9,Paramètres!$A$1:$I$88,3,0)*0.475*44/12</f>
        <v>0</v>
      </c>
      <c r="CL81" s="23">
        <f>EXP(-LN(2)/25)*CL80+(1-EXP(-LN(2)/25))/(LN(2)/25)*Calculateur!CG81*Calculateur!CI81*VLOOKUP('Données projet'!$B$9,Paramètres!$A$1:$I$88,3,0)*0.475*44/12</f>
        <v>0</v>
      </c>
      <c r="CM81" s="23">
        <f>EXP(-LN(2)/2)*CM80+(1-EXP(-LN(2)/2))/(LN(2)/2)*CG81*CJ81*VLOOKUP('Données projet'!$B$9,Paramètres!$A$1:$I$88,3,0)*0.475*44/12</f>
        <v>0</v>
      </c>
      <c r="CN81" s="24">
        <f t="shared" si="70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IF(A81&lt;'Données projet'!$A$140,$CQ$205^A81,IF(A81='Données projet'!$A$140,'Données projet'!$B$140,CT80+CS81-DB80))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101"/>
        <v>#N/A</v>
      </c>
      <c r="CW81" s="22" t="e">
        <f t="shared" si="71"/>
        <v>#N/A</v>
      </c>
      <c r="CX81" s="62" t="e">
        <f t="shared" si="72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73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projet'!$B$9,Paramètres!$A$1:$I$88,3,0)*0.475*44/12</f>
        <v>0</v>
      </c>
      <c r="DG81" s="23">
        <f>EXP(-LN(2)/25)*DG80+(1-EXP(-LN(2)/25))/(LN(2)/25)*Calculateur!DB81*Calculateur!DD81*VLOOKUP('Données projet'!$B$9,Paramètres!$A$1:$I$88,3,0)*0.475*44/12</f>
        <v>0</v>
      </c>
      <c r="DH81" s="23">
        <f>EXP(-LN(2)/2)*DH80+(1-EXP(-LN(2)/2))/(LN(2)/2)*DB81*DE81*VLOOKUP('Données projet'!$B$9,Paramètres!$A$1:$I$88,3,0)*0.475*44/12</f>
        <v>0</v>
      </c>
      <c r="DI81" s="24">
        <f t="shared" si="74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IF(A81&lt;'Données projet'!$A$166,$DL$205^A81,IF(A81='Données projet'!$A$166,'Données projet'!$B$166,DO80+DN81-DW80))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102"/>
        <v>#N/A</v>
      </c>
      <c r="DR81" s="22" t="e">
        <f t="shared" si="75"/>
        <v>#N/A</v>
      </c>
      <c r="DS81" s="62" t="e">
        <f t="shared" si="76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77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projet'!$B$9,Paramètres!$A$1:$I$88,3,0)*0.475*44/12</f>
        <v>0</v>
      </c>
      <c r="EB81" s="23">
        <f>EXP(-LN(2)/25)*EB80+(1-EXP(-LN(2)/25))/(LN(2)/25)*Calculateur!DW81*Calculateur!DY81*VLOOKUP('Données projet'!$B$9,Paramètres!$A$1:$I$88,3,0)*0.475*44/12</f>
        <v>0</v>
      </c>
      <c r="EC81" s="23">
        <f>EXP(-LN(2)/2)*EC80+(1-EXP(-LN(2)/2))/(LN(2)/2)*DW81*DZ81*VLOOKUP('Données projet'!$B$9,Paramètres!$A$1:$I$88,3,0)*0.475*44/12</f>
        <v>0</v>
      </c>
      <c r="ED81" s="24">
        <f t="shared" si="78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IF(A81&lt;'Données projet'!$A$192,$EG$205^A81,IF(A81='Données projet'!$A$192,'Données projet'!$B$192,EJ80+EI81-ER80))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103"/>
        <v>#N/A</v>
      </c>
      <c r="EM81" s="22" t="e">
        <f t="shared" si="79"/>
        <v>#N/A</v>
      </c>
      <c r="EN81" s="62" t="e">
        <f t="shared" si="80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81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projet'!$B$9,Paramètres!$A$1:$I$88,3,0)*0.475*44/12</f>
        <v>0</v>
      </c>
      <c r="EW81" s="23">
        <f>EXP(-LN(2)/25)*EW80+(1-EXP(-LN(2)/25))/(LN(2)/25)*Calculateur!ER81*Calculateur!ET81*VLOOKUP('Données projet'!$B$9,Paramètres!$A$1:$I$88,3,0)*0.475*44/12</f>
        <v>0</v>
      </c>
      <c r="EX81" s="23">
        <f>EXP(-LN(2)/2)*EX80+(1-EXP(-LN(2)/2))/(LN(2)/2)*ER81*EU81*VLOOKUP('Données projet'!$B$9,Paramètres!$A$1:$I$88,3,0)*0.475*44/12</f>
        <v>0</v>
      </c>
      <c r="EY81" s="24">
        <f t="shared" si="82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IF(A81&lt;'Données projet'!$A$218,$FB$205^A81,IF(A81='Données projet'!$A$218,'Données projet'!$B$218,FE80+FD81-FM80))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4"/>
        <v>#N/A</v>
      </c>
      <c r="FH81" s="22" t="e">
        <f t="shared" si="83"/>
        <v>#N/A</v>
      </c>
      <c r="FI81" s="62" t="e">
        <f t="shared" si="84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85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projet'!$B$9,Paramètres!$A$1:$I$88,3,0)*0.475*44/12</f>
        <v>0</v>
      </c>
      <c r="FR81" s="23">
        <f>EXP(-LN(2)/25)*FR80+(1-EXP(-LN(2)/25))/(LN(2)/25)*Calculateur!FM81*Calculateur!FO81*VLOOKUP('Données projet'!$B$9,Paramètres!$A$1:$I$88,3,0)*0.475*44/12</f>
        <v>0</v>
      </c>
      <c r="FS81" s="23">
        <f>EXP(-LN(2)/2)*FS80+(1-EXP(-LN(2)/2))/(LN(2)/2)*FM81*FP81*VLOOKUP('Données projet'!$B$9,Paramètres!$A$1:$I$88,3,0)*0.475*44/12</f>
        <v>0</v>
      </c>
      <c r="FT81" s="24">
        <f t="shared" si="86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IF(A81&lt;'Données projet'!$A$244,$FW$205^A81,IF(A81='Données projet'!$A$244,'Données projet'!$B$244,FZ80+FY81-GH80))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5"/>
        <v>#N/A</v>
      </c>
      <c r="GC81" s="22" t="e">
        <f t="shared" si="87"/>
        <v>#N/A</v>
      </c>
      <c r="GD81" s="62" t="e">
        <f t="shared" si="88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89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projet'!$B$9,Paramètres!$A$1:$I$88,3,0)*0.475*44/12</f>
        <v>0</v>
      </c>
      <c r="GM81" s="23">
        <f>EXP(-LN(2)/25)*GM80+(1-EXP(-LN(2)/25))/(LN(2)/25)*Calculateur!GH81*Calculateur!GJ81*VLOOKUP('Données projet'!$B$9,Paramètres!$A$1:$I$88,3,0)*0.475*44/12</f>
        <v>0</v>
      </c>
      <c r="GN81" s="23">
        <f>EXP(-LN(2)/2)*GN80+(1-EXP(-LN(2)/2))/(LN(2)/2)*GH81*GK81*VLOOKUP('Données projet'!$B$9,Paramètres!$A$1:$I$88,3,0)*0.475*44/12</f>
        <v>0</v>
      </c>
      <c r="GO81" s="23">
        <f t="shared" si="90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IF(A81&lt;'Données projet'!$A$270,$GR$205^A81,IF(A81='Données projet'!$A$270,'Données projet'!$B$270,GU80+GT81-HC80))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6"/>
        <v>#N/A</v>
      </c>
      <c r="GX81" s="22" t="e">
        <f t="shared" si="91"/>
        <v>#N/A</v>
      </c>
      <c r="GY81" s="62" t="e">
        <f t="shared" si="92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93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projet'!$B$9,Paramètres!$A$1:$I$88,3,0)*0.475*44/12</f>
        <v>0</v>
      </c>
      <c r="HH81" s="23">
        <f>EXP(-LN(2)/25)*HH80+(1-EXP(-LN(2)/25))/(LN(2)/25)*Calculateur!HC81*Calculateur!HE81*VLOOKUP('Données projet'!$B$9,Paramètres!$A$1:$I$88,3,0)*0.475*44/12</f>
        <v>0</v>
      </c>
      <c r="HI81" s="23">
        <f>EXP(-LN(2)/2)*HI80+(1-EXP(-LN(2)/2))/(LN(2)/2)*HC81*HF81*VLOOKUP('Données projet'!$B$9,Paramètres!$A$1:$I$88,3,0)*0.475*44/12</f>
        <v>0</v>
      </c>
      <c r="HJ81" s="24">
        <f t="shared" si="94"/>
        <v>0</v>
      </c>
    </row>
    <row r="82" spans="1:218" s="5" customFormat="1" x14ac:dyDescent="0.3">
      <c r="A82" s="11">
        <f t="shared" si="9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47.241999999999955</v>
      </c>
      <c r="D82" s="12">
        <f t="shared" si="9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7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IF(A82&lt;'Données projet'!$A$36,$K$205^A82,IF(A82='Données projet'!$A$36,'Données projet'!$B$36,N81+M82-V81))</f>
        <v>0</v>
      </c>
      <c r="O82" s="14">
        <f>N82*VLOOKUP('Données projet'!$B$9,Paramètres!$A$1:$I$88,3,0)*VLOOKUP('Données projet'!$B$9,Paramètres!$A$1:$I$88,5,0)</f>
        <v>0</v>
      </c>
      <c r="P82" s="14" t="e">
        <f t="shared" si="9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148.54336005338024</v>
      </c>
      <c r="T82" s="62">
        <f t="shared" si="56"/>
        <v>361.07991692964788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20.204656928664189</v>
      </c>
      <c r="AA82" s="23">
        <f>EXP(-LN(2)/25)*AA81+(1-EXP(-LN(2)/25))/(LN(2)/25)*Calculateur!V82*Calculateur!X82*VLOOKUP('Données projet'!$B$9,Paramètres!$A$1:$I$88,3,0)*0.475*44/12</f>
        <v>11.296096018958206</v>
      </c>
      <c r="AB82" s="23">
        <f>EXP(-LN(2)/2)*AB81+(1-EXP(-LN(2)/2))/(LN(2)/2)*V82*Y82*VLOOKUP('Données projet'!$B$9,Paramètres!$A$1:$I$88,3,0)*0.475*44/12</f>
        <v>1.8362279670511337E-6</v>
      </c>
      <c r="AC82" s="24">
        <f t="shared" si="58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IF(A82&lt;'Données projet'!$A$62,$AF$205^A82,IF(A82='Données projet'!$A$62,'Données projet'!$B$62,AI81+AH82-AQ81))</f>
        <v>0</v>
      </c>
      <c r="AJ82" s="14" t="e">
        <f>AI82*VLOOKUP('Données projet'!$B$10,Paramètres!$A$1:$I$88,3,0)*VLOOKUP('Données projet'!$B$10,Paramètres!$A$1:$I$88,5,0)</f>
        <v>#N/A</v>
      </c>
      <c r="AK82" s="14" t="e">
        <f t="shared" si="98"/>
        <v>#N/A</v>
      </c>
      <c r="AL82" s="22" t="e">
        <f t="shared" si="59"/>
        <v>#N/A</v>
      </c>
      <c r="AM82" s="62" t="e">
        <f t="shared" si="60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61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projet'!$B$9,Paramètres!$A$1:$I$88,3,0)*0.475*44/12</f>
        <v>0</v>
      </c>
      <c r="AV82" s="23">
        <f>EXP(-LN(2)/25)*AV81+(1-EXP(-LN(2)/25))/(LN(2)/25)*Calculateur!AQ82*Calculateur!AS82*VLOOKUP('Données projet'!$B$9,Paramètres!$A$1:$I$88,3,0)*0.475*44/12</f>
        <v>0</v>
      </c>
      <c r="AW82" s="23">
        <f>EXP(-LN(2)/2)*AW81+(1-EXP(-LN(2)/2))/(LN(2)/2)*AQ82*AT82*VLOOKUP('Données projet'!$B$9,Paramètres!$A$1:$I$88,3,0)*0.475*44/12</f>
        <v>0</v>
      </c>
      <c r="AX82" s="23">
        <f t="shared" si="62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IF(A82&lt;'Données projet'!$A$88,$BA$205^A82,IF(A82='Données projet'!$A$88,'Données projet'!$B$88,BD81+BC82-BL81))</f>
        <v>0</v>
      </c>
      <c r="BE82" s="14" t="e">
        <f>BD82*VLOOKUP('Données projet'!$B$11,Paramètres!$A$1:$I$88,3,0)*VLOOKUP('Données projet'!$B$11,Paramètres!$A$1:$I$88,5,0)</f>
        <v>#N/A</v>
      </c>
      <c r="BF82" s="14" t="e">
        <f t="shared" si="99"/>
        <v>#N/A</v>
      </c>
      <c r="BG82" s="22" t="e">
        <f t="shared" si="63"/>
        <v>#N/A</v>
      </c>
      <c r="BH82" s="62" t="e">
        <f t="shared" si="64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65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projet'!$B$9,Paramètres!$A$1:$I$88,3,0)*0.475*44/12</f>
        <v>0</v>
      </c>
      <c r="BQ82" s="23">
        <f>EXP(-LN(2)/25)*BQ81+(1-EXP(-LN(2)/25))/(LN(2)/25)*Calculateur!BL82*Calculateur!BN82*VLOOKUP('Données projet'!$B$9,Paramètres!$A$1:$I$88,3,0)*0.475*44/12</f>
        <v>0</v>
      </c>
      <c r="BR82" s="23">
        <f>EXP(-LN(2)/2)*BR81+(1-EXP(-LN(2)/2))/(LN(2)/2)*BL82*BO82*VLOOKUP('Données projet'!$B$9,Paramètres!$A$1:$I$88,3,0)*0.475*44/12</f>
        <v>0</v>
      </c>
      <c r="BS82" s="24">
        <f t="shared" si="66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IF(A82&lt;'Données projet'!$A$114,$BV$205^A82,IF(A82='Données projet'!$A$114,'Données projet'!$B$114,BY81+BX82-CG81))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100"/>
        <v>#N/A</v>
      </c>
      <c r="CB82" s="22" t="e">
        <f t="shared" si="67"/>
        <v>#N/A</v>
      </c>
      <c r="CC82" s="62" t="e">
        <f t="shared" si="68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69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projet'!$B$9,Paramètres!$A$1:$I$88,3,0)*0.475*44/12</f>
        <v>0</v>
      </c>
      <c r="CL82" s="23">
        <f>EXP(-LN(2)/25)*CL81+(1-EXP(-LN(2)/25))/(LN(2)/25)*Calculateur!CG82*Calculateur!CI82*VLOOKUP('Données projet'!$B$9,Paramètres!$A$1:$I$88,3,0)*0.475*44/12</f>
        <v>0</v>
      </c>
      <c r="CM82" s="23">
        <f>EXP(-LN(2)/2)*CM81+(1-EXP(-LN(2)/2))/(LN(2)/2)*CG82*CJ82*VLOOKUP('Données projet'!$B$9,Paramètres!$A$1:$I$88,3,0)*0.475*44/12</f>
        <v>0</v>
      </c>
      <c r="CN82" s="24">
        <f t="shared" si="70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IF(A82&lt;'Données projet'!$A$140,$CQ$205^A82,IF(A82='Données projet'!$A$140,'Données projet'!$B$140,CT81+CS82-DB81))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101"/>
        <v>#N/A</v>
      </c>
      <c r="CW82" s="22" t="e">
        <f t="shared" si="71"/>
        <v>#N/A</v>
      </c>
      <c r="CX82" s="62" t="e">
        <f t="shared" si="72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73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projet'!$B$9,Paramètres!$A$1:$I$88,3,0)*0.475*44/12</f>
        <v>0</v>
      </c>
      <c r="DG82" s="23">
        <f>EXP(-LN(2)/25)*DG81+(1-EXP(-LN(2)/25))/(LN(2)/25)*Calculateur!DB82*Calculateur!DD82*VLOOKUP('Données projet'!$B$9,Paramètres!$A$1:$I$88,3,0)*0.475*44/12</f>
        <v>0</v>
      </c>
      <c r="DH82" s="23">
        <f>EXP(-LN(2)/2)*DH81+(1-EXP(-LN(2)/2))/(LN(2)/2)*DB82*DE82*VLOOKUP('Données projet'!$B$9,Paramètres!$A$1:$I$88,3,0)*0.475*44/12</f>
        <v>0</v>
      </c>
      <c r="DI82" s="24">
        <f t="shared" si="74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IF(A82&lt;'Données projet'!$A$166,$DL$205^A82,IF(A82='Données projet'!$A$166,'Données projet'!$B$166,DO81+DN82-DW81))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102"/>
        <v>#N/A</v>
      </c>
      <c r="DR82" s="22" t="e">
        <f t="shared" si="75"/>
        <v>#N/A</v>
      </c>
      <c r="DS82" s="62" t="e">
        <f t="shared" si="76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77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projet'!$B$9,Paramètres!$A$1:$I$88,3,0)*0.475*44/12</f>
        <v>0</v>
      </c>
      <c r="EB82" s="23">
        <f>EXP(-LN(2)/25)*EB81+(1-EXP(-LN(2)/25))/(LN(2)/25)*Calculateur!DW82*Calculateur!DY82*VLOOKUP('Données projet'!$B$9,Paramètres!$A$1:$I$88,3,0)*0.475*44/12</f>
        <v>0</v>
      </c>
      <c r="EC82" s="23">
        <f>EXP(-LN(2)/2)*EC81+(1-EXP(-LN(2)/2))/(LN(2)/2)*DW82*DZ82*VLOOKUP('Données projet'!$B$9,Paramètres!$A$1:$I$88,3,0)*0.475*44/12</f>
        <v>0</v>
      </c>
      <c r="ED82" s="24">
        <f t="shared" si="78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IF(A82&lt;'Données projet'!$A$192,$EG$205^A82,IF(A82='Données projet'!$A$192,'Données projet'!$B$192,EJ81+EI82-ER81))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103"/>
        <v>#N/A</v>
      </c>
      <c r="EM82" s="22" t="e">
        <f t="shared" si="79"/>
        <v>#N/A</v>
      </c>
      <c r="EN82" s="62" t="e">
        <f t="shared" si="80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81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projet'!$B$9,Paramètres!$A$1:$I$88,3,0)*0.475*44/12</f>
        <v>0</v>
      </c>
      <c r="EW82" s="23">
        <f>EXP(-LN(2)/25)*EW81+(1-EXP(-LN(2)/25))/(LN(2)/25)*Calculateur!ER82*Calculateur!ET82*VLOOKUP('Données projet'!$B$9,Paramètres!$A$1:$I$88,3,0)*0.475*44/12</f>
        <v>0</v>
      </c>
      <c r="EX82" s="23">
        <f>EXP(-LN(2)/2)*EX81+(1-EXP(-LN(2)/2))/(LN(2)/2)*ER82*EU82*VLOOKUP('Données projet'!$B$9,Paramètres!$A$1:$I$88,3,0)*0.475*44/12</f>
        <v>0</v>
      </c>
      <c r="EY82" s="24">
        <f t="shared" si="82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IF(A82&lt;'Données projet'!$A$218,$FB$205^A82,IF(A82='Données projet'!$A$218,'Données projet'!$B$218,FE81+FD82-FM81))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4"/>
        <v>#N/A</v>
      </c>
      <c r="FH82" s="22" t="e">
        <f t="shared" si="83"/>
        <v>#N/A</v>
      </c>
      <c r="FI82" s="62" t="e">
        <f t="shared" si="84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85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projet'!$B$9,Paramètres!$A$1:$I$88,3,0)*0.475*44/12</f>
        <v>0</v>
      </c>
      <c r="FR82" s="23">
        <f>EXP(-LN(2)/25)*FR81+(1-EXP(-LN(2)/25))/(LN(2)/25)*Calculateur!FM82*Calculateur!FO82*VLOOKUP('Données projet'!$B$9,Paramètres!$A$1:$I$88,3,0)*0.475*44/12</f>
        <v>0</v>
      </c>
      <c r="FS82" s="23">
        <f>EXP(-LN(2)/2)*FS81+(1-EXP(-LN(2)/2))/(LN(2)/2)*FM82*FP82*VLOOKUP('Données projet'!$B$9,Paramètres!$A$1:$I$88,3,0)*0.475*44/12</f>
        <v>0</v>
      </c>
      <c r="FT82" s="24">
        <f t="shared" si="86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IF(A82&lt;'Données projet'!$A$244,$FW$205^A82,IF(A82='Données projet'!$A$244,'Données projet'!$B$244,FZ81+FY82-GH81))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5"/>
        <v>#N/A</v>
      </c>
      <c r="GC82" s="22" t="e">
        <f t="shared" si="87"/>
        <v>#N/A</v>
      </c>
      <c r="GD82" s="62" t="e">
        <f t="shared" si="88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89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projet'!$B$9,Paramètres!$A$1:$I$88,3,0)*0.475*44/12</f>
        <v>0</v>
      </c>
      <c r="GM82" s="23">
        <f>EXP(-LN(2)/25)*GM81+(1-EXP(-LN(2)/25))/(LN(2)/25)*Calculateur!GH82*Calculateur!GJ82*VLOOKUP('Données projet'!$B$9,Paramètres!$A$1:$I$88,3,0)*0.475*44/12</f>
        <v>0</v>
      </c>
      <c r="GN82" s="23">
        <f>EXP(-LN(2)/2)*GN81+(1-EXP(-LN(2)/2))/(LN(2)/2)*GH82*GK82*VLOOKUP('Données projet'!$B$9,Paramètres!$A$1:$I$88,3,0)*0.475*44/12</f>
        <v>0</v>
      </c>
      <c r="GO82" s="23">
        <f t="shared" si="90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IF(A82&lt;'Données projet'!$A$270,$GR$205^A82,IF(A82='Données projet'!$A$270,'Données projet'!$B$270,GU81+GT82-HC81))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6"/>
        <v>#N/A</v>
      </c>
      <c r="GX82" s="22" t="e">
        <f t="shared" si="91"/>
        <v>#N/A</v>
      </c>
      <c r="GY82" s="62" t="e">
        <f t="shared" si="92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93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projet'!$B$9,Paramètres!$A$1:$I$88,3,0)*0.475*44/12</f>
        <v>0</v>
      </c>
      <c r="HH82" s="23">
        <f>EXP(-LN(2)/25)*HH81+(1-EXP(-LN(2)/25))/(LN(2)/25)*Calculateur!HC82*Calculateur!HE82*VLOOKUP('Données projet'!$B$9,Paramètres!$A$1:$I$88,3,0)*0.475*44/12</f>
        <v>0</v>
      </c>
      <c r="HI82" s="23">
        <f>EXP(-LN(2)/2)*HI81+(1-EXP(-LN(2)/2))/(LN(2)/2)*HC82*HF82*VLOOKUP('Données projet'!$B$9,Paramètres!$A$1:$I$88,3,0)*0.475*44/12</f>
        <v>0</v>
      </c>
      <c r="HJ82" s="24">
        <f t="shared" si="94"/>
        <v>0</v>
      </c>
    </row>
    <row r="83" spans="1:218" s="5" customFormat="1" x14ac:dyDescent="0.3">
      <c r="A83" s="11">
        <f t="shared" si="9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47.839999999999954</v>
      </c>
      <c r="D83" s="12">
        <f t="shared" si="9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7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IF(A83&lt;'Données projet'!$A$36,$K$205^A83,IF(A83='Données projet'!$A$36,'Données projet'!$B$36,N82+M83-V82))</f>
        <v>0</v>
      </c>
      <c r="O83" s="14">
        <f>N83*VLOOKUP('Données projet'!$B$9,Paramètres!$A$1:$I$88,3,0)*VLOOKUP('Données projet'!$B$9,Paramètres!$A$1:$I$88,5,0)</f>
        <v>0</v>
      </c>
      <c r="P83" s="14" t="e">
        <f t="shared" si="9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148.54336005338024</v>
      </c>
      <c r="T83" s="62">
        <f t="shared" si="56"/>
        <v>361.07991692964788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19.808455929916953</v>
      </c>
      <c r="AA83" s="23">
        <f>EXP(-LN(2)/25)*AA82+(1-EXP(-LN(2)/25))/(LN(2)/25)*Calculateur!V83*Calculateur!X83*VLOOKUP('Données projet'!$B$9,Paramètres!$A$1:$I$88,3,0)*0.475*44/12</f>
        <v>10.987203679283922</v>
      </c>
      <c r="AB83" s="23">
        <f>EXP(-LN(2)/2)*AB82+(1-EXP(-LN(2)/2))/(LN(2)/2)*V83*Y83*VLOOKUP('Données projet'!$B$9,Paramètres!$A$1:$I$88,3,0)*0.475*44/12</f>
        <v>1.2984092473062451E-6</v>
      </c>
      <c r="AC83" s="24">
        <f t="shared" si="58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IF(A83&lt;'Données projet'!$A$62,$AF$205^A83,IF(A83='Données projet'!$A$62,'Données projet'!$B$62,AI82+AH83-AQ82))</f>
        <v>0</v>
      </c>
      <c r="AJ83" s="14" t="e">
        <f>AI83*VLOOKUP('Données projet'!$B$10,Paramètres!$A$1:$I$88,3,0)*VLOOKUP('Données projet'!$B$10,Paramètres!$A$1:$I$88,5,0)</f>
        <v>#N/A</v>
      </c>
      <c r="AK83" s="14" t="e">
        <f t="shared" si="98"/>
        <v>#N/A</v>
      </c>
      <c r="AL83" s="22" t="e">
        <f t="shared" si="59"/>
        <v>#N/A</v>
      </c>
      <c r="AM83" s="62" t="e">
        <f t="shared" si="60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61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projet'!$B$9,Paramètres!$A$1:$I$88,3,0)*0.475*44/12</f>
        <v>0</v>
      </c>
      <c r="AV83" s="23">
        <f>EXP(-LN(2)/25)*AV82+(1-EXP(-LN(2)/25))/(LN(2)/25)*Calculateur!AQ83*Calculateur!AS83*VLOOKUP('Données projet'!$B$9,Paramètres!$A$1:$I$88,3,0)*0.475*44/12</f>
        <v>0</v>
      </c>
      <c r="AW83" s="23">
        <f>EXP(-LN(2)/2)*AW82+(1-EXP(-LN(2)/2))/(LN(2)/2)*AQ83*AT83*VLOOKUP('Données projet'!$B$9,Paramètres!$A$1:$I$88,3,0)*0.475*44/12</f>
        <v>0</v>
      </c>
      <c r="AX83" s="23">
        <f t="shared" si="62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IF(A83&lt;'Données projet'!$A$88,$BA$205^A83,IF(A83='Données projet'!$A$88,'Données projet'!$B$88,BD82+BC83-BL82))</f>
        <v>0</v>
      </c>
      <c r="BE83" s="14" t="e">
        <f>BD83*VLOOKUP('Données projet'!$B$11,Paramètres!$A$1:$I$88,3,0)*VLOOKUP('Données projet'!$B$11,Paramètres!$A$1:$I$88,5,0)</f>
        <v>#N/A</v>
      </c>
      <c r="BF83" s="14" t="e">
        <f t="shared" si="99"/>
        <v>#N/A</v>
      </c>
      <c r="BG83" s="22" t="e">
        <f t="shared" si="63"/>
        <v>#N/A</v>
      </c>
      <c r="BH83" s="62" t="e">
        <f t="shared" si="64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65"/>
        <v>#N/A</v>
      </c>
      <c r="BK83" s="16">
        <f>IF(ISNA(VLOOKUP(A83,'Données projet'!$A$87:$I$107,3,0)),0,VLOOKUP(A83,'Données projet'!$A$87:$I$107,3,0))</f>
        <v>0</v>
      </c>
      <c r="BL83" s="16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projet'!$B$9,Paramètres!$A$1:$I$88,3,0)*0.475*44/12</f>
        <v>0</v>
      </c>
      <c r="BQ83" s="23">
        <f>EXP(-LN(2)/25)*BQ82+(1-EXP(-LN(2)/25))/(LN(2)/25)*Calculateur!BL83*Calculateur!BN83*VLOOKUP('Données projet'!$B$9,Paramètres!$A$1:$I$88,3,0)*0.475*44/12</f>
        <v>0</v>
      </c>
      <c r="BR83" s="23">
        <f>EXP(-LN(2)/2)*BR82+(1-EXP(-LN(2)/2))/(LN(2)/2)*BL83*BO83*VLOOKUP('Données projet'!$B$9,Paramètres!$A$1:$I$88,3,0)*0.475*44/12</f>
        <v>0</v>
      </c>
      <c r="BS83" s="24">
        <f t="shared" si="66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IF(A83&lt;'Données projet'!$A$114,$BV$205^A83,IF(A83='Données projet'!$A$114,'Données projet'!$B$114,BY82+BX83-CG82))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100"/>
        <v>#N/A</v>
      </c>
      <c r="CB83" s="22" t="e">
        <f t="shared" si="67"/>
        <v>#N/A</v>
      </c>
      <c r="CC83" s="62" t="e">
        <f t="shared" si="68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69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projet'!$B$9,Paramètres!$A$1:$I$88,3,0)*0.475*44/12</f>
        <v>0</v>
      </c>
      <c r="CL83" s="23">
        <f>EXP(-LN(2)/25)*CL82+(1-EXP(-LN(2)/25))/(LN(2)/25)*Calculateur!CG83*Calculateur!CI83*VLOOKUP('Données projet'!$B$9,Paramètres!$A$1:$I$88,3,0)*0.475*44/12</f>
        <v>0</v>
      </c>
      <c r="CM83" s="23">
        <f>EXP(-LN(2)/2)*CM82+(1-EXP(-LN(2)/2))/(LN(2)/2)*CG83*CJ83*VLOOKUP('Données projet'!$B$9,Paramètres!$A$1:$I$88,3,0)*0.475*44/12</f>
        <v>0</v>
      </c>
      <c r="CN83" s="24">
        <f t="shared" si="70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IF(A83&lt;'Données projet'!$A$140,$CQ$205^A83,IF(A83='Données projet'!$A$140,'Données projet'!$B$140,CT82+CS83-DB82))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101"/>
        <v>#N/A</v>
      </c>
      <c r="CW83" s="22" t="e">
        <f t="shared" si="71"/>
        <v>#N/A</v>
      </c>
      <c r="CX83" s="62" t="e">
        <f t="shared" si="72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73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projet'!$B$9,Paramètres!$A$1:$I$88,3,0)*0.475*44/12</f>
        <v>0</v>
      </c>
      <c r="DG83" s="23">
        <f>EXP(-LN(2)/25)*DG82+(1-EXP(-LN(2)/25))/(LN(2)/25)*Calculateur!DB83*Calculateur!DD83*VLOOKUP('Données projet'!$B$9,Paramètres!$A$1:$I$88,3,0)*0.475*44/12</f>
        <v>0</v>
      </c>
      <c r="DH83" s="23">
        <f>EXP(-LN(2)/2)*DH82+(1-EXP(-LN(2)/2))/(LN(2)/2)*DB83*DE83*VLOOKUP('Données projet'!$B$9,Paramètres!$A$1:$I$88,3,0)*0.475*44/12</f>
        <v>0</v>
      </c>
      <c r="DI83" s="24">
        <f t="shared" si="74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IF(A83&lt;'Données projet'!$A$166,$DL$205^A83,IF(A83='Données projet'!$A$166,'Données projet'!$B$166,DO82+DN83-DW82))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102"/>
        <v>#N/A</v>
      </c>
      <c r="DR83" s="22" t="e">
        <f t="shared" si="75"/>
        <v>#N/A</v>
      </c>
      <c r="DS83" s="62" t="e">
        <f t="shared" si="76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77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projet'!$B$9,Paramètres!$A$1:$I$88,3,0)*0.475*44/12</f>
        <v>0</v>
      </c>
      <c r="EB83" s="23">
        <f>EXP(-LN(2)/25)*EB82+(1-EXP(-LN(2)/25))/(LN(2)/25)*Calculateur!DW83*Calculateur!DY83*VLOOKUP('Données projet'!$B$9,Paramètres!$A$1:$I$88,3,0)*0.475*44/12</f>
        <v>0</v>
      </c>
      <c r="EC83" s="23">
        <f>EXP(-LN(2)/2)*EC82+(1-EXP(-LN(2)/2))/(LN(2)/2)*DW83*DZ83*VLOOKUP('Données projet'!$B$9,Paramètres!$A$1:$I$88,3,0)*0.475*44/12</f>
        <v>0</v>
      </c>
      <c r="ED83" s="24">
        <f t="shared" si="78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IF(A83&lt;'Données projet'!$A$192,$EG$205^A83,IF(A83='Données projet'!$A$192,'Données projet'!$B$192,EJ82+EI83-ER82))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103"/>
        <v>#N/A</v>
      </c>
      <c r="EM83" s="22" t="e">
        <f t="shared" si="79"/>
        <v>#N/A</v>
      </c>
      <c r="EN83" s="62" t="e">
        <f t="shared" si="80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81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projet'!$B$9,Paramètres!$A$1:$I$88,3,0)*0.475*44/12</f>
        <v>0</v>
      </c>
      <c r="EW83" s="23">
        <f>EXP(-LN(2)/25)*EW82+(1-EXP(-LN(2)/25))/(LN(2)/25)*Calculateur!ER83*Calculateur!ET83*VLOOKUP('Données projet'!$B$9,Paramètres!$A$1:$I$88,3,0)*0.475*44/12</f>
        <v>0</v>
      </c>
      <c r="EX83" s="23">
        <f>EXP(-LN(2)/2)*EX82+(1-EXP(-LN(2)/2))/(LN(2)/2)*ER83*EU83*VLOOKUP('Données projet'!$B$9,Paramètres!$A$1:$I$88,3,0)*0.475*44/12</f>
        <v>0</v>
      </c>
      <c r="EY83" s="24">
        <f t="shared" si="82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IF(A83&lt;'Données projet'!$A$218,$FB$205^A83,IF(A83='Données projet'!$A$218,'Données projet'!$B$218,FE82+FD83-FM82))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4"/>
        <v>#N/A</v>
      </c>
      <c r="FH83" s="22" t="e">
        <f t="shared" si="83"/>
        <v>#N/A</v>
      </c>
      <c r="FI83" s="62" t="e">
        <f t="shared" si="84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85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projet'!$B$9,Paramètres!$A$1:$I$88,3,0)*0.475*44/12</f>
        <v>0</v>
      </c>
      <c r="FR83" s="23">
        <f>EXP(-LN(2)/25)*FR82+(1-EXP(-LN(2)/25))/(LN(2)/25)*Calculateur!FM83*Calculateur!FO83*VLOOKUP('Données projet'!$B$9,Paramètres!$A$1:$I$88,3,0)*0.475*44/12</f>
        <v>0</v>
      </c>
      <c r="FS83" s="23">
        <f>EXP(-LN(2)/2)*FS82+(1-EXP(-LN(2)/2))/(LN(2)/2)*FM83*FP83*VLOOKUP('Données projet'!$B$9,Paramètres!$A$1:$I$88,3,0)*0.475*44/12</f>
        <v>0</v>
      </c>
      <c r="FT83" s="24">
        <f t="shared" si="86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IF(A83&lt;'Données projet'!$A$244,$FW$205^A83,IF(A83='Données projet'!$A$244,'Données projet'!$B$244,FZ82+FY83-GH82))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5"/>
        <v>#N/A</v>
      </c>
      <c r="GC83" s="22" t="e">
        <f t="shared" si="87"/>
        <v>#N/A</v>
      </c>
      <c r="GD83" s="62" t="e">
        <f t="shared" si="88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89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projet'!$B$9,Paramètres!$A$1:$I$88,3,0)*0.475*44/12</f>
        <v>0</v>
      </c>
      <c r="GM83" s="23">
        <f>EXP(-LN(2)/25)*GM82+(1-EXP(-LN(2)/25))/(LN(2)/25)*Calculateur!GH83*Calculateur!GJ83*VLOOKUP('Données projet'!$B$9,Paramètres!$A$1:$I$88,3,0)*0.475*44/12</f>
        <v>0</v>
      </c>
      <c r="GN83" s="23">
        <f>EXP(-LN(2)/2)*GN82+(1-EXP(-LN(2)/2))/(LN(2)/2)*GH83*GK83*VLOOKUP('Données projet'!$B$9,Paramètres!$A$1:$I$88,3,0)*0.475*44/12</f>
        <v>0</v>
      </c>
      <c r="GO83" s="23">
        <f t="shared" si="90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IF(A83&lt;'Données projet'!$A$270,$GR$205^A83,IF(A83='Données projet'!$A$270,'Données projet'!$B$270,GU82+GT83-HC82))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6"/>
        <v>#N/A</v>
      </c>
      <c r="GX83" s="22" t="e">
        <f t="shared" si="91"/>
        <v>#N/A</v>
      </c>
      <c r="GY83" s="62" t="e">
        <f t="shared" si="92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93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projet'!$B$9,Paramètres!$A$1:$I$88,3,0)*0.475*44/12</f>
        <v>0</v>
      </c>
      <c r="HH83" s="23">
        <f>EXP(-LN(2)/25)*HH82+(1-EXP(-LN(2)/25))/(LN(2)/25)*Calculateur!HC83*Calculateur!HE83*VLOOKUP('Données projet'!$B$9,Paramètres!$A$1:$I$88,3,0)*0.475*44/12</f>
        <v>0</v>
      </c>
      <c r="HI83" s="23">
        <f>EXP(-LN(2)/2)*HI82+(1-EXP(-LN(2)/2))/(LN(2)/2)*HC83*HF83*VLOOKUP('Données projet'!$B$9,Paramètres!$A$1:$I$88,3,0)*0.475*44/12</f>
        <v>0</v>
      </c>
      <c r="HJ83" s="24">
        <f t="shared" si="94"/>
        <v>0</v>
      </c>
    </row>
    <row r="84" spans="1:218" s="5" customFormat="1" x14ac:dyDescent="0.3">
      <c r="A84" s="11">
        <f t="shared" si="9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48.437999999999953</v>
      </c>
      <c r="D84" s="12">
        <f t="shared" si="9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7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IF(A84&lt;'Données projet'!$A$36,$K$205^A84,IF(A84='Données projet'!$A$36,'Données projet'!$B$36,N83+M84-V83))</f>
        <v>0</v>
      </c>
      <c r="O84" s="14">
        <f>N84*VLOOKUP('Données projet'!$B$9,Paramètres!$A$1:$I$88,3,0)*VLOOKUP('Données projet'!$B$9,Paramètres!$A$1:$I$88,5,0)</f>
        <v>0</v>
      </c>
      <c r="P84" s="14" t="e">
        <f t="shared" si="9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148.54336005338024</v>
      </c>
      <c r="T84" s="62">
        <f t="shared" si="56"/>
        <v>361.07991692964788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19.420024191096402</v>
      </c>
      <c r="AA84" s="23">
        <f>EXP(-LN(2)/25)*AA83+(1-EXP(-LN(2)/25))/(LN(2)/25)*Calculateur!V84*Calculateur!X84*VLOOKUP('Données projet'!$B$9,Paramètres!$A$1:$I$88,3,0)*0.475*44/12</f>
        <v>10.686758016881974</v>
      </c>
      <c r="AB84" s="23">
        <f>EXP(-LN(2)/2)*AB83+(1-EXP(-LN(2)/2))/(LN(2)/2)*V84*Y84*VLOOKUP('Données projet'!$B$9,Paramètres!$A$1:$I$88,3,0)*0.475*44/12</f>
        <v>9.1811398352556695E-7</v>
      </c>
      <c r="AC84" s="24">
        <f t="shared" si="58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IF(A84&lt;'Données projet'!$A$62,$AF$205^A84,IF(A84='Données projet'!$A$62,'Données projet'!$B$62,AI83+AH84-AQ83))</f>
        <v>0</v>
      </c>
      <c r="AJ84" s="14" t="e">
        <f>AI84*VLOOKUP('Données projet'!$B$10,Paramètres!$A$1:$I$88,3,0)*VLOOKUP('Données projet'!$B$10,Paramètres!$A$1:$I$88,5,0)</f>
        <v>#N/A</v>
      </c>
      <c r="AK84" s="14" t="e">
        <f t="shared" si="98"/>
        <v>#N/A</v>
      </c>
      <c r="AL84" s="22" t="e">
        <f t="shared" si="59"/>
        <v>#N/A</v>
      </c>
      <c r="AM84" s="62" t="e">
        <f t="shared" si="60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61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projet'!$B$9,Paramètres!$A$1:$I$88,3,0)*0.475*44/12</f>
        <v>0</v>
      </c>
      <c r="AV84" s="23">
        <f>EXP(-LN(2)/25)*AV83+(1-EXP(-LN(2)/25))/(LN(2)/25)*Calculateur!AQ84*Calculateur!AS84*VLOOKUP('Données projet'!$B$9,Paramètres!$A$1:$I$88,3,0)*0.475*44/12</f>
        <v>0</v>
      </c>
      <c r="AW84" s="23">
        <f>EXP(-LN(2)/2)*AW83+(1-EXP(-LN(2)/2))/(LN(2)/2)*AQ84*AT84*VLOOKUP('Données projet'!$B$9,Paramètres!$A$1:$I$88,3,0)*0.475*44/12</f>
        <v>0</v>
      </c>
      <c r="AX84" s="23">
        <f t="shared" si="62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IF(A84&lt;'Données projet'!$A$88,$BA$205^A84,IF(A84='Données projet'!$A$88,'Données projet'!$B$88,BD83+BC84-BL83))</f>
        <v>0</v>
      </c>
      <c r="BE84" s="14" t="e">
        <f>BD84*VLOOKUP('Données projet'!$B$11,Paramètres!$A$1:$I$88,3,0)*VLOOKUP('Données projet'!$B$11,Paramètres!$A$1:$I$88,5,0)</f>
        <v>#N/A</v>
      </c>
      <c r="BF84" s="14" t="e">
        <f t="shared" si="99"/>
        <v>#N/A</v>
      </c>
      <c r="BG84" s="22" t="e">
        <f t="shared" si="63"/>
        <v>#N/A</v>
      </c>
      <c r="BH84" s="62" t="e">
        <f t="shared" si="64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65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projet'!$B$9,Paramètres!$A$1:$I$88,3,0)*0.475*44/12</f>
        <v>0</v>
      </c>
      <c r="BQ84" s="23">
        <f>EXP(-LN(2)/25)*BQ83+(1-EXP(-LN(2)/25))/(LN(2)/25)*Calculateur!BL84*Calculateur!BN84*VLOOKUP('Données projet'!$B$9,Paramètres!$A$1:$I$88,3,0)*0.475*44/12</f>
        <v>0</v>
      </c>
      <c r="BR84" s="23">
        <f>EXP(-LN(2)/2)*BR83+(1-EXP(-LN(2)/2))/(LN(2)/2)*BL84*BO84*VLOOKUP('Données projet'!$B$9,Paramètres!$A$1:$I$88,3,0)*0.475*44/12</f>
        <v>0</v>
      </c>
      <c r="BS84" s="24">
        <f t="shared" si="66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IF(A84&lt;'Données projet'!$A$114,$BV$205^A84,IF(A84='Données projet'!$A$114,'Données projet'!$B$114,BY83+BX84-CG83))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100"/>
        <v>#N/A</v>
      </c>
      <c r="CB84" s="22" t="e">
        <f t="shared" si="67"/>
        <v>#N/A</v>
      </c>
      <c r="CC84" s="62" t="e">
        <f t="shared" si="68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69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projet'!$B$9,Paramètres!$A$1:$I$88,3,0)*0.475*44/12</f>
        <v>0</v>
      </c>
      <c r="CL84" s="23">
        <f>EXP(-LN(2)/25)*CL83+(1-EXP(-LN(2)/25))/(LN(2)/25)*Calculateur!CG84*Calculateur!CI84*VLOOKUP('Données projet'!$B$9,Paramètres!$A$1:$I$88,3,0)*0.475*44/12</f>
        <v>0</v>
      </c>
      <c r="CM84" s="23">
        <f>EXP(-LN(2)/2)*CM83+(1-EXP(-LN(2)/2))/(LN(2)/2)*CG84*CJ84*VLOOKUP('Données projet'!$B$9,Paramètres!$A$1:$I$88,3,0)*0.475*44/12</f>
        <v>0</v>
      </c>
      <c r="CN84" s="24">
        <f t="shared" si="70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IF(A84&lt;'Données projet'!$A$140,$CQ$205^A84,IF(A84='Données projet'!$A$140,'Données projet'!$B$140,CT83+CS84-DB83))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101"/>
        <v>#N/A</v>
      </c>
      <c r="CW84" s="22" t="e">
        <f t="shared" si="71"/>
        <v>#N/A</v>
      </c>
      <c r="CX84" s="62" t="e">
        <f t="shared" si="72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73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projet'!$B$9,Paramètres!$A$1:$I$88,3,0)*0.475*44/12</f>
        <v>0</v>
      </c>
      <c r="DG84" s="23">
        <f>EXP(-LN(2)/25)*DG83+(1-EXP(-LN(2)/25))/(LN(2)/25)*Calculateur!DB84*Calculateur!DD84*VLOOKUP('Données projet'!$B$9,Paramètres!$A$1:$I$88,3,0)*0.475*44/12</f>
        <v>0</v>
      </c>
      <c r="DH84" s="23">
        <f>EXP(-LN(2)/2)*DH83+(1-EXP(-LN(2)/2))/(LN(2)/2)*DB84*DE84*VLOOKUP('Données projet'!$B$9,Paramètres!$A$1:$I$88,3,0)*0.475*44/12</f>
        <v>0</v>
      </c>
      <c r="DI84" s="24">
        <f t="shared" si="74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IF(A84&lt;'Données projet'!$A$166,$DL$205^A84,IF(A84='Données projet'!$A$166,'Données projet'!$B$166,DO83+DN84-DW83))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102"/>
        <v>#N/A</v>
      </c>
      <c r="DR84" s="22" t="e">
        <f t="shared" si="75"/>
        <v>#N/A</v>
      </c>
      <c r="DS84" s="62" t="e">
        <f t="shared" si="76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77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projet'!$B$9,Paramètres!$A$1:$I$88,3,0)*0.475*44/12</f>
        <v>0</v>
      </c>
      <c r="EB84" s="23">
        <f>EXP(-LN(2)/25)*EB83+(1-EXP(-LN(2)/25))/(LN(2)/25)*Calculateur!DW84*Calculateur!DY84*VLOOKUP('Données projet'!$B$9,Paramètres!$A$1:$I$88,3,0)*0.475*44/12</f>
        <v>0</v>
      </c>
      <c r="EC84" s="23">
        <f>EXP(-LN(2)/2)*EC83+(1-EXP(-LN(2)/2))/(LN(2)/2)*DW84*DZ84*VLOOKUP('Données projet'!$B$9,Paramètres!$A$1:$I$88,3,0)*0.475*44/12</f>
        <v>0</v>
      </c>
      <c r="ED84" s="24">
        <f t="shared" si="78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IF(A84&lt;'Données projet'!$A$192,$EG$205^A84,IF(A84='Données projet'!$A$192,'Données projet'!$B$192,EJ83+EI84-ER83))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103"/>
        <v>#N/A</v>
      </c>
      <c r="EM84" s="22" t="e">
        <f t="shared" si="79"/>
        <v>#N/A</v>
      </c>
      <c r="EN84" s="62" t="e">
        <f t="shared" si="80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81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projet'!$B$9,Paramètres!$A$1:$I$88,3,0)*0.475*44/12</f>
        <v>0</v>
      </c>
      <c r="EW84" s="23">
        <f>EXP(-LN(2)/25)*EW83+(1-EXP(-LN(2)/25))/(LN(2)/25)*Calculateur!ER84*Calculateur!ET84*VLOOKUP('Données projet'!$B$9,Paramètres!$A$1:$I$88,3,0)*0.475*44/12</f>
        <v>0</v>
      </c>
      <c r="EX84" s="23">
        <f>EXP(-LN(2)/2)*EX83+(1-EXP(-LN(2)/2))/(LN(2)/2)*ER84*EU84*VLOOKUP('Données projet'!$B$9,Paramètres!$A$1:$I$88,3,0)*0.475*44/12</f>
        <v>0</v>
      </c>
      <c r="EY84" s="24">
        <f t="shared" si="82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IF(A84&lt;'Données projet'!$A$218,$FB$205^A84,IF(A84='Données projet'!$A$218,'Données projet'!$B$218,FE83+FD84-FM83))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4"/>
        <v>#N/A</v>
      </c>
      <c r="FH84" s="22" t="e">
        <f t="shared" si="83"/>
        <v>#N/A</v>
      </c>
      <c r="FI84" s="62" t="e">
        <f t="shared" si="84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85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projet'!$B$9,Paramètres!$A$1:$I$88,3,0)*0.475*44/12</f>
        <v>0</v>
      </c>
      <c r="FR84" s="23">
        <f>EXP(-LN(2)/25)*FR83+(1-EXP(-LN(2)/25))/(LN(2)/25)*Calculateur!FM84*Calculateur!FO84*VLOOKUP('Données projet'!$B$9,Paramètres!$A$1:$I$88,3,0)*0.475*44/12</f>
        <v>0</v>
      </c>
      <c r="FS84" s="23">
        <f>EXP(-LN(2)/2)*FS83+(1-EXP(-LN(2)/2))/(LN(2)/2)*FM84*FP84*VLOOKUP('Données projet'!$B$9,Paramètres!$A$1:$I$88,3,0)*0.475*44/12</f>
        <v>0</v>
      </c>
      <c r="FT84" s="24">
        <f t="shared" si="86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IF(A84&lt;'Données projet'!$A$244,$FW$205^A84,IF(A84='Données projet'!$A$244,'Données projet'!$B$244,FZ83+FY84-GH83))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5"/>
        <v>#N/A</v>
      </c>
      <c r="GC84" s="22" t="e">
        <f t="shared" si="87"/>
        <v>#N/A</v>
      </c>
      <c r="GD84" s="62" t="e">
        <f t="shared" si="88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89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projet'!$B$9,Paramètres!$A$1:$I$88,3,0)*0.475*44/12</f>
        <v>0</v>
      </c>
      <c r="GM84" s="23">
        <f>EXP(-LN(2)/25)*GM83+(1-EXP(-LN(2)/25))/(LN(2)/25)*Calculateur!GH84*Calculateur!GJ84*VLOOKUP('Données projet'!$B$9,Paramètres!$A$1:$I$88,3,0)*0.475*44/12</f>
        <v>0</v>
      </c>
      <c r="GN84" s="23">
        <f>EXP(-LN(2)/2)*GN83+(1-EXP(-LN(2)/2))/(LN(2)/2)*GH84*GK84*VLOOKUP('Données projet'!$B$9,Paramètres!$A$1:$I$88,3,0)*0.475*44/12</f>
        <v>0</v>
      </c>
      <c r="GO84" s="23">
        <f t="shared" si="90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IF(A84&lt;'Données projet'!$A$270,$GR$205^A84,IF(A84='Données projet'!$A$270,'Données projet'!$B$270,GU83+GT84-HC83))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6"/>
        <v>#N/A</v>
      </c>
      <c r="GX84" s="22" t="e">
        <f t="shared" si="91"/>
        <v>#N/A</v>
      </c>
      <c r="GY84" s="62" t="e">
        <f t="shared" si="92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93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projet'!$B$9,Paramètres!$A$1:$I$88,3,0)*0.475*44/12</f>
        <v>0</v>
      </c>
      <c r="HH84" s="23">
        <f>EXP(-LN(2)/25)*HH83+(1-EXP(-LN(2)/25))/(LN(2)/25)*Calculateur!HC84*Calculateur!HE84*VLOOKUP('Données projet'!$B$9,Paramètres!$A$1:$I$88,3,0)*0.475*44/12</f>
        <v>0</v>
      </c>
      <c r="HI84" s="23">
        <f>EXP(-LN(2)/2)*HI83+(1-EXP(-LN(2)/2))/(LN(2)/2)*HC84*HF84*VLOOKUP('Données projet'!$B$9,Paramètres!$A$1:$I$88,3,0)*0.475*44/12</f>
        <v>0</v>
      </c>
      <c r="HJ84" s="24">
        <f t="shared" si="94"/>
        <v>0</v>
      </c>
    </row>
    <row r="85" spans="1:218" s="5" customFormat="1" x14ac:dyDescent="0.3">
      <c r="A85" s="11">
        <f t="shared" si="9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49.035999999999952</v>
      </c>
      <c r="D85" s="12">
        <f t="shared" si="9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7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IF(A85&lt;'Données projet'!$A$36,$K$205^A85,IF(A85='Données projet'!$A$36,'Données projet'!$B$36,N84+M85-V84))</f>
        <v>0</v>
      </c>
      <c r="O85" s="14">
        <f>N85*VLOOKUP('Données projet'!$B$9,Paramètres!$A$1:$I$88,3,0)*VLOOKUP('Données projet'!$B$9,Paramètres!$A$1:$I$88,5,0)</f>
        <v>0</v>
      </c>
      <c r="P85" s="14" t="e">
        <f t="shared" si="9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148.54336005338024</v>
      </c>
      <c r="T85" s="62">
        <f t="shared" si="56"/>
        <v>361.07991692964788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19.039209361754157</v>
      </c>
      <c r="AA85" s="23">
        <f>EXP(-LN(2)/25)*AA84+(1-EXP(-LN(2)/25))/(LN(2)/25)*Calculateur!V85*Calculateur!X85*VLOOKUP('Données projet'!$B$9,Paramètres!$A$1:$I$88,3,0)*0.475*44/12</f>
        <v>10.394528056918157</v>
      </c>
      <c r="AB85" s="23">
        <f>EXP(-LN(2)/2)*AB84+(1-EXP(-LN(2)/2))/(LN(2)/2)*V85*Y85*VLOOKUP('Données projet'!$B$9,Paramètres!$A$1:$I$88,3,0)*0.475*44/12</f>
        <v>6.4920462365312265E-7</v>
      </c>
      <c r="AC85" s="24">
        <f t="shared" si="58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IF(A85&lt;'Données projet'!$A$62,$AF$205^A85,IF(A85='Données projet'!$A$62,'Données projet'!$B$62,AI84+AH85-AQ84))</f>
        <v>0</v>
      </c>
      <c r="AJ85" s="14" t="e">
        <f>AI85*VLOOKUP('Données projet'!$B$10,Paramètres!$A$1:$I$88,3,0)*VLOOKUP('Données projet'!$B$10,Paramètres!$A$1:$I$88,5,0)</f>
        <v>#N/A</v>
      </c>
      <c r="AK85" s="14" t="e">
        <f t="shared" si="98"/>
        <v>#N/A</v>
      </c>
      <c r="AL85" s="22" t="e">
        <f t="shared" si="59"/>
        <v>#N/A</v>
      </c>
      <c r="AM85" s="62" t="e">
        <f t="shared" si="60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61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projet'!$B$9,Paramètres!$A$1:$I$88,3,0)*0.475*44/12</f>
        <v>0</v>
      </c>
      <c r="AV85" s="23">
        <f>EXP(-LN(2)/25)*AV84+(1-EXP(-LN(2)/25))/(LN(2)/25)*Calculateur!AQ85*Calculateur!AS85*VLOOKUP('Données projet'!$B$9,Paramètres!$A$1:$I$88,3,0)*0.475*44/12</f>
        <v>0</v>
      </c>
      <c r="AW85" s="23">
        <f>EXP(-LN(2)/2)*AW84+(1-EXP(-LN(2)/2))/(LN(2)/2)*AQ85*AT85*VLOOKUP('Données projet'!$B$9,Paramètres!$A$1:$I$88,3,0)*0.475*44/12</f>
        <v>0</v>
      </c>
      <c r="AX85" s="23">
        <f t="shared" si="62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IF(A85&lt;'Données projet'!$A$88,$BA$205^A85,IF(A85='Données projet'!$A$88,'Données projet'!$B$88,BD84+BC85-BL84))</f>
        <v>0</v>
      </c>
      <c r="BE85" s="14" t="e">
        <f>BD85*VLOOKUP('Données projet'!$B$11,Paramètres!$A$1:$I$88,3,0)*VLOOKUP('Données projet'!$B$11,Paramètres!$A$1:$I$88,5,0)</f>
        <v>#N/A</v>
      </c>
      <c r="BF85" s="14" t="e">
        <f t="shared" si="99"/>
        <v>#N/A</v>
      </c>
      <c r="BG85" s="22" t="e">
        <f t="shared" si="63"/>
        <v>#N/A</v>
      </c>
      <c r="BH85" s="62" t="e">
        <f t="shared" si="64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65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projet'!$B$9,Paramètres!$A$1:$I$88,3,0)*0.475*44/12</f>
        <v>0</v>
      </c>
      <c r="BQ85" s="23">
        <f>EXP(-LN(2)/25)*BQ84+(1-EXP(-LN(2)/25))/(LN(2)/25)*Calculateur!BL85*Calculateur!BN85*VLOOKUP('Données projet'!$B$9,Paramètres!$A$1:$I$88,3,0)*0.475*44/12</f>
        <v>0</v>
      </c>
      <c r="BR85" s="23">
        <f>EXP(-LN(2)/2)*BR84+(1-EXP(-LN(2)/2))/(LN(2)/2)*BL85*BO85*VLOOKUP('Données projet'!$B$9,Paramètres!$A$1:$I$88,3,0)*0.475*44/12</f>
        <v>0</v>
      </c>
      <c r="BS85" s="24">
        <f t="shared" si="66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IF(A85&lt;'Données projet'!$A$114,$BV$205^A85,IF(A85='Données projet'!$A$114,'Données projet'!$B$114,BY84+BX85-CG84))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100"/>
        <v>#N/A</v>
      </c>
      <c r="CB85" s="22" t="e">
        <f t="shared" si="67"/>
        <v>#N/A</v>
      </c>
      <c r="CC85" s="62" t="e">
        <f t="shared" si="68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69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projet'!$B$9,Paramètres!$A$1:$I$88,3,0)*0.475*44/12</f>
        <v>0</v>
      </c>
      <c r="CL85" s="23">
        <f>EXP(-LN(2)/25)*CL84+(1-EXP(-LN(2)/25))/(LN(2)/25)*Calculateur!CG85*Calculateur!CI85*VLOOKUP('Données projet'!$B$9,Paramètres!$A$1:$I$88,3,0)*0.475*44/12</f>
        <v>0</v>
      </c>
      <c r="CM85" s="23">
        <f>EXP(-LN(2)/2)*CM84+(1-EXP(-LN(2)/2))/(LN(2)/2)*CG85*CJ85*VLOOKUP('Données projet'!$B$9,Paramètres!$A$1:$I$88,3,0)*0.475*44/12</f>
        <v>0</v>
      </c>
      <c r="CN85" s="24">
        <f t="shared" si="70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IF(A85&lt;'Données projet'!$A$140,$CQ$205^A85,IF(A85='Données projet'!$A$140,'Données projet'!$B$140,CT84+CS85-DB84))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101"/>
        <v>#N/A</v>
      </c>
      <c r="CW85" s="22" t="e">
        <f t="shared" si="71"/>
        <v>#N/A</v>
      </c>
      <c r="CX85" s="62" t="e">
        <f t="shared" si="72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73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projet'!$B$9,Paramètres!$A$1:$I$88,3,0)*0.475*44/12</f>
        <v>0</v>
      </c>
      <c r="DG85" s="23">
        <f>EXP(-LN(2)/25)*DG84+(1-EXP(-LN(2)/25))/(LN(2)/25)*Calculateur!DB85*Calculateur!DD85*VLOOKUP('Données projet'!$B$9,Paramètres!$A$1:$I$88,3,0)*0.475*44/12</f>
        <v>0</v>
      </c>
      <c r="DH85" s="23">
        <f>EXP(-LN(2)/2)*DH84+(1-EXP(-LN(2)/2))/(LN(2)/2)*DB85*DE85*VLOOKUP('Données projet'!$B$9,Paramètres!$A$1:$I$88,3,0)*0.475*44/12</f>
        <v>0</v>
      </c>
      <c r="DI85" s="24">
        <f t="shared" si="74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IF(A85&lt;'Données projet'!$A$166,$DL$205^A85,IF(A85='Données projet'!$A$166,'Données projet'!$B$166,DO84+DN85-DW84))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102"/>
        <v>#N/A</v>
      </c>
      <c r="DR85" s="22" t="e">
        <f t="shared" si="75"/>
        <v>#N/A</v>
      </c>
      <c r="DS85" s="62" t="e">
        <f t="shared" si="76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77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projet'!$B$9,Paramètres!$A$1:$I$88,3,0)*0.475*44/12</f>
        <v>0</v>
      </c>
      <c r="EB85" s="23">
        <f>EXP(-LN(2)/25)*EB84+(1-EXP(-LN(2)/25))/(LN(2)/25)*Calculateur!DW85*Calculateur!DY85*VLOOKUP('Données projet'!$B$9,Paramètres!$A$1:$I$88,3,0)*0.475*44/12</f>
        <v>0</v>
      </c>
      <c r="EC85" s="23">
        <f>EXP(-LN(2)/2)*EC84+(1-EXP(-LN(2)/2))/(LN(2)/2)*DW85*DZ85*VLOOKUP('Données projet'!$B$9,Paramètres!$A$1:$I$88,3,0)*0.475*44/12</f>
        <v>0</v>
      </c>
      <c r="ED85" s="24">
        <f t="shared" si="78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IF(A85&lt;'Données projet'!$A$192,$EG$205^A85,IF(A85='Données projet'!$A$192,'Données projet'!$B$192,EJ84+EI85-ER84))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103"/>
        <v>#N/A</v>
      </c>
      <c r="EM85" s="22" t="e">
        <f t="shared" si="79"/>
        <v>#N/A</v>
      </c>
      <c r="EN85" s="62" t="e">
        <f t="shared" si="80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81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projet'!$B$9,Paramètres!$A$1:$I$88,3,0)*0.475*44/12</f>
        <v>0</v>
      </c>
      <c r="EW85" s="23">
        <f>EXP(-LN(2)/25)*EW84+(1-EXP(-LN(2)/25))/(LN(2)/25)*Calculateur!ER85*Calculateur!ET85*VLOOKUP('Données projet'!$B$9,Paramètres!$A$1:$I$88,3,0)*0.475*44/12</f>
        <v>0</v>
      </c>
      <c r="EX85" s="23">
        <f>EXP(-LN(2)/2)*EX84+(1-EXP(-LN(2)/2))/(LN(2)/2)*ER85*EU85*VLOOKUP('Données projet'!$B$9,Paramètres!$A$1:$I$88,3,0)*0.475*44/12</f>
        <v>0</v>
      </c>
      <c r="EY85" s="24">
        <f t="shared" si="82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IF(A85&lt;'Données projet'!$A$218,$FB$205^A85,IF(A85='Données projet'!$A$218,'Données projet'!$B$218,FE84+FD85-FM84))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4"/>
        <v>#N/A</v>
      </c>
      <c r="FH85" s="22" t="e">
        <f t="shared" si="83"/>
        <v>#N/A</v>
      </c>
      <c r="FI85" s="62" t="e">
        <f t="shared" si="84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85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projet'!$B$9,Paramètres!$A$1:$I$88,3,0)*0.475*44/12</f>
        <v>0</v>
      </c>
      <c r="FR85" s="23">
        <f>EXP(-LN(2)/25)*FR84+(1-EXP(-LN(2)/25))/(LN(2)/25)*Calculateur!FM85*Calculateur!FO85*VLOOKUP('Données projet'!$B$9,Paramètres!$A$1:$I$88,3,0)*0.475*44/12</f>
        <v>0</v>
      </c>
      <c r="FS85" s="23">
        <f>EXP(-LN(2)/2)*FS84+(1-EXP(-LN(2)/2))/(LN(2)/2)*FM85*FP85*VLOOKUP('Données projet'!$B$9,Paramètres!$A$1:$I$88,3,0)*0.475*44/12</f>
        <v>0</v>
      </c>
      <c r="FT85" s="24">
        <f t="shared" si="86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IF(A85&lt;'Données projet'!$A$244,$FW$205^A85,IF(A85='Données projet'!$A$244,'Données projet'!$B$244,FZ84+FY85-GH84))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5"/>
        <v>#N/A</v>
      </c>
      <c r="GC85" s="22" t="e">
        <f t="shared" si="87"/>
        <v>#N/A</v>
      </c>
      <c r="GD85" s="62" t="e">
        <f t="shared" si="88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89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projet'!$B$9,Paramètres!$A$1:$I$88,3,0)*0.475*44/12</f>
        <v>0</v>
      </c>
      <c r="GM85" s="23">
        <f>EXP(-LN(2)/25)*GM84+(1-EXP(-LN(2)/25))/(LN(2)/25)*Calculateur!GH85*Calculateur!GJ85*VLOOKUP('Données projet'!$B$9,Paramètres!$A$1:$I$88,3,0)*0.475*44/12</f>
        <v>0</v>
      </c>
      <c r="GN85" s="23">
        <f>EXP(-LN(2)/2)*GN84+(1-EXP(-LN(2)/2))/(LN(2)/2)*GH85*GK85*VLOOKUP('Données projet'!$B$9,Paramètres!$A$1:$I$88,3,0)*0.475*44/12</f>
        <v>0</v>
      </c>
      <c r="GO85" s="23">
        <f t="shared" si="90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IF(A85&lt;'Données projet'!$A$270,$GR$205^A85,IF(A85='Données projet'!$A$270,'Données projet'!$B$270,GU84+GT85-HC84))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6"/>
        <v>#N/A</v>
      </c>
      <c r="GX85" s="22" t="e">
        <f t="shared" si="91"/>
        <v>#N/A</v>
      </c>
      <c r="GY85" s="62" t="e">
        <f t="shared" si="92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93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projet'!$B$9,Paramètres!$A$1:$I$88,3,0)*0.475*44/12</f>
        <v>0</v>
      </c>
      <c r="HH85" s="23">
        <f>EXP(-LN(2)/25)*HH84+(1-EXP(-LN(2)/25))/(LN(2)/25)*Calculateur!HC85*Calculateur!HE85*VLOOKUP('Données projet'!$B$9,Paramètres!$A$1:$I$88,3,0)*0.475*44/12</f>
        <v>0</v>
      </c>
      <c r="HI85" s="23">
        <f>EXP(-LN(2)/2)*HI84+(1-EXP(-LN(2)/2))/(LN(2)/2)*HC85*HF85*VLOOKUP('Données projet'!$B$9,Paramètres!$A$1:$I$88,3,0)*0.475*44/12</f>
        <v>0</v>
      </c>
      <c r="HJ85" s="24">
        <f t="shared" si="94"/>
        <v>0</v>
      </c>
    </row>
    <row r="86" spans="1:218" s="5" customFormat="1" x14ac:dyDescent="0.3">
      <c r="A86" s="11">
        <f t="shared" si="9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49.633999999999951</v>
      </c>
      <c r="D86" s="12">
        <f t="shared" si="9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7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IF(A86&lt;'Données projet'!$A$36,$K$205^A86,IF(A86='Données projet'!$A$36,'Données projet'!$B$36,N85+M86-V85))</f>
        <v>0</v>
      </c>
      <c r="O86" s="14">
        <f>N86*VLOOKUP('Données projet'!$B$9,Paramètres!$A$1:$I$88,3,0)*VLOOKUP('Données projet'!$B$9,Paramètres!$A$1:$I$88,5,0)</f>
        <v>0</v>
      </c>
      <c r="P86" s="14" t="e">
        <f t="shared" si="9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148.54336005338024</v>
      </c>
      <c r="T86" s="62">
        <f t="shared" si="56"/>
        <v>361.07991692964788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18.665862078941203</v>
      </c>
      <c r="AA86" s="23">
        <f>EXP(-LN(2)/25)*AA85+(1-EXP(-LN(2)/25))/(LN(2)/25)*Calculateur!V86*Calculateur!X86*VLOOKUP('Données projet'!$B$9,Paramètres!$A$1:$I$88,3,0)*0.475*44/12</f>
        <v>10.110289140577256</v>
      </c>
      <c r="AB86" s="23">
        <f>EXP(-LN(2)/2)*AB85+(1-EXP(-LN(2)/2))/(LN(2)/2)*V86*Y86*VLOOKUP('Données projet'!$B$9,Paramètres!$A$1:$I$88,3,0)*0.475*44/12</f>
        <v>4.5905699176278358E-7</v>
      </c>
      <c r="AC86" s="24">
        <f t="shared" si="58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IF(A86&lt;'Données projet'!$A$62,$AF$205^A86,IF(A86='Données projet'!$A$62,'Données projet'!$B$62,AI85+AH86-AQ85))</f>
        <v>0</v>
      </c>
      <c r="AJ86" s="14" t="e">
        <f>AI86*VLOOKUP('Données projet'!$B$10,Paramètres!$A$1:$I$88,3,0)*VLOOKUP('Données projet'!$B$10,Paramètres!$A$1:$I$88,5,0)</f>
        <v>#N/A</v>
      </c>
      <c r="AK86" s="14" t="e">
        <f t="shared" si="98"/>
        <v>#N/A</v>
      </c>
      <c r="AL86" s="22" t="e">
        <f t="shared" si="59"/>
        <v>#N/A</v>
      </c>
      <c r="AM86" s="62" t="e">
        <f t="shared" si="60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61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projet'!$B$9,Paramètres!$A$1:$I$88,3,0)*0.475*44/12</f>
        <v>0</v>
      </c>
      <c r="AV86" s="23">
        <f>EXP(-LN(2)/25)*AV85+(1-EXP(-LN(2)/25))/(LN(2)/25)*Calculateur!AQ86*Calculateur!AS86*VLOOKUP('Données projet'!$B$9,Paramètres!$A$1:$I$88,3,0)*0.475*44/12</f>
        <v>0</v>
      </c>
      <c r="AW86" s="23">
        <f>EXP(-LN(2)/2)*AW85+(1-EXP(-LN(2)/2))/(LN(2)/2)*AQ86*AT86*VLOOKUP('Données projet'!$B$9,Paramètres!$A$1:$I$88,3,0)*0.475*44/12</f>
        <v>0</v>
      </c>
      <c r="AX86" s="23">
        <f t="shared" si="62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IF(A86&lt;'Données projet'!$A$88,$BA$205^A86,IF(A86='Données projet'!$A$88,'Données projet'!$B$88,BD85+BC86-BL85))</f>
        <v>0</v>
      </c>
      <c r="BE86" s="14" t="e">
        <f>BD86*VLOOKUP('Données projet'!$B$11,Paramètres!$A$1:$I$88,3,0)*VLOOKUP('Données projet'!$B$11,Paramètres!$A$1:$I$88,5,0)</f>
        <v>#N/A</v>
      </c>
      <c r="BF86" s="14" t="e">
        <f t="shared" si="99"/>
        <v>#N/A</v>
      </c>
      <c r="BG86" s="22" t="e">
        <f t="shared" si="63"/>
        <v>#N/A</v>
      </c>
      <c r="BH86" s="62" t="e">
        <f t="shared" si="64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65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projet'!$B$9,Paramètres!$A$1:$I$88,3,0)*0.475*44/12</f>
        <v>0</v>
      </c>
      <c r="BQ86" s="23">
        <f>EXP(-LN(2)/25)*BQ85+(1-EXP(-LN(2)/25))/(LN(2)/25)*Calculateur!BL86*Calculateur!BN86*VLOOKUP('Données projet'!$B$9,Paramètres!$A$1:$I$88,3,0)*0.475*44/12</f>
        <v>0</v>
      </c>
      <c r="BR86" s="23">
        <f>EXP(-LN(2)/2)*BR85+(1-EXP(-LN(2)/2))/(LN(2)/2)*BL86*BO86*VLOOKUP('Données projet'!$B$9,Paramètres!$A$1:$I$88,3,0)*0.475*44/12</f>
        <v>0</v>
      </c>
      <c r="BS86" s="24">
        <f t="shared" si="66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IF(A86&lt;'Données projet'!$A$114,$BV$205^A86,IF(A86='Données projet'!$A$114,'Données projet'!$B$114,BY85+BX86-CG85))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100"/>
        <v>#N/A</v>
      </c>
      <c r="CB86" s="22" t="e">
        <f t="shared" si="67"/>
        <v>#N/A</v>
      </c>
      <c r="CC86" s="62" t="e">
        <f t="shared" si="68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69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projet'!$B$9,Paramètres!$A$1:$I$88,3,0)*0.475*44/12</f>
        <v>0</v>
      </c>
      <c r="CL86" s="23">
        <f>EXP(-LN(2)/25)*CL85+(1-EXP(-LN(2)/25))/(LN(2)/25)*Calculateur!CG86*Calculateur!CI86*VLOOKUP('Données projet'!$B$9,Paramètres!$A$1:$I$88,3,0)*0.475*44/12</f>
        <v>0</v>
      </c>
      <c r="CM86" s="23">
        <f>EXP(-LN(2)/2)*CM85+(1-EXP(-LN(2)/2))/(LN(2)/2)*CG86*CJ86*VLOOKUP('Données projet'!$B$9,Paramètres!$A$1:$I$88,3,0)*0.475*44/12</f>
        <v>0</v>
      </c>
      <c r="CN86" s="24">
        <f t="shared" si="70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IF(A86&lt;'Données projet'!$A$140,$CQ$205^A86,IF(A86='Données projet'!$A$140,'Données projet'!$B$140,CT85+CS86-DB85))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101"/>
        <v>#N/A</v>
      </c>
      <c r="CW86" s="22" t="e">
        <f t="shared" si="71"/>
        <v>#N/A</v>
      </c>
      <c r="CX86" s="62" t="e">
        <f t="shared" si="72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73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projet'!$B$9,Paramètres!$A$1:$I$88,3,0)*0.475*44/12</f>
        <v>0</v>
      </c>
      <c r="DG86" s="23">
        <f>EXP(-LN(2)/25)*DG85+(1-EXP(-LN(2)/25))/(LN(2)/25)*Calculateur!DB86*Calculateur!DD86*VLOOKUP('Données projet'!$B$9,Paramètres!$A$1:$I$88,3,0)*0.475*44/12</f>
        <v>0</v>
      </c>
      <c r="DH86" s="23">
        <f>EXP(-LN(2)/2)*DH85+(1-EXP(-LN(2)/2))/(LN(2)/2)*DB86*DE86*VLOOKUP('Données projet'!$B$9,Paramètres!$A$1:$I$88,3,0)*0.475*44/12</f>
        <v>0</v>
      </c>
      <c r="DI86" s="24">
        <f t="shared" si="74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IF(A86&lt;'Données projet'!$A$166,$DL$205^A86,IF(A86='Données projet'!$A$166,'Données projet'!$B$166,DO85+DN86-DW85))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102"/>
        <v>#N/A</v>
      </c>
      <c r="DR86" s="22" t="e">
        <f t="shared" si="75"/>
        <v>#N/A</v>
      </c>
      <c r="DS86" s="62" t="e">
        <f t="shared" si="76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77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projet'!$B$9,Paramètres!$A$1:$I$88,3,0)*0.475*44/12</f>
        <v>0</v>
      </c>
      <c r="EB86" s="23">
        <f>EXP(-LN(2)/25)*EB85+(1-EXP(-LN(2)/25))/(LN(2)/25)*Calculateur!DW86*Calculateur!DY86*VLOOKUP('Données projet'!$B$9,Paramètres!$A$1:$I$88,3,0)*0.475*44/12</f>
        <v>0</v>
      </c>
      <c r="EC86" s="23">
        <f>EXP(-LN(2)/2)*EC85+(1-EXP(-LN(2)/2))/(LN(2)/2)*DW86*DZ86*VLOOKUP('Données projet'!$B$9,Paramètres!$A$1:$I$88,3,0)*0.475*44/12</f>
        <v>0</v>
      </c>
      <c r="ED86" s="24">
        <f t="shared" si="78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IF(A86&lt;'Données projet'!$A$192,$EG$205^A86,IF(A86='Données projet'!$A$192,'Données projet'!$B$192,EJ85+EI86-ER85))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103"/>
        <v>#N/A</v>
      </c>
      <c r="EM86" s="22" t="e">
        <f t="shared" si="79"/>
        <v>#N/A</v>
      </c>
      <c r="EN86" s="62" t="e">
        <f t="shared" si="80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81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projet'!$B$9,Paramètres!$A$1:$I$88,3,0)*0.475*44/12</f>
        <v>0</v>
      </c>
      <c r="EW86" s="23">
        <f>EXP(-LN(2)/25)*EW85+(1-EXP(-LN(2)/25))/(LN(2)/25)*Calculateur!ER86*Calculateur!ET86*VLOOKUP('Données projet'!$B$9,Paramètres!$A$1:$I$88,3,0)*0.475*44/12</f>
        <v>0</v>
      </c>
      <c r="EX86" s="23">
        <f>EXP(-LN(2)/2)*EX85+(1-EXP(-LN(2)/2))/(LN(2)/2)*ER86*EU86*VLOOKUP('Données projet'!$B$9,Paramètres!$A$1:$I$88,3,0)*0.475*44/12</f>
        <v>0</v>
      </c>
      <c r="EY86" s="24">
        <f t="shared" si="82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IF(A86&lt;'Données projet'!$A$218,$FB$205^A86,IF(A86='Données projet'!$A$218,'Données projet'!$B$218,FE85+FD86-FM85))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4"/>
        <v>#N/A</v>
      </c>
      <c r="FH86" s="22" t="e">
        <f t="shared" si="83"/>
        <v>#N/A</v>
      </c>
      <c r="FI86" s="62" t="e">
        <f t="shared" si="84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85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projet'!$B$9,Paramètres!$A$1:$I$88,3,0)*0.475*44/12</f>
        <v>0</v>
      </c>
      <c r="FR86" s="23">
        <f>EXP(-LN(2)/25)*FR85+(1-EXP(-LN(2)/25))/(LN(2)/25)*Calculateur!FM86*Calculateur!FO86*VLOOKUP('Données projet'!$B$9,Paramètres!$A$1:$I$88,3,0)*0.475*44/12</f>
        <v>0</v>
      </c>
      <c r="FS86" s="23">
        <f>EXP(-LN(2)/2)*FS85+(1-EXP(-LN(2)/2))/(LN(2)/2)*FM86*FP86*VLOOKUP('Données projet'!$B$9,Paramètres!$A$1:$I$88,3,0)*0.475*44/12</f>
        <v>0</v>
      </c>
      <c r="FT86" s="24">
        <f t="shared" si="86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IF(A86&lt;'Données projet'!$A$244,$FW$205^A86,IF(A86='Données projet'!$A$244,'Données projet'!$B$244,FZ85+FY86-GH85))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5"/>
        <v>#N/A</v>
      </c>
      <c r="GC86" s="22" t="e">
        <f t="shared" si="87"/>
        <v>#N/A</v>
      </c>
      <c r="GD86" s="62" t="e">
        <f t="shared" si="88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89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projet'!$B$9,Paramètres!$A$1:$I$88,3,0)*0.475*44/12</f>
        <v>0</v>
      </c>
      <c r="GM86" s="23">
        <f>EXP(-LN(2)/25)*GM85+(1-EXP(-LN(2)/25))/(LN(2)/25)*Calculateur!GH86*Calculateur!GJ86*VLOOKUP('Données projet'!$B$9,Paramètres!$A$1:$I$88,3,0)*0.475*44/12</f>
        <v>0</v>
      </c>
      <c r="GN86" s="23">
        <f>EXP(-LN(2)/2)*GN85+(1-EXP(-LN(2)/2))/(LN(2)/2)*GH86*GK86*VLOOKUP('Données projet'!$B$9,Paramètres!$A$1:$I$88,3,0)*0.475*44/12</f>
        <v>0</v>
      </c>
      <c r="GO86" s="23">
        <f t="shared" si="90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IF(A86&lt;'Données projet'!$A$270,$GR$205^A86,IF(A86='Données projet'!$A$270,'Données projet'!$B$270,GU85+GT86-HC85))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6"/>
        <v>#N/A</v>
      </c>
      <c r="GX86" s="22" t="e">
        <f t="shared" si="91"/>
        <v>#N/A</v>
      </c>
      <c r="GY86" s="62" t="e">
        <f t="shared" si="92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93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projet'!$B$9,Paramètres!$A$1:$I$88,3,0)*0.475*44/12</f>
        <v>0</v>
      </c>
      <c r="HH86" s="23">
        <f>EXP(-LN(2)/25)*HH85+(1-EXP(-LN(2)/25))/(LN(2)/25)*Calculateur!HC86*Calculateur!HE86*VLOOKUP('Données projet'!$B$9,Paramètres!$A$1:$I$88,3,0)*0.475*44/12</f>
        <v>0</v>
      </c>
      <c r="HI86" s="23">
        <f>EXP(-LN(2)/2)*HI85+(1-EXP(-LN(2)/2))/(LN(2)/2)*HC86*HF86*VLOOKUP('Données projet'!$B$9,Paramètres!$A$1:$I$88,3,0)*0.475*44/12</f>
        <v>0</v>
      </c>
      <c r="HJ86" s="24">
        <f t="shared" si="94"/>
        <v>0</v>
      </c>
    </row>
    <row r="87" spans="1:218" s="5" customFormat="1" x14ac:dyDescent="0.3">
      <c r="A87" s="11">
        <f t="shared" si="9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50.23199999999995</v>
      </c>
      <c r="D87" s="12">
        <f t="shared" si="9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7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IF(A87&lt;'Données projet'!$A$36,$K$205^A87,IF(A87='Données projet'!$A$36,'Données projet'!$B$36,N86+M87-V86))</f>
        <v>0</v>
      </c>
      <c r="O87" s="14">
        <f>N87*VLOOKUP('Données projet'!$B$9,Paramètres!$A$1:$I$88,3,0)*VLOOKUP('Données projet'!$B$9,Paramètres!$A$1:$I$88,5,0)</f>
        <v>0</v>
      </c>
      <c r="P87" s="14" t="e">
        <f t="shared" si="9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148.54336005338024</v>
      </c>
      <c r="T87" s="62">
        <f t="shared" si="56"/>
        <v>361.07991692964788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18.299835908624853</v>
      </c>
      <c r="AA87" s="23">
        <f>EXP(-LN(2)/25)*AA86+(1-EXP(-LN(2)/25))/(LN(2)/25)*Calculateur!V87*Calculateur!X87*VLOOKUP('Données projet'!$B$9,Paramètres!$A$1:$I$88,3,0)*0.475*44/12</f>
        <v>9.833822752351173</v>
      </c>
      <c r="AB87" s="23">
        <f>EXP(-LN(2)/2)*AB86+(1-EXP(-LN(2)/2))/(LN(2)/2)*V87*Y87*VLOOKUP('Données projet'!$B$9,Paramètres!$A$1:$I$88,3,0)*0.475*44/12</f>
        <v>3.2460231182656138E-7</v>
      </c>
      <c r="AC87" s="24">
        <f t="shared" si="58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IF(A87&lt;'Données projet'!$A$62,$AF$205^A87,IF(A87='Données projet'!$A$62,'Données projet'!$B$62,AI86+AH87-AQ86))</f>
        <v>0</v>
      </c>
      <c r="AJ87" s="14" t="e">
        <f>AI87*VLOOKUP('Données projet'!$B$10,Paramètres!$A$1:$I$88,3,0)*VLOOKUP('Données projet'!$B$10,Paramètres!$A$1:$I$88,5,0)</f>
        <v>#N/A</v>
      </c>
      <c r="AK87" s="14" t="e">
        <f t="shared" si="98"/>
        <v>#N/A</v>
      </c>
      <c r="AL87" s="22" t="e">
        <f t="shared" si="59"/>
        <v>#N/A</v>
      </c>
      <c r="AM87" s="62" t="e">
        <f t="shared" si="60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61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projet'!$B$9,Paramètres!$A$1:$I$88,3,0)*0.475*44/12</f>
        <v>0</v>
      </c>
      <c r="AV87" s="23">
        <f>EXP(-LN(2)/25)*AV86+(1-EXP(-LN(2)/25))/(LN(2)/25)*Calculateur!AQ87*Calculateur!AS87*VLOOKUP('Données projet'!$B$9,Paramètres!$A$1:$I$88,3,0)*0.475*44/12</f>
        <v>0</v>
      </c>
      <c r="AW87" s="23">
        <f>EXP(-LN(2)/2)*AW86+(1-EXP(-LN(2)/2))/(LN(2)/2)*AQ87*AT87*VLOOKUP('Données projet'!$B$9,Paramètres!$A$1:$I$88,3,0)*0.475*44/12</f>
        <v>0</v>
      </c>
      <c r="AX87" s="23">
        <f t="shared" si="62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IF(A87&lt;'Données projet'!$A$88,$BA$205^A87,IF(A87='Données projet'!$A$88,'Données projet'!$B$88,BD86+BC87-BL86))</f>
        <v>0</v>
      </c>
      <c r="BE87" s="14" t="e">
        <f>BD87*VLOOKUP('Données projet'!$B$11,Paramètres!$A$1:$I$88,3,0)*VLOOKUP('Données projet'!$B$11,Paramètres!$A$1:$I$88,5,0)</f>
        <v>#N/A</v>
      </c>
      <c r="BF87" s="14" t="e">
        <f t="shared" si="99"/>
        <v>#N/A</v>
      </c>
      <c r="BG87" s="22" t="e">
        <f t="shared" si="63"/>
        <v>#N/A</v>
      </c>
      <c r="BH87" s="62" t="e">
        <f t="shared" si="64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65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projet'!$B$9,Paramètres!$A$1:$I$88,3,0)*0.475*44/12</f>
        <v>0</v>
      </c>
      <c r="BQ87" s="23">
        <f>EXP(-LN(2)/25)*BQ86+(1-EXP(-LN(2)/25))/(LN(2)/25)*Calculateur!BL87*Calculateur!BN87*VLOOKUP('Données projet'!$B$9,Paramètres!$A$1:$I$88,3,0)*0.475*44/12</f>
        <v>0</v>
      </c>
      <c r="BR87" s="23">
        <f>EXP(-LN(2)/2)*BR86+(1-EXP(-LN(2)/2))/(LN(2)/2)*BL87*BO87*VLOOKUP('Données projet'!$B$9,Paramètres!$A$1:$I$88,3,0)*0.475*44/12</f>
        <v>0</v>
      </c>
      <c r="BS87" s="24">
        <f t="shared" si="66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IF(A87&lt;'Données projet'!$A$114,$BV$205^A87,IF(A87='Données projet'!$A$114,'Données projet'!$B$114,BY86+BX87-CG86))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100"/>
        <v>#N/A</v>
      </c>
      <c r="CB87" s="22" t="e">
        <f t="shared" si="67"/>
        <v>#N/A</v>
      </c>
      <c r="CC87" s="62" t="e">
        <f t="shared" si="68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69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projet'!$B$9,Paramètres!$A$1:$I$88,3,0)*0.475*44/12</f>
        <v>0</v>
      </c>
      <c r="CL87" s="23">
        <f>EXP(-LN(2)/25)*CL86+(1-EXP(-LN(2)/25))/(LN(2)/25)*Calculateur!CG87*Calculateur!CI87*VLOOKUP('Données projet'!$B$9,Paramètres!$A$1:$I$88,3,0)*0.475*44/12</f>
        <v>0</v>
      </c>
      <c r="CM87" s="23">
        <f>EXP(-LN(2)/2)*CM86+(1-EXP(-LN(2)/2))/(LN(2)/2)*CG87*CJ87*VLOOKUP('Données projet'!$B$9,Paramètres!$A$1:$I$88,3,0)*0.475*44/12</f>
        <v>0</v>
      </c>
      <c r="CN87" s="24">
        <f t="shared" si="70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IF(A87&lt;'Données projet'!$A$140,$CQ$205^A87,IF(A87='Données projet'!$A$140,'Données projet'!$B$140,CT86+CS87-DB86))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101"/>
        <v>#N/A</v>
      </c>
      <c r="CW87" s="22" t="e">
        <f t="shared" si="71"/>
        <v>#N/A</v>
      </c>
      <c r="CX87" s="62" t="e">
        <f t="shared" si="72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73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projet'!$B$9,Paramètres!$A$1:$I$88,3,0)*0.475*44/12</f>
        <v>0</v>
      </c>
      <c r="DG87" s="23">
        <f>EXP(-LN(2)/25)*DG86+(1-EXP(-LN(2)/25))/(LN(2)/25)*Calculateur!DB87*Calculateur!DD87*VLOOKUP('Données projet'!$B$9,Paramètres!$A$1:$I$88,3,0)*0.475*44/12</f>
        <v>0</v>
      </c>
      <c r="DH87" s="23">
        <f>EXP(-LN(2)/2)*DH86+(1-EXP(-LN(2)/2))/(LN(2)/2)*DB87*DE87*VLOOKUP('Données projet'!$B$9,Paramètres!$A$1:$I$88,3,0)*0.475*44/12</f>
        <v>0</v>
      </c>
      <c r="DI87" s="24">
        <f t="shared" si="74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IF(A87&lt;'Données projet'!$A$166,$DL$205^A87,IF(A87='Données projet'!$A$166,'Données projet'!$B$166,DO86+DN87-DW86))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102"/>
        <v>#N/A</v>
      </c>
      <c r="DR87" s="22" t="e">
        <f t="shared" si="75"/>
        <v>#N/A</v>
      </c>
      <c r="DS87" s="62" t="e">
        <f t="shared" si="76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77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projet'!$B$9,Paramètres!$A$1:$I$88,3,0)*0.475*44/12</f>
        <v>0</v>
      </c>
      <c r="EB87" s="23">
        <f>EXP(-LN(2)/25)*EB86+(1-EXP(-LN(2)/25))/(LN(2)/25)*Calculateur!DW87*Calculateur!DY87*VLOOKUP('Données projet'!$B$9,Paramètres!$A$1:$I$88,3,0)*0.475*44/12</f>
        <v>0</v>
      </c>
      <c r="EC87" s="23">
        <f>EXP(-LN(2)/2)*EC86+(1-EXP(-LN(2)/2))/(LN(2)/2)*DW87*DZ87*VLOOKUP('Données projet'!$B$9,Paramètres!$A$1:$I$88,3,0)*0.475*44/12</f>
        <v>0</v>
      </c>
      <c r="ED87" s="24">
        <f t="shared" si="78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IF(A87&lt;'Données projet'!$A$192,$EG$205^A87,IF(A87='Données projet'!$A$192,'Données projet'!$B$192,EJ86+EI87-ER86))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103"/>
        <v>#N/A</v>
      </c>
      <c r="EM87" s="22" t="e">
        <f t="shared" si="79"/>
        <v>#N/A</v>
      </c>
      <c r="EN87" s="62" t="e">
        <f t="shared" si="80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81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projet'!$B$9,Paramètres!$A$1:$I$88,3,0)*0.475*44/12</f>
        <v>0</v>
      </c>
      <c r="EW87" s="23">
        <f>EXP(-LN(2)/25)*EW86+(1-EXP(-LN(2)/25))/(LN(2)/25)*Calculateur!ER87*Calculateur!ET87*VLOOKUP('Données projet'!$B$9,Paramètres!$A$1:$I$88,3,0)*0.475*44/12</f>
        <v>0</v>
      </c>
      <c r="EX87" s="23">
        <f>EXP(-LN(2)/2)*EX86+(1-EXP(-LN(2)/2))/(LN(2)/2)*ER87*EU87*VLOOKUP('Données projet'!$B$9,Paramètres!$A$1:$I$88,3,0)*0.475*44/12</f>
        <v>0</v>
      </c>
      <c r="EY87" s="24">
        <f t="shared" si="82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IF(A87&lt;'Données projet'!$A$218,$FB$205^A87,IF(A87='Données projet'!$A$218,'Données projet'!$B$218,FE86+FD87-FM86))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4"/>
        <v>#N/A</v>
      </c>
      <c r="FH87" s="22" t="e">
        <f t="shared" si="83"/>
        <v>#N/A</v>
      </c>
      <c r="FI87" s="62" t="e">
        <f t="shared" si="84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85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projet'!$B$9,Paramètres!$A$1:$I$88,3,0)*0.475*44/12</f>
        <v>0</v>
      </c>
      <c r="FR87" s="23">
        <f>EXP(-LN(2)/25)*FR86+(1-EXP(-LN(2)/25))/(LN(2)/25)*Calculateur!FM87*Calculateur!FO87*VLOOKUP('Données projet'!$B$9,Paramètres!$A$1:$I$88,3,0)*0.475*44/12</f>
        <v>0</v>
      </c>
      <c r="FS87" s="23">
        <f>EXP(-LN(2)/2)*FS86+(1-EXP(-LN(2)/2))/(LN(2)/2)*FM87*FP87*VLOOKUP('Données projet'!$B$9,Paramètres!$A$1:$I$88,3,0)*0.475*44/12</f>
        <v>0</v>
      </c>
      <c r="FT87" s="24">
        <f t="shared" si="86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IF(A87&lt;'Données projet'!$A$244,$FW$205^A87,IF(A87='Données projet'!$A$244,'Données projet'!$B$244,FZ86+FY87-GH86))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5"/>
        <v>#N/A</v>
      </c>
      <c r="GC87" s="22" t="e">
        <f t="shared" si="87"/>
        <v>#N/A</v>
      </c>
      <c r="GD87" s="62" t="e">
        <f t="shared" si="88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89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projet'!$B$9,Paramètres!$A$1:$I$88,3,0)*0.475*44/12</f>
        <v>0</v>
      </c>
      <c r="GM87" s="23">
        <f>EXP(-LN(2)/25)*GM86+(1-EXP(-LN(2)/25))/(LN(2)/25)*Calculateur!GH87*Calculateur!GJ87*VLOOKUP('Données projet'!$B$9,Paramètres!$A$1:$I$88,3,0)*0.475*44/12</f>
        <v>0</v>
      </c>
      <c r="GN87" s="23">
        <f>EXP(-LN(2)/2)*GN86+(1-EXP(-LN(2)/2))/(LN(2)/2)*GH87*GK87*VLOOKUP('Données projet'!$B$9,Paramètres!$A$1:$I$88,3,0)*0.475*44/12</f>
        <v>0</v>
      </c>
      <c r="GO87" s="23">
        <f t="shared" si="90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IF(A87&lt;'Données projet'!$A$270,$GR$205^A87,IF(A87='Données projet'!$A$270,'Données projet'!$B$270,GU86+GT87-HC86))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6"/>
        <v>#N/A</v>
      </c>
      <c r="GX87" s="22" t="e">
        <f t="shared" si="91"/>
        <v>#N/A</v>
      </c>
      <c r="GY87" s="62" t="e">
        <f t="shared" si="92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93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projet'!$B$9,Paramètres!$A$1:$I$88,3,0)*0.475*44/12</f>
        <v>0</v>
      </c>
      <c r="HH87" s="23">
        <f>EXP(-LN(2)/25)*HH86+(1-EXP(-LN(2)/25))/(LN(2)/25)*Calculateur!HC87*Calculateur!HE87*VLOOKUP('Données projet'!$B$9,Paramètres!$A$1:$I$88,3,0)*0.475*44/12</f>
        <v>0</v>
      </c>
      <c r="HI87" s="23">
        <f>EXP(-LN(2)/2)*HI86+(1-EXP(-LN(2)/2))/(LN(2)/2)*HC87*HF87*VLOOKUP('Données projet'!$B$9,Paramètres!$A$1:$I$88,3,0)*0.475*44/12</f>
        <v>0</v>
      </c>
      <c r="HJ87" s="24">
        <f t="shared" si="94"/>
        <v>0</v>
      </c>
    </row>
    <row r="88" spans="1:218" s="5" customFormat="1" x14ac:dyDescent="0.3">
      <c r="A88" s="11">
        <f t="shared" si="9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50.829999999999949</v>
      </c>
      <c r="D88" s="12">
        <f t="shared" si="9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7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IF(A88&lt;'Données projet'!$A$36,$K$205^A88,IF(A88='Données projet'!$A$36,'Données projet'!$B$36,N87+M88-V87))</f>
        <v>0</v>
      </c>
      <c r="O88" s="14">
        <f>N88*VLOOKUP('Données projet'!$B$9,Paramètres!$A$1:$I$88,3,0)*VLOOKUP('Données projet'!$B$9,Paramètres!$A$1:$I$88,5,0)</f>
        <v>0</v>
      </c>
      <c r="P88" s="14" t="e">
        <f t="shared" si="9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148.54336005338024</v>
      </c>
      <c r="T88" s="62">
        <f t="shared" si="56"/>
        <v>361.07991692964788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17.940987288254487</v>
      </c>
      <c r="AA88" s="23">
        <f>EXP(-LN(2)/25)*AA87+(1-EXP(-LN(2)/25))/(LN(2)/25)*Calculateur!V88*Calculateur!X88*VLOOKUP('Données projet'!$B$9,Paramètres!$A$1:$I$88,3,0)*0.475*44/12</f>
        <v>9.5649163520498668</v>
      </c>
      <c r="AB88" s="23">
        <f>EXP(-LN(2)/2)*AB87+(1-EXP(-LN(2)/2))/(LN(2)/2)*V88*Y88*VLOOKUP('Données projet'!$B$9,Paramètres!$A$1:$I$88,3,0)*0.475*44/12</f>
        <v>2.2952849588139182E-7</v>
      </c>
      <c r="AC88" s="24">
        <f t="shared" si="58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IF(A88&lt;'Données projet'!$A$62,$AF$205^A88,IF(A88='Données projet'!$A$62,'Données projet'!$B$62,AI87+AH88-AQ87))</f>
        <v>0</v>
      </c>
      <c r="AJ88" s="14" t="e">
        <f>AI88*VLOOKUP('Données projet'!$B$10,Paramètres!$A$1:$I$88,3,0)*VLOOKUP('Données projet'!$B$10,Paramètres!$A$1:$I$88,5,0)</f>
        <v>#N/A</v>
      </c>
      <c r="AK88" s="14" t="e">
        <f t="shared" si="98"/>
        <v>#N/A</v>
      </c>
      <c r="AL88" s="22" t="e">
        <f t="shared" si="59"/>
        <v>#N/A</v>
      </c>
      <c r="AM88" s="62" t="e">
        <f t="shared" si="60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61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projet'!$B$9,Paramètres!$A$1:$I$88,3,0)*0.475*44/12</f>
        <v>0</v>
      </c>
      <c r="AV88" s="23">
        <f>EXP(-LN(2)/25)*AV87+(1-EXP(-LN(2)/25))/(LN(2)/25)*Calculateur!AQ88*Calculateur!AS88*VLOOKUP('Données projet'!$B$9,Paramètres!$A$1:$I$88,3,0)*0.475*44/12</f>
        <v>0</v>
      </c>
      <c r="AW88" s="23">
        <f>EXP(-LN(2)/2)*AW87+(1-EXP(-LN(2)/2))/(LN(2)/2)*AQ88*AT88*VLOOKUP('Données projet'!$B$9,Paramètres!$A$1:$I$88,3,0)*0.475*44/12</f>
        <v>0</v>
      </c>
      <c r="AX88" s="23">
        <f t="shared" si="62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IF(A88&lt;'Données projet'!$A$88,$BA$205^A88,IF(A88='Données projet'!$A$88,'Données projet'!$B$88,BD87+BC88-BL87))</f>
        <v>0</v>
      </c>
      <c r="BE88" s="14" t="e">
        <f>BD88*VLOOKUP('Données projet'!$B$11,Paramètres!$A$1:$I$88,3,0)*VLOOKUP('Données projet'!$B$11,Paramètres!$A$1:$I$88,5,0)</f>
        <v>#N/A</v>
      </c>
      <c r="BF88" s="14" t="e">
        <f t="shared" si="99"/>
        <v>#N/A</v>
      </c>
      <c r="BG88" s="22" t="e">
        <f t="shared" si="63"/>
        <v>#N/A</v>
      </c>
      <c r="BH88" s="62" t="e">
        <f t="shared" si="64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65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projet'!$B$9,Paramètres!$A$1:$I$88,3,0)*0.475*44/12</f>
        <v>0</v>
      </c>
      <c r="BQ88" s="23">
        <f>EXP(-LN(2)/25)*BQ87+(1-EXP(-LN(2)/25))/(LN(2)/25)*Calculateur!BL88*Calculateur!BN88*VLOOKUP('Données projet'!$B$9,Paramètres!$A$1:$I$88,3,0)*0.475*44/12</f>
        <v>0</v>
      </c>
      <c r="BR88" s="23">
        <f>EXP(-LN(2)/2)*BR87+(1-EXP(-LN(2)/2))/(LN(2)/2)*BL88*BO88*VLOOKUP('Données projet'!$B$9,Paramètres!$A$1:$I$88,3,0)*0.475*44/12</f>
        <v>0</v>
      </c>
      <c r="BS88" s="24">
        <f t="shared" si="66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IF(A88&lt;'Données projet'!$A$114,$BV$205^A88,IF(A88='Données projet'!$A$114,'Données projet'!$B$114,BY87+BX88-CG87))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100"/>
        <v>#N/A</v>
      </c>
      <c r="CB88" s="22" t="e">
        <f t="shared" si="67"/>
        <v>#N/A</v>
      </c>
      <c r="CC88" s="62" t="e">
        <f t="shared" si="68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69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projet'!$B$9,Paramètres!$A$1:$I$88,3,0)*0.475*44/12</f>
        <v>0</v>
      </c>
      <c r="CL88" s="23">
        <f>EXP(-LN(2)/25)*CL87+(1-EXP(-LN(2)/25))/(LN(2)/25)*Calculateur!CG88*Calculateur!CI88*VLOOKUP('Données projet'!$B$9,Paramètres!$A$1:$I$88,3,0)*0.475*44/12</f>
        <v>0</v>
      </c>
      <c r="CM88" s="23">
        <f>EXP(-LN(2)/2)*CM87+(1-EXP(-LN(2)/2))/(LN(2)/2)*CG88*CJ88*VLOOKUP('Données projet'!$B$9,Paramètres!$A$1:$I$88,3,0)*0.475*44/12</f>
        <v>0</v>
      </c>
      <c r="CN88" s="24">
        <f t="shared" si="70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IF(A88&lt;'Données projet'!$A$140,$CQ$205^A88,IF(A88='Données projet'!$A$140,'Données projet'!$B$140,CT87+CS88-DB87))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101"/>
        <v>#N/A</v>
      </c>
      <c r="CW88" s="22" t="e">
        <f t="shared" si="71"/>
        <v>#N/A</v>
      </c>
      <c r="CX88" s="62" t="e">
        <f t="shared" si="72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73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projet'!$B$9,Paramètres!$A$1:$I$88,3,0)*0.475*44/12</f>
        <v>0</v>
      </c>
      <c r="DG88" s="23">
        <f>EXP(-LN(2)/25)*DG87+(1-EXP(-LN(2)/25))/(LN(2)/25)*Calculateur!DB88*Calculateur!DD88*VLOOKUP('Données projet'!$B$9,Paramètres!$A$1:$I$88,3,0)*0.475*44/12</f>
        <v>0</v>
      </c>
      <c r="DH88" s="23">
        <f>EXP(-LN(2)/2)*DH87+(1-EXP(-LN(2)/2))/(LN(2)/2)*DB88*DE88*VLOOKUP('Données projet'!$B$9,Paramètres!$A$1:$I$88,3,0)*0.475*44/12</f>
        <v>0</v>
      </c>
      <c r="DI88" s="24">
        <f t="shared" si="74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IF(A88&lt;'Données projet'!$A$166,$DL$205^A88,IF(A88='Données projet'!$A$166,'Données projet'!$B$166,DO87+DN88-DW87))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102"/>
        <v>#N/A</v>
      </c>
      <c r="DR88" s="22" t="e">
        <f t="shared" si="75"/>
        <v>#N/A</v>
      </c>
      <c r="DS88" s="62" t="e">
        <f t="shared" si="76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77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projet'!$B$9,Paramètres!$A$1:$I$88,3,0)*0.475*44/12</f>
        <v>0</v>
      </c>
      <c r="EB88" s="23">
        <f>EXP(-LN(2)/25)*EB87+(1-EXP(-LN(2)/25))/(LN(2)/25)*Calculateur!DW88*Calculateur!DY88*VLOOKUP('Données projet'!$B$9,Paramètres!$A$1:$I$88,3,0)*0.475*44/12</f>
        <v>0</v>
      </c>
      <c r="EC88" s="23">
        <f>EXP(-LN(2)/2)*EC87+(1-EXP(-LN(2)/2))/(LN(2)/2)*DW88*DZ88*VLOOKUP('Données projet'!$B$9,Paramètres!$A$1:$I$88,3,0)*0.475*44/12</f>
        <v>0</v>
      </c>
      <c r="ED88" s="24">
        <f t="shared" si="78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IF(A88&lt;'Données projet'!$A$192,$EG$205^A88,IF(A88='Données projet'!$A$192,'Données projet'!$B$192,EJ87+EI88-ER87))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103"/>
        <v>#N/A</v>
      </c>
      <c r="EM88" s="22" t="e">
        <f t="shared" si="79"/>
        <v>#N/A</v>
      </c>
      <c r="EN88" s="62" t="e">
        <f t="shared" si="80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81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projet'!$B$9,Paramètres!$A$1:$I$88,3,0)*0.475*44/12</f>
        <v>0</v>
      </c>
      <c r="EW88" s="23">
        <f>EXP(-LN(2)/25)*EW87+(1-EXP(-LN(2)/25))/(LN(2)/25)*Calculateur!ER88*Calculateur!ET88*VLOOKUP('Données projet'!$B$9,Paramètres!$A$1:$I$88,3,0)*0.475*44/12</f>
        <v>0</v>
      </c>
      <c r="EX88" s="23">
        <f>EXP(-LN(2)/2)*EX87+(1-EXP(-LN(2)/2))/(LN(2)/2)*ER88*EU88*VLOOKUP('Données projet'!$B$9,Paramètres!$A$1:$I$88,3,0)*0.475*44/12</f>
        <v>0</v>
      </c>
      <c r="EY88" s="24">
        <f t="shared" si="82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IF(A88&lt;'Données projet'!$A$218,$FB$205^A88,IF(A88='Données projet'!$A$218,'Données projet'!$B$218,FE87+FD88-FM87))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4"/>
        <v>#N/A</v>
      </c>
      <c r="FH88" s="22" t="e">
        <f t="shared" si="83"/>
        <v>#N/A</v>
      </c>
      <c r="FI88" s="62" t="e">
        <f t="shared" si="84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85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projet'!$B$9,Paramètres!$A$1:$I$88,3,0)*0.475*44/12</f>
        <v>0</v>
      </c>
      <c r="FR88" s="23">
        <f>EXP(-LN(2)/25)*FR87+(1-EXP(-LN(2)/25))/(LN(2)/25)*Calculateur!FM88*Calculateur!FO88*VLOOKUP('Données projet'!$B$9,Paramètres!$A$1:$I$88,3,0)*0.475*44/12</f>
        <v>0</v>
      </c>
      <c r="FS88" s="23">
        <f>EXP(-LN(2)/2)*FS87+(1-EXP(-LN(2)/2))/(LN(2)/2)*FM88*FP88*VLOOKUP('Données projet'!$B$9,Paramètres!$A$1:$I$88,3,0)*0.475*44/12</f>
        <v>0</v>
      </c>
      <c r="FT88" s="24">
        <f t="shared" si="86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IF(A88&lt;'Données projet'!$A$244,$FW$205^A88,IF(A88='Données projet'!$A$244,'Données projet'!$B$244,FZ87+FY88-GH87))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5"/>
        <v>#N/A</v>
      </c>
      <c r="GC88" s="22" t="e">
        <f t="shared" si="87"/>
        <v>#N/A</v>
      </c>
      <c r="GD88" s="62" t="e">
        <f t="shared" si="88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89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projet'!$B$9,Paramètres!$A$1:$I$88,3,0)*0.475*44/12</f>
        <v>0</v>
      </c>
      <c r="GM88" s="23">
        <f>EXP(-LN(2)/25)*GM87+(1-EXP(-LN(2)/25))/(LN(2)/25)*Calculateur!GH88*Calculateur!GJ88*VLOOKUP('Données projet'!$B$9,Paramètres!$A$1:$I$88,3,0)*0.475*44/12</f>
        <v>0</v>
      </c>
      <c r="GN88" s="23">
        <f>EXP(-LN(2)/2)*GN87+(1-EXP(-LN(2)/2))/(LN(2)/2)*GH88*GK88*VLOOKUP('Données projet'!$B$9,Paramètres!$A$1:$I$88,3,0)*0.475*44/12</f>
        <v>0</v>
      </c>
      <c r="GO88" s="23">
        <f t="shared" si="90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IF(A88&lt;'Données projet'!$A$270,$GR$205^A88,IF(A88='Données projet'!$A$270,'Données projet'!$B$270,GU87+GT88-HC87))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6"/>
        <v>#N/A</v>
      </c>
      <c r="GX88" s="22" t="e">
        <f t="shared" si="91"/>
        <v>#N/A</v>
      </c>
      <c r="GY88" s="62" t="e">
        <f t="shared" si="92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93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projet'!$B$9,Paramètres!$A$1:$I$88,3,0)*0.475*44/12</f>
        <v>0</v>
      </c>
      <c r="HH88" s="23">
        <f>EXP(-LN(2)/25)*HH87+(1-EXP(-LN(2)/25))/(LN(2)/25)*Calculateur!HC88*Calculateur!HE88*VLOOKUP('Données projet'!$B$9,Paramètres!$A$1:$I$88,3,0)*0.475*44/12</f>
        <v>0</v>
      </c>
      <c r="HI88" s="23">
        <f>EXP(-LN(2)/2)*HI87+(1-EXP(-LN(2)/2))/(LN(2)/2)*HC88*HF88*VLOOKUP('Données projet'!$B$9,Paramètres!$A$1:$I$88,3,0)*0.475*44/12</f>
        <v>0</v>
      </c>
      <c r="HJ88" s="24">
        <f t="shared" si="94"/>
        <v>0</v>
      </c>
    </row>
    <row r="89" spans="1:218" s="5" customFormat="1" x14ac:dyDescent="0.3">
      <c r="A89" s="11">
        <f t="shared" si="9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51.427999999999948</v>
      </c>
      <c r="D89" s="12">
        <f t="shared" si="9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7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IF(A89&lt;'Données projet'!$A$36,$K$205^A89,IF(A89='Données projet'!$A$36,'Données projet'!$B$36,N88+M89-V88))</f>
        <v>0</v>
      </c>
      <c r="O89" s="14">
        <f>N89*VLOOKUP('Données projet'!$B$9,Paramètres!$A$1:$I$88,3,0)*VLOOKUP('Données projet'!$B$9,Paramètres!$A$1:$I$88,5,0)</f>
        <v>0</v>
      </c>
      <c r="P89" s="14" t="e">
        <f t="shared" si="9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148.54336005338024</v>
      </c>
      <c r="T89" s="62">
        <f t="shared" si="56"/>
        <v>361.07991692964788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17.589175470453537</v>
      </c>
      <c r="AA89" s="23">
        <f>EXP(-LN(2)/25)*AA88+(1-EXP(-LN(2)/25))/(LN(2)/25)*Calculateur!V89*Calculateur!X89*VLOOKUP('Données projet'!$B$9,Paramètres!$A$1:$I$88,3,0)*0.475*44/12</f>
        <v>9.3033632114059728</v>
      </c>
      <c r="AB89" s="23">
        <f>EXP(-LN(2)/2)*AB88+(1-EXP(-LN(2)/2))/(LN(2)/2)*V89*Y89*VLOOKUP('Données projet'!$B$9,Paramètres!$A$1:$I$88,3,0)*0.475*44/12</f>
        <v>1.6230115591328072E-7</v>
      </c>
      <c r="AC89" s="24">
        <f t="shared" si="58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IF(A89&lt;'Données projet'!$A$62,$AF$205^A89,IF(A89='Données projet'!$A$62,'Données projet'!$B$62,AI88+AH89-AQ88))</f>
        <v>0</v>
      </c>
      <c r="AJ89" s="14" t="e">
        <f>AI89*VLOOKUP('Données projet'!$B$10,Paramètres!$A$1:$I$88,3,0)*VLOOKUP('Données projet'!$B$10,Paramètres!$A$1:$I$88,5,0)</f>
        <v>#N/A</v>
      </c>
      <c r="AK89" s="14" t="e">
        <f t="shared" si="98"/>
        <v>#N/A</v>
      </c>
      <c r="AL89" s="22" t="e">
        <f t="shared" si="59"/>
        <v>#N/A</v>
      </c>
      <c r="AM89" s="62" t="e">
        <f t="shared" si="60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61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projet'!$B$9,Paramètres!$A$1:$I$88,3,0)*0.475*44/12</f>
        <v>0</v>
      </c>
      <c r="AV89" s="23">
        <f>EXP(-LN(2)/25)*AV88+(1-EXP(-LN(2)/25))/(LN(2)/25)*Calculateur!AQ89*Calculateur!AS89*VLOOKUP('Données projet'!$B$9,Paramètres!$A$1:$I$88,3,0)*0.475*44/12</f>
        <v>0</v>
      </c>
      <c r="AW89" s="23">
        <f>EXP(-LN(2)/2)*AW88+(1-EXP(-LN(2)/2))/(LN(2)/2)*AQ89*AT89*VLOOKUP('Données projet'!$B$9,Paramètres!$A$1:$I$88,3,0)*0.475*44/12</f>
        <v>0</v>
      </c>
      <c r="AX89" s="23">
        <f t="shared" si="62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IF(A89&lt;'Données projet'!$A$88,$BA$205^A89,IF(A89='Données projet'!$A$88,'Données projet'!$B$88,BD88+BC89-BL88))</f>
        <v>0</v>
      </c>
      <c r="BE89" s="14" t="e">
        <f>BD89*VLOOKUP('Données projet'!$B$11,Paramètres!$A$1:$I$88,3,0)*VLOOKUP('Données projet'!$B$11,Paramètres!$A$1:$I$88,5,0)</f>
        <v>#N/A</v>
      </c>
      <c r="BF89" s="14" t="e">
        <f t="shared" si="99"/>
        <v>#N/A</v>
      </c>
      <c r="BG89" s="22" t="e">
        <f t="shared" si="63"/>
        <v>#N/A</v>
      </c>
      <c r="BH89" s="62" t="e">
        <f t="shared" si="64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65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projet'!$B$9,Paramètres!$A$1:$I$88,3,0)*0.475*44/12</f>
        <v>0</v>
      </c>
      <c r="BQ89" s="23">
        <f>EXP(-LN(2)/25)*BQ88+(1-EXP(-LN(2)/25))/(LN(2)/25)*Calculateur!BL89*Calculateur!BN89*VLOOKUP('Données projet'!$B$9,Paramètres!$A$1:$I$88,3,0)*0.475*44/12</f>
        <v>0</v>
      </c>
      <c r="BR89" s="23">
        <f>EXP(-LN(2)/2)*BR88+(1-EXP(-LN(2)/2))/(LN(2)/2)*BL89*BO89*VLOOKUP('Données projet'!$B$9,Paramètres!$A$1:$I$88,3,0)*0.475*44/12</f>
        <v>0</v>
      </c>
      <c r="BS89" s="24">
        <f t="shared" si="66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IF(A89&lt;'Données projet'!$A$114,$BV$205^A89,IF(A89='Données projet'!$A$114,'Données projet'!$B$114,BY88+BX89-CG88))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100"/>
        <v>#N/A</v>
      </c>
      <c r="CB89" s="22" t="e">
        <f t="shared" si="67"/>
        <v>#N/A</v>
      </c>
      <c r="CC89" s="62" t="e">
        <f t="shared" si="68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69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projet'!$B$9,Paramètres!$A$1:$I$88,3,0)*0.475*44/12</f>
        <v>0</v>
      </c>
      <c r="CL89" s="23">
        <f>EXP(-LN(2)/25)*CL88+(1-EXP(-LN(2)/25))/(LN(2)/25)*Calculateur!CG89*Calculateur!CI89*VLOOKUP('Données projet'!$B$9,Paramètres!$A$1:$I$88,3,0)*0.475*44/12</f>
        <v>0</v>
      </c>
      <c r="CM89" s="23">
        <f>EXP(-LN(2)/2)*CM88+(1-EXP(-LN(2)/2))/(LN(2)/2)*CG89*CJ89*VLOOKUP('Données projet'!$B$9,Paramètres!$A$1:$I$88,3,0)*0.475*44/12</f>
        <v>0</v>
      </c>
      <c r="CN89" s="24">
        <f t="shared" si="70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IF(A89&lt;'Données projet'!$A$140,$CQ$205^A89,IF(A89='Données projet'!$A$140,'Données projet'!$B$140,CT88+CS89-DB88))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101"/>
        <v>#N/A</v>
      </c>
      <c r="CW89" s="22" t="e">
        <f t="shared" si="71"/>
        <v>#N/A</v>
      </c>
      <c r="CX89" s="62" t="e">
        <f t="shared" si="72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73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projet'!$B$9,Paramètres!$A$1:$I$88,3,0)*0.475*44/12</f>
        <v>0</v>
      </c>
      <c r="DG89" s="23">
        <f>EXP(-LN(2)/25)*DG88+(1-EXP(-LN(2)/25))/(LN(2)/25)*Calculateur!DB89*Calculateur!DD89*VLOOKUP('Données projet'!$B$9,Paramètres!$A$1:$I$88,3,0)*0.475*44/12</f>
        <v>0</v>
      </c>
      <c r="DH89" s="23">
        <f>EXP(-LN(2)/2)*DH88+(1-EXP(-LN(2)/2))/(LN(2)/2)*DB89*DE89*VLOOKUP('Données projet'!$B$9,Paramètres!$A$1:$I$88,3,0)*0.475*44/12</f>
        <v>0</v>
      </c>
      <c r="DI89" s="24">
        <f t="shared" si="74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IF(A89&lt;'Données projet'!$A$166,$DL$205^A89,IF(A89='Données projet'!$A$166,'Données projet'!$B$166,DO88+DN89-DW88))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102"/>
        <v>#N/A</v>
      </c>
      <c r="DR89" s="22" t="e">
        <f t="shared" si="75"/>
        <v>#N/A</v>
      </c>
      <c r="DS89" s="62" t="e">
        <f t="shared" si="76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77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projet'!$B$9,Paramètres!$A$1:$I$88,3,0)*0.475*44/12</f>
        <v>0</v>
      </c>
      <c r="EB89" s="23">
        <f>EXP(-LN(2)/25)*EB88+(1-EXP(-LN(2)/25))/(LN(2)/25)*Calculateur!DW89*Calculateur!DY89*VLOOKUP('Données projet'!$B$9,Paramètres!$A$1:$I$88,3,0)*0.475*44/12</f>
        <v>0</v>
      </c>
      <c r="EC89" s="23">
        <f>EXP(-LN(2)/2)*EC88+(1-EXP(-LN(2)/2))/(LN(2)/2)*DW89*DZ89*VLOOKUP('Données projet'!$B$9,Paramètres!$A$1:$I$88,3,0)*0.475*44/12</f>
        <v>0</v>
      </c>
      <c r="ED89" s="24">
        <f t="shared" si="78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IF(A89&lt;'Données projet'!$A$192,$EG$205^A89,IF(A89='Données projet'!$A$192,'Données projet'!$B$192,EJ88+EI89-ER88))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103"/>
        <v>#N/A</v>
      </c>
      <c r="EM89" s="22" t="e">
        <f t="shared" si="79"/>
        <v>#N/A</v>
      </c>
      <c r="EN89" s="62" t="e">
        <f t="shared" si="80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81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projet'!$B$9,Paramètres!$A$1:$I$88,3,0)*0.475*44/12</f>
        <v>0</v>
      </c>
      <c r="EW89" s="23">
        <f>EXP(-LN(2)/25)*EW88+(1-EXP(-LN(2)/25))/(LN(2)/25)*Calculateur!ER89*Calculateur!ET89*VLOOKUP('Données projet'!$B$9,Paramètres!$A$1:$I$88,3,0)*0.475*44/12</f>
        <v>0</v>
      </c>
      <c r="EX89" s="23">
        <f>EXP(-LN(2)/2)*EX88+(1-EXP(-LN(2)/2))/(LN(2)/2)*ER89*EU89*VLOOKUP('Données projet'!$B$9,Paramètres!$A$1:$I$88,3,0)*0.475*44/12</f>
        <v>0</v>
      </c>
      <c r="EY89" s="24">
        <f t="shared" si="82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IF(A89&lt;'Données projet'!$A$218,$FB$205^A89,IF(A89='Données projet'!$A$218,'Données projet'!$B$218,FE88+FD89-FM88))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4"/>
        <v>#N/A</v>
      </c>
      <c r="FH89" s="22" t="e">
        <f t="shared" si="83"/>
        <v>#N/A</v>
      </c>
      <c r="FI89" s="62" t="e">
        <f t="shared" si="84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85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projet'!$B$9,Paramètres!$A$1:$I$88,3,0)*0.475*44/12</f>
        <v>0</v>
      </c>
      <c r="FR89" s="23">
        <f>EXP(-LN(2)/25)*FR88+(1-EXP(-LN(2)/25))/(LN(2)/25)*Calculateur!FM89*Calculateur!FO89*VLOOKUP('Données projet'!$B$9,Paramètres!$A$1:$I$88,3,0)*0.475*44/12</f>
        <v>0</v>
      </c>
      <c r="FS89" s="23">
        <f>EXP(-LN(2)/2)*FS88+(1-EXP(-LN(2)/2))/(LN(2)/2)*FM89*FP89*VLOOKUP('Données projet'!$B$9,Paramètres!$A$1:$I$88,3,0)*0.475*44/12</f>
        <v>0</v>
      </c>
      <c r="FT89" s="24">
        <f t="shared" si="86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IF(A89&lt;'Données projet'!$A$244,$FW$205^A89,IF(A89='Données projet'!$A$244,'Données projet'!$B$244,FZ88+FY89-GH88))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5"/>
        <v>#N/A</v>
      </c>
      <c r="GC89" s="22" t="e">
        <f t="shared" si="87"/>
        <v>#N/A</v>
      </c>
      <c r="GD89" s="62" t="e">
        <f t="shared" si="88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89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projet'!$B$9,Paramètres!$A$1:$I$88,3,0)*0.475*44/12</f>
        <v>0</v>
      </c>
      <c r="GM89" s="23">
        <f>EXP(-LN(2)/25)*GM88+(1-EXP(-LN(2)/25))/(LN(2)/25)*Calculateur!GH89*Calculateur!GJ89*VLOOKUP('Données projet'!$B$9,Paramètres!$A$1:$I$88,3,0)*0.475*44/12</f>
        <v>0</v>
      </c>
      <c r="GN89" s="23">
        <f>EXP(-LN(2)/2)*GN88+(1-EXP(-LN(2)/2))/(LN(2)/2)*GH89*GK89*VLOOKUP('Données projet'!$B$9,Paramètres!$A$1:$I$88,3,0)*0.475*44/12</f>
        <v>0</v>
      </c>
      <c r="GO89" s="23">
        <f t="shared" si="90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IF(A89&lt;'Données projet'!$A$270,$GR$205^A89,IF(A89='Données projet'!$A$270,'Données projet'!$B$270,GU88+GT89-HC88))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6"/>
        <v>#N/A</v>
      </c>
      <c r="GX89" s="22" t="e">
        <f t="shared" si="91"/>
        <v>#N/A</v>
      </c>
      <c r="GY89" s="62" t="e">
        <f t="shared" si="92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93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projet'!$B$9,Paramètres!$A$1:$I$88,3,0)*0.475*44/12</f>
        <v>0</v>
      </c>
      <c r="HH89" s="23">
        <f>EXP(-LN(2)/25)*HH88+(1-EXP(-LN(2)/25))/(LN(2)/25)*Calculateur!HC89*Calculateur!HE89*VLOOKUP('Données projet'!$B$9,Paramètres!$A$1:$I$88,3,0)*0.475*44/12</f>
        <v>0</v>
      </c>
      <c r="HI89" s="23">
        <f>EXP(-LN(2)/2)*HI88+(1-EXP(-LN(2)/2))/(LN(2)/2)*HC89*HF89*VLOOKUP('Données projet'!$B$9,Paramètres!$A$1:$I$88,3,0)*0.475*44/12</f>
        <v>0</v>
      </c>
      <c r="HJ89" s="24">
        <f t="shared" si="94"/>
        <v>0</v>
      </c>
    </row>
    <row r="90" spans="1:218" s="5" customFormat="1" x14ac:dyDescent="0.3">
      <c r="A90" s="11">
        <f t="shared" si="9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52.025999999999947</v>
      </c>
      <c r="D90" s="12">
        <f t="shared" si="9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7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IF(A90&lt;'Données projet'!$A$36,$K$205^A90,IF(A90='Données projet'!$A$36,'Données projet'!$B$36,N89+M90-V89))</f>
        <v>0</v>
      </c>
      <c r="O90" s="14">
        <f>N90*VLOOKUP('Données projet'!$B$9,Paramètres!$A$1:$I$88,3,0)*VLOOKUP('Données projet'!$B$9,Paramètres!$A$1:$I$88,5,0)</f>
        <v>0</v>
      </c>
      <c r="P90" s="14" t="e">
        <f t="shared" si="9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148.54336005338024</v>
      </c>
      <c r="T90" s="62">
        <f t="shared" si="56"/>
        <v>361.07991692964788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17.244262467815645</v>
      </c>
      <c r="AA90" s="23">
        <f>EXP(-LN(2)/25)*AA89+(1-EXP(-LN(2)/25))/(LN(2)/25)*Calculateur!V90*Calculateur!X90*VLOOKUP('Données projet'!$B$9,Paramètres!$A$1:$I$88,3,0)*0.475*44/12</f>
        <v>9.0489622551474689</v>
      </c>
      <c r="AB90" s="23">
        <f>EXP(-LN(2)/2)*AB89+(1-EXP(-LN(2)/2))/(LN(2)/2)*V90*Y90*VLOOKUP('Données projet'!$B$9,Paramètres!$A$1:$I$88,3,0)*0.475*44/12</f>
        <v>1.1476424794069594E-7</v>
      </c>
      <c r="AC90" s="24">
        <f t="shared" si="58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IF(A90&lt;'Données projet'!$A$62,$AF$205^A90,IF(A90='Données projet'!$A$62,'Données projet'!$B$62,AI89+AH90-AQ89))</f>
        <v>0</v>
      </c>
      <c r="AJ90" s="14" t="e">
        <f>AI90*VLOOKUP('Données projet'!$B$10,Paramètres!$A$1:$I$88,3,0)*VLOOKUP('Données projet'!$B$10,Paramètres!$A$1:$I$88,5,0)</f>
        <v>#N/A</v>
      </c>
      <c r="AK90" s="14" t="e">
        <f t="shared" si="98"/>
        <v>#N/A</v>
      </c>
      <c r="AL90" s="22" t="e">
        <f t="shared" si="59"/>
        <v>#N/A</v>
      </c>
      <c r="AM90" s="62" t="e">
        <f t="shared" si="60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61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projet'!$B$9,Paramètres!$A$1:$I$88,3,0)*0.475*44/12</f>
        <v>0</v>
      </c>
      <c r="AV90" s="23">
        <f>EXP(-LN(2)/25)*AV89+(1-EXP(-LN(2)/25))/(LN(2)/25)*Calculateur!AQ90*Calculateur!AS90*VLOOKUP('Données projet'!$B$9,Paramètres!$A$1:$I$88,3,0)*0.475*44/12</f>
        <v>0</v>
      </c>
      <c r="AW90" s="23">
        <f>EXP(-LN(2)/2)*AW89+(1-EXP(-LN(2)/2))/(LN(2)/2)*AQ90*AT90*VLOOKUP('Données projet'!$B$9,Paramètres!$A$1:$I$88,3,0)*0.475*44/12</f>
        <v>0</v>
      </c>
      <c r="AX90" s="23">
        <f t="shared" si="62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IF(A90&lt;'Données projet'!$A$88,$BA$205^A90,IF(A90='Données projet'!$A$88,'Données projet'!$B$88,BD89+BC90-BL89))</f>
        <v>0</v>
      </c>
      <c r="BE90" s="14" t="e">
        <f>BD90*VLOOKUP('Données projet'!$B$11,Paramètres!$A$1:$I$88,3,0)*VLOOKUP('Données projet'!$B$11,Paramètres!$A$1:$I$88,5,0)</f>
        <v>#N/A</v>
      </c>
      <c r="BF90" s="14" t="e">
        <f t="shared" si="99"/>
        <v>#N/A</v>
      </c>
      <c r="BG90" s="22" t="e">
        <f t="shared" si="63"/>
        <v>#N/A</v>
      </c>
      <c r="BH90" s="62" t="e">
        <f t="shared" si="64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65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projet'!$B$9,Paramètres!$A$1:$I$88,3,0)*0.475*44/12</f>
        <v>0</v>
      </c>
      <c r="BQ90" s="23">
        <f>EXP(-LN(2)/25)*BQ89+(1-EXP(-LN(2)/25))/(LN(2)/25)*Calculateur!BL90*Calculateur!BN90*VLOOKUP('Données projet'!$B$9,Paramètres!$A$1:$I$88,3,0)*0.475*44/12</f>
        <v>0</v>
      </c>
      <c r="BR90" s="23">
        <f>EXP(-LN(2)/2)*BR89+(1-EXP(-LN(2)/2))/(LN(2)/2)*BL90*BO90*VLOOKUP('Données projet'!$B$9,Paramètres!$A$1:$I$88,3,0)*0.475*44/12</f>
        <v>0</v>
      </c>
      <c r="BS90" s="24">
        <f t="shared" si="66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IF(A90&lt;'Données projet'!$A$114,$BV$205^A90,IF(A90='Données projet'!$A$114,'Données projet'!$B$114,BY89+BX90-CG89))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100"/>
        <v>#N/A</v>
      </c>
      <c r="CB90" s="22" t="e">
        <f t="shared" si="67"/>
        <v>#N/A</v>
      </c>
      <c r="CC90" s="62" t="e">
        <f t="shared" si="68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69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projet'!$B$9,Paramètres!$A$1:$I$88,3,0)*0.475*44/12</f>
        <v>0</v>
      </c>
      <c r="CL90" s="23">
        <f>EXP(-LN(2)/25)*CL89+(1-EXP(-LN(2)/25))/(LN(2)/25)*Calculateur!CG90*Calculateur!CI90*VLOOKUP('Données projet'!$B$9,Paramètres!$A$1:$I$88,3,0)*0.475*44/12</f>
        <v>0</v>
      </c>
      <c r="CM90" s="23">
        <f>EXP(-LN(2)/2)*CM89+(1-EXP(-LN(2)/2))/(LN(2)/2)*CG90*CJ90*VLOOKUP('Données projet'!$B$9,Paramètres!$A$1:$I$88,3,0)*0.475*44/12</f>
        <v>0</v>
      </c>
      <c r="CN90" s="24">
        <f t="shared" si="70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IF(A90&lt;'Données projet'!$A$140,$CQ$205^A90,IF(A90='Données projet'!$A$140,'Données projet'!$B$140,CT89+CS90-DB89))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101"/>
        <v>#N/A</v>
      </c>
      <c r="CW90" s="22" t="e">
        <f t="shared" si="71"/>
        <v>#N/A</v>
      </c>
      <c r="CX90" s="62" t="e">
        <f t="shared" si="72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73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projet'!$B$9,Paramètres!$A$1:$I$88,3,0)*0.475*44/12</f>
        <v>0</v>
      </c>
      <c r="DG90" s="23">
        <f>EXP(-LN(2)/25)*DG89+(1-EXP(-LN(2)/25))/(LN(2)/25)*Calculateur!DB90*Calculateur!DD90*VLOOKUP('Données projet'!$B$9,Paramètres!$A$1:$I$88,3,0)*0.475*44/12</f>
        <v>0</v>
      </c>
      <c r="DH90" s="23">
        <f>EXP(-LN(2)/2)*DH89+(1-EXP(-LN(2)/2))/(LN(2)/2)*DB90*DE90*VLOOKUP('Données projet'!$B$9,Paramètres!$A$1:$I$88,3,0)*0.475*44/12</f>
        <v>0</v>
      </c>
      <c r="DI90" s="24">
        <f t="shared" si="74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IF(A90&lt;'Données projet'!$A$166,$DL$205^A90,IF(A90='Données projet'!$A$166,'Données projet'!$B$166,DO89+DN90-DW89))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102"/>
        <v>#N/A</v>
      </c>
      <c r="DR90" s="22" t="e">
        <f t="shared" si="75"/>
        <v>#N/A</v>
      </c>
      <c r="DS90" s="62" t="e">
        <f t="shared" si="76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77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projet'!$B$9,Paramètres!$A$1:$I$88,3,0)*0.475*44/12</f>
        <v>0</v>
      </c>
      <c r="EB90" s="23">
        <f>EXP(-LN(2)/25)*EB89+(1-EXP(-LN(2)/25))/(LN(2)/25)*Calculateur!DW90*Calculateur!DY90*VLOOKUP('Données projet'!$B$9,Paramètres!$A$1:$I$88,3,0)*0.475*44/12</f>
        <v>0</v>
      </c>
      <c r="EC90" s="23">
        <f>EXP(-LN(2)/2)*EC89+(1-EXP(-LN(2)/2))/(LN(2)/2)*DW90*DZ90*VLOOKUP('Données projet'!$B$9,Paramètres!$A$1:$I$88,3,0)*0.475*44/12</f>
        <v>0</v>
      </c>
      <c r="ED90" s="24">
        <f t="shared" si="78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IF(A90&lt;'Données projet'!$A$192,$EG$205^A90,IF(A90='Données projet'!$A$192,'Données projet'!$B$192,EJ89+EI90-ER89))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103"/>
        <v>#N/A</v>
      </c>
      <c r="EM90" s="22" t="e">
        <f t="shared" si="79"/>
        <v>#N/A</v>
      </c>
      <c r="EN90" s="62" t="e">
        <f t="shared" si="80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81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projet'!$B$9,Paramètres!$A$1:$I$88,3,0)*0.475*44/12</f>
        <v>0</v>
      </c>
      <c r="EW90" s="23">
        <f>EXP(-LN(2)/25)*EW89+(1-EXP(-LN(2)/25))/(LN(2)/25)*Calculateur!ER90*Calculateur!ET90*VLOOKUP('Données projet'!$B$9,Paramètres!$A$1:$I$88,3,0)*0.475*44/12</f>
        <v>0</v>
      </c>
      <c r="EX90" s="23">
        <f>EXP(-LN(2)/2)*EX89+(1-EXP(-LN(2)/2))/(LN(2)/2)*ER90*EU90*VLOOKUP('Données projet'!$B$9,Paramètres!$A$1:$I$88,3,0)*0.475*44/12</f>
        <v>0</v>
      </c>
      <c r="EY90" s="24">
        <f t="shared" si="82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IF(A90&lt;'Données projet'!$A$218,$FB$205^A90,IF(A90='Données projet'!$A$218,'Données projet'!$B$218,FE89+FD90-FM89))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4"/>
        <v>#N/A</v>
      </c>
      <c r="FH90" s="22" t="e">
        <f t="shared" si="83"/>
        <v>#N/A</v>
      </c>
      <c r="FI90" s="62" t="e">
        <f t="shared" si="84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85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projet'!$B$9,Paramètres!$A$1:$I$88,3,0)*0.475*44/12</f>
        <v>0</v>
      </c>
      <c r="FR90" s="23">
        <f>EXP(-LN(2)/25)*FR89+(1-EXP(-LN(2)/25))/(LN(2)/25)*Calculateur!FM90*Calculateur!FO90*VLOOKUP('Données projet'!$B$9,Paramètres!$A$1:$I$88,3,0)*0.475*44/12</f>
        <v>0</v>
      </c>
      <c r="FS90" s="23">
        <f>EXP(-LN(2)/2)*FS89+(1-EXP(-LN(2)/2))/(LN(2)/2)*FM90*FP90*VLOOKUP('Données projet'!$B$9,Paramètres!$A$1:$I$88,3,0)*0.475*44/12</f>
        <v>0</v>
      </c>
      <c r="FT90" s="24">
        <f t="shared" si="86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IF(A90&lt;'Données projet'!$A$244,$FW$205^A90,IF(A90='Données projet'!$A$244,'Données projet'!$B$244,FZ89+FY90-GH89))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5"/>
        <v>#N/A</v>
      </c>
      <c r="GC90" s="22" t="e">
        <f t="shared" si="87"/>
        <v>#N/A</v>
      </c>
      <c r="GD90" s="62" t="e">
        <f t="shared" si="88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89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projet'!$B$9,Paramètres!$A$1:$I$88,3,0)*0.475*44/12</f>
        <v>0</v>
      </c>
      <c r="GM90" s="23">
        <f>EXP(-LN(2)/25)*GM89+(1-EXP(-LN(2)/25))/(LN(2)/25)*Calculateur!GH90*Calculateur!GJ90*VLOOKUP('Données projet'!$B$9,Paramètres!$A$1:$I$88,3,0)*0.475*44/12</f>
        <v>0</v>
      </c>
      <c r="GN90" s="23">
        <f>EXP(-LN(2)/2)*GN89+(1-EXP(-LN(2)/2))/(LN(2)/2)*GH90*GK90*VLOOKUP('Données projet'!$B$9,Paramètres!$A$1:$I$88,3,0)*0.475*44/12</f>
        <v>0</v>
      </c>
      <c r="GO90" s="23">
        <f t="shared" si="90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IF(A90&lt;'Données projet'!$A$270,$GR$205^A90,IF(A90='Données projet'!$A$270,'Données projet'!$B$270,GU89+GT90-HC89))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6"/>
        <v>#N/A</v>
      </c>
      <c r="GX90" s="22" t="e">
        <f t="shared" si="91"/>
        <v>#N/A</v>
      </c>
      <c r="GY90" s="62" t="e">
        <f t="shared" si="92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93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projet'!$B$9,Paramètres!$A$1:$I$88,3,0)*0.475*44/12</f>
        <v>0</v>
      </c>
      <c r="HH90" s="23">
        <f>EXP(-LN(2)/25)*HH89+(1-EXP(-LN(2)/25))/(LN(2)/25)*Calculateur!HC90*Calculateur!HE90*VLOOKUP('Données projet'!$B$9,Paramètres!$A$1:$I$88,3,0)*0.475*44/12</f>
        <v>0</v>
      </c>
      <c r="HI90" s="23">
        <f>EXP(-LN(2)/2)*HI89+(1-EXP(-LN(2)/2))/(LN(2)/2)*HC90*HF90*VLOOKUP('Données projet'!$B$9,Paramètres!$A$1:$I$88,3,0)*0.475*44/12</f>
        <v>0</v>
      </c>
      <c r="HJ90" s="24">
        <f t="shared" si="94"/>
        <v>0</v>
      </c>
    </row>
    <row r="91" spans="1:218" s="5" customFormat="1" x14ac:dyDescent="0.3">
      <c r="A91" s="11">
        <f t="shared" si="9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52.623999999999945</v>
      </c>
      <c r="D91" s="12">
        <f t="shared" si="9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7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IF(A91&lt;'Données projet'!$A$36,$K$205^A91,IF(A91='Données projet'!$A$36,'Données projet'!$B$36,N90+M91-V90))</f>
        <v>0</v>
      </c>
      <c r="O91" s="14">
        <f>N91*VLOOKUP('Données projet'!$B$9,Paramètres!$A$1:$I$88,3,0)*VLOOKUP('Données projet'!$B$9,Paramètres!$A$1:$I$88,5,0)</f>
        <v>0</v>
      </c>
      <c r="P91" s="14" t="e">
        <f t="shared" si="9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148.54336005338024</v>
      </c>
      <c r="T91" s="62">
        <f t="shared" si="56"/>
        <v>361.07991692964788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16.906112998783325</v>
      </c>
      <c r="AA91" s="23">
        <f>EXP(-LN(2)/25)*AA90+(1-EXP(-LN(2)/25))/(LN(2)/25)*Calculateur!V91*Calculateur!X91*VLOOKUP('Données projet'!$B$9,Paramètres!$A$1:$I$88,3,0)*0.475*44/12</f>
        <v>8.8015179064162172</v>
      </c>
      <c r="AB91" s="23">
        <f>EXP(-LN(2)/2)*AB90+(1-EXP(-LN(2)/2))/(LN(2)/2)*V91*Y91*VLOOKUP('Données projet'!$B$9,Paramètres!$A$1:$I$88,3,0)*0.475*44/12</f>
        <v>8.1150577956640371E-8</v>
      </c>
      <c r="AC91" s="24">
        <f t="shared" si="58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IF(A91&lt;'Données projet'!$A$62,$AF$205^A91,IF(A91='Données projet'!$A$62,'Données projet'!$B$62,AI90+AH91-AQ90))</f>
        <v>0</v>
      </c>
      <c r="AJ91" s="14" t="e">
        <f>AI91*VLOOKUP('Données projet'!$B$10,Paramètres!$A$1:$I$88,3,0)*VLOOKUP('Données projet'!$B$10,Paramètres!$A$1:$I$88,5,0)</f>
        <v>#N/A</v>
      </c>
      <c r="AK91" s="14" t="e">
        <f t="shared" si="98"/>
        <v>#N/A</v>
      </c>
      <c r="AL91" s="22" t="e">
        <f t="shared" si="59"/>
        <v>#N/A</v>
      </c>
      <c r="AM91" s="62" t="e">
        <f t="shared" si="60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61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projet'!$B$9,Paramètres!$A$1:$I$88,3,0)*0.475*44/12</f>
        <v>0</v>
      </c>
      <c r="AV91" s="23">
        <f>EXP(-LN(2)/25)*AV90+(1-EXP(-LN(2)/25))/(LN(2)/25)*Calculateur!AQ91*Calculateur!AS91*VLOOKUP('Données projet'!$B$9,Paramètres!$A$1:$I$88,3,0)*0.475*44/12</f>
        <v>0</v>
      </c>
      <c r="AW91" s="23">
        <f>EXP(-LN(2)/2)*AW90+(1-EXP(-LN(2)/2))/(LN(2)/2)*AQ91*AT91*VLOOKUP('Données projet'!$B$9,Paramètres!$A$1:$I$88,3,0)*0.475*44/12</f>
        <v>0</v>
      </c>
      <c r="AX91" s="23">
        <f t="shared" si="62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IF(A91&lt;'Données projet'!$A$88,$BA$205^A91,IF(A91='Données projet'!$A$88,'Données projet'!$B$88,BD90+BC91-BL90))</f>
        <v>0</v>
      </c>
      <c r="BE91" s="14" t="e">
        <f>BD91*VLOOKUP('Données projet'!$B$11,Paramètres!$A$1:$I$88,3,0)*VLOOKUP('Données projet'!$B$11,Paramètres!$A$1:$I$88,5,0)</f>
        <v>#N/A</v>
      </c>
      <c r="BF91" s="14" t="e">
        <f t="shared" si="99"/>
        <v>#N/A</v>
      </c>
      <c r="BG91" s="22" t="e">
        <f t="shared" si="63"/>
        <v>#N/A</v>
      </c>
      <c r="BH91" s="62" t="e">
        <f t="shared" si="64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65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projet'!$B$9,Paramètres!$A$1:$I$88,3,0)*0.475*44/12</f>
        <v>0</v>
      </c>
      <c r="BQ91" s="23">
        <f>EXP(-LN(2)/25)*BQ90+(1-EXP(-LN(2)/25))/(LN(2)/25)*Calculateur!BL91*Calculateur!BN91*VLOOKUP('Données projet'!$B$9,Paramètres!$A$1:$I$88,3,0)*0.475*44/12</f>
        <v>0</v>
      </c>
      <c r="BR91" s="23">
        <f>EXP(-LN(2)/2)*BR90+(1-EXP(-LN(2)/2))/(LN(2)/2)*BL91*BO91*VLOOKUP('Données projet'!$B$9,Paramètres!$A$1:$I$88,3,0)*0.475*44/12</f>
        <v>0</v>
      </c>
      <c r="BS91" s="24">
        <f t="shared" si="66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IF(A91&lt;'Données projet'!$A$114,$BV$205^A91,IF(A91='Données projet'!$A$114,'Données projet'!$B$114,BY90+BX91-CG90))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100"/>
        <v>#N/A</v>
      </c>
      <c r="CB91" s="22" t="e">
        <f t="shared" si="67"/>
        <v>#N/A</v>
      </c>
      <c r="CC91" s="62" t="e">
        <f t="shared" si="68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69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projet'!$B$9,Paramètres!$A$1:$I$88,3,0)*0.475*44/12</f>
        <v>0</v>
      </c>
      <c r="CL91" s="23">
        <f>EXP(-LN(2)/25)*CL90+(1-EXP(-LN(2)/25))/(LN(2)/25)*Calculateur!CG91*Calculateur!CI91*VLOOKUP('Données projet'!$B$9,Paramètres!$A$1:$I$88,3,0)*0.475*44/12</f>
        <v>0</v>
      </c>
      <c r="CM91" s="23">
        <f>EXP(-LN(2)/2)*CM90+(1-EXP(-LN(2)/2))/(LN(2)/2)*CG91*CJ91*VLOOKUP('Données projet'!$B$9,Paramètres!$A$1:$I$88,3,0)*0.475*44/12</f>
        <v>0</v>
      </c>
      <c r="CN91" s="24">
        <f t="shared" si="70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IF(A91&lt;'Données projet'!$A$140,$CQ$205^A91,IF(A91='Données projet'!$A$140,'Données projet'!$B$140,CT90+CS91-DB90))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101"/>
        <v>#N/A</v>
      </c>
      <c r="CW91" s="22" t="e">
        <f t="shared" si="71"/>
        <v>#N/A</v>
      </c>
      <c r="CX91" s="62" t="e">
        <f t="shared" si="72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73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projet'!$B$9,Paramètres!$A$1:$I$88,3,0)*0.475*44/12</f>
        <v>0</v>
      </c>
      <c r="DG91" s="23">
        <f>EXP(-LN(2)/25)*DG90+(1-EXP(-LN(2)/25))/(LN(2)/25)*Calculateur!DB91*Calculateur!DD91*VLOOKUP('Données projet'!$B$9,Paramètres!$A$1:$I$88,3,0)*0.475*44/12</f>
        <v>0</v>
      </c>
      <c r="DH91" s="23">
        <f>EXP(-LN(2)/2)*DH90+(1-EXP(-LN(2)/2))/(LN(2)/2)*DB91*DE91*VLOOKUP('Données projet'!$B$9,Paramètres!$A$1:$I$88,3,0)*0.475*44/12</f>
        <v>0</v>
      </c>
      <c r="DI91" s="24">
        <f t="shared" si="74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IF(A91&lt;'Données projet'!$A$166,$DL$205^A91,IF(A91='Données projet'!$A$166,'Données projet'!$B$166,DO90+DN91-DW90))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102"/>
        <v>#N/A</v>
      </c>
      <c r="DR91" s="22" t="e">
        <f t="shared" si="75"/>
        <v>#N/A</v>
      </c>
      <c r="DS91" s="62" t="e">
        <f t="shared" si="76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77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projet'!$B$9,Paramètres!$A$1:$I$88,3,0)*0.475*44/12</f>
        <v>0</v>
      </c>
      <c r="EB91" s="23">
        <f>EXP(-LN(2)/25)*EB90+(1-EXP(-LN(2)/25))/(LN(2)/25)*Calculateur!DW91*Calculateur!DY91*VLOOKUP('Données projet'!$B$9,Paramètres!$A$1:$I$88,3,0)*0.475*44/12</f>
        <v>0</v>
      </c>
      <c r="EC91" s="23">
        <f>EXP(-LN(2)/2)*EC90+(1-EXP(-LN(2)/2))/(LN(2)/2)*DW91*DZ91*VLOOKUP('Données projet'!$B$9,Paramètres!$A$1:$I$88,3,0)*0.475*44/12</f>
        <v>0</v>
      </c>
      <c r="ED91" s="24">
        <f t="shared" si="78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IF(A91&lt;'Données projet'!$A$192,$EG$205^A91,IF(A91='Données projet'!$A$192,'Données projet'!$B$192,EJ90+EI91-ER90))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103"/>
        <v>#N/A</v>
      </c>
      <c r="EM91" s="22" t="e">
        <f t="shared" si="79"/>
        <v>#N/A</v>
      </c>
      <c r="EN91" s="62" t="e">
        <f t="shared" si="80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81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projet'!$B$9,Paramètres!$A$1:$I$88,3,0)*0.475*44/12</f>
        <v>0</v>
      </c>
      <c r="EW91" s="23">
        <f>EXP(-LN(2)/25)*EW90+(1-EXP(-LN(2)/25))/(LN(2)/25)*Calculateur!ER91*Calculateur!ET91*VLOOKUP('Données projet'!$B$9,Paramètres!$A$1:$I$88,3,0)*0.475*44/12</f>
        <v>0</v>
      </c>
      <c r="EX91" s="23">
        <f>EXP(-LN(2)/2)*EX90+(1-EXP(-LN(2)/2))/(LN(2)/2)*ER91*EU91*VLOOKUP('Données projet'!$B$9,Paramètres!$A$1:$I$88,3,0)*0.475*44/12</f>
        <v>0</v>
      </c>
      <c r="EY91" s="24">
        <f t="shared" si="82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IF(A91&lt;'Données projet'!$A$218,$FB$205^A91,IF(A91='Données projet'!$A$218,'Données projet'!$B$218,FE90+FD91-FM90))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4"/>
        <v>#N/A</v>
      </c>
      <c r="FH91" s="22" t="e">
        <f t="shared" si="83"/>
        <v>#N/A</v>
      </c>
      <c r="FI91" s="62" t="e">
        <f t="shared" si="84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85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projet'!$B$9,Paramètres!$A$1:$I$88,3,0)*0.475*44/12</f>
        <v>0</v>
      </c>
      <c r="FR91" s="23">
        <f>EXP(-LN(2)/25)*FR90+(1-EXP(-LN(2)/25))/(LN(2)/25)*Calculateur!FM91*Calculateur!FO91*VLOOKUP('Données projet'!$B$9,Paramètres!$A$1:$I$88,3,0)*0.475*44/12</f>
        <v>0</v>
      </c>
      <c r="FS91" s="23">
        <f>EXP(-LN(2)/2)*FS90+(1-EXP(-LN(2)/2))/(LN(2)/2)*FM91*FP91*VLOOKUP('Données projet'!$B$9,Paramètres!$A$1:$I$88,3,0)*0.475*44/12</f>
        <v>0</v>
      </c>
      <c r="FT91" s="24">
        <f t="shared" si="86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IF(A91&lt;'Données projet'!$A$244,$FW$205^A91,IF(A91='Données projet'!$A$244,'Données projet'!$B$244,FZ90+FY91-GH90))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5"/>
        <v>#N/A</v>
      </c>
      <c r="GC91" s="22" t="e">
        <f t="shared" si="87"/>
        <v>#N/A</v>
      </c>
      <c r="GD91" s="62" t="e">
        <f t="shared" si="88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89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projet'!$B$9,Paramètres!$A$1:$I$88,3,0)*0.475*44/12</f>
        <v>0</v>
      </c>
      <c r="GM91" s="23">
        <f>EXP(-LN(2)/25)*GM90+(1-EXP(-LN(2)/25))/(LN(2)/25)*Calculateur!GH91*Calculateur!GJ91*VLOOKUP('Données projet'!$B$9,Paramètres!$A$1:$I$88,3,0)*0.475*44/12</f>
        <v>0</v>
      </c>
      <c r="GN91" s="23">
        <f>EXP(-LN(2)/2)*GN90+(1-EXP(-LN(2)/2))/(LN(2)/2)*GH91*GK91*VLOOKUP('Données projet'!$B$9,Paramètres!$A$1:$I$88,3,0)*0.475*44/12</f>
        <v>0</v>
      </c>
      <c r="GO91" s="23">
        <f t="shared" si="90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IF(A91&lt;'Données projet'!$A$270,$GR$205^A91,IF(A91='Données projet'!$A$270,'Données projet'!$B$270,GU90+GT91-HC90))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6"/>
        <v>#N/A</v>
      </c>
      <c r="GX91" s="22" t="e">
        <f t="shared" si="91"/>
        <v>#N/A</v>
      </c>
      <c r="GY91" s="62" t="e">
        <f t="shared" si="92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93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projet'!$B$9,Paramètres!$A$1:$I$88,3,0)*0.475*44/12</f>
        <v>0</v>
      </c>
      <c r="HH91" s="23">
        <f>EXP(-LN(2)/25)*HH90+(1-EXP(-LN(2)/25))/(LN(2)/25)*Calculateur!HC91*Calculateur!HE91*VLOOKUP('Données projet'!$B$9,Paramètres!$A$1:$I$88,3,0)*0.475*44/12</f>
        <v>0</v>
      </c>
      <c r="HI91" s="23">
        <f>EXP(-LN(2)/2)*HI90+(1-EXP(-LN(2)/2))/(LN(2)/2)*HC91*HF91*VLOOKUP('Données projet'!$B$9,Paramètres!$A$1:$I$88,3,0)*0.475*44/12</f>
        <v>0</v>
      </c>
      <c r="HJ91" s="24">
        <f t="shared" si="94"/>
        <v>0</v>
      </c>
    </row>
    <row r="92" spans="1:218" s="5" customFormat="1" x14ac:dyDescent="0.3">
      <c r="A92" s="11">
        <f t="shared" si="9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53.221999999999944</v>
      </c>
      <c r="D92" s="12">
        <f t="shared" si="9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7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IF(A92&lt;'Données projet'!$A$36,$K$205^A92,IF(A92='Données projet'!$A$36,'Données projet'!$B$36,N91+M92-V91))</f>
        <v>0</v>
      </c>
      <c r="O92" s="14">
        <f>N92*VLOOKUP('Données projet'!$B$9,Paramètres!$A$1:$I$88,3,0)*VLOOKUP('Données projet'!$B$9,Paramètres!$A$1:$I$88,5,0)</f>
        <v>0</v>
      </c>
      <c r="P92" s="14" t="e">
        <f t="shared" si="9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148.54336005338024</v>
      </c>
      <c r="T92" s="62">
        <f t="shared" si="56"/>
        <v>361.07991692964788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16.574594434587915</v>
      </c>
      <c r="AA92" s="23">
        <f>EXP(-LN(2)/25)*AA91+(1-EXP(-LN(2)/25))/(LN(2)/25)*Calculateur!V92*Calculateur!X92*VLOOKUP('Données projet'!$B$9,Paramètres!$A$1:$I$88,3,0)*0.475*44/12</f>
        <v>8.5608399364135543</v>
      </c>
      <c r="AB92" s="23">
        <f>EXP(-LN(2)/2)*AB91+(1-EXP(-LN(2)/2))/(LN(2)/2)*V92*Y92*VLOOKUP('Données projet'!$B$9,Paramètres!$A$1:$I$88,3,0)*0.475*44/12</f>
        <v>5.7382123970347974E-8</v>
      </c>
      <c r="AC92" s="24">
        <f t="shared" si="58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IF(A92&lt;'Données projet'!$A$62,$AF$205^A92,IF(A92='Données projet'!$A$62,'Données projet'!$B$62,AI91+AH92-AQ91))</f>
        <v>0</v>
      </c>
      <c r="AJ92" s="14" t="e">
        <f>AI92*VLOOKUP('Données projet'!$B$10,Paramètres!$A$1:$I$88,3,0)*VLOOKUP('Données projet'!$B$10,Paramètres!$A$1:$I$88,5,0)</f>
        <v>#N/A</v>
      </c>
      <c r="AK92" s="14" t="e">
        <f t="shared" si="98"/>
        <v>#N/A</v>
      </c>
      <c r="AL92" s="22" t="e">
        <f t="shared" si="59"/>
        <v>#N/A</v>
      </c>
      <c r="AM92" s="62" t="e">
        <f t="shared" si="60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61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projet'!$B$9,Paramètres!$A$1:$I$88,3,0)*0.475*44/12</f>
        <v>0</v>
      </c>
      <c r="AV92" s="23">
        <f>EXP(-LN(2)/25)*AV91+(1-EXP(-LN(2)/25))/(LN(2)/25)*Calculateur!AQ92*Calculateur!AS92*VLOOKUP('Données projet'!$B$9,Paramètres!$A$1:$I$88,3,0)*0.475*44/12</f>
        <v>0</v>
      </c>
      <c r="AW92" s="23">
        <f>EXP(-LN(2)/2)*AW91+(1-EXP(-LN(2)/2))/(LN(2)/2)*AQ92*AT92*VLOOKUP('Données projet'!$B$9,Paramètres!$A$1:$I$88,3,0)*0.475*44/12</f>
        <v>0</v>
      </c>
      <c r="AX92" s="23">
        <f t="shared" si="62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IF(A92&lt;'Données projet'!$A$88,$BA$205^A92,IF(A92='Données projet'!$A$88,'Données projet'!$B$88,BD91+BC92-BL91))</f>
        <v>0</v>
      </c>
      <c r="BE92" s="14" t="e">
        <f>BD92*VLOOKUP('Données projet'!$B$11,Paramètres!$A$1:$I$88,3,0)*VLOOKUP('Données projet'!$B$11,Paramètres!$A$1:$I$88,5,0)</f>
        <v>#N/A</v>
      </c>
      <c r="BF92" s="14" t="e">
        <f t="shared" si="99"/>
        <v>#N/A</v>
      </c>
      <c r="BG92" s="22" t="e">
        <f t="shared" si="63"/>
        <v>#N/A</v>
      </c>
      <c r="BH92" s="62" t="e">
        <f t="shared" si="64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65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projet'!$B$9,Paramètres!$A$1:$I$88,3,0)*0.475*44/12</f>
        <v>0</v>
      </c>
      <c r="BQ92" s="23">
        <f>EXP(-LN(2)/25)*BQ91+(1-EXP(-LN(2)/25))/(LN(2)/25)*Calculateur!BL92*Calculateur!BN92*VLOOKUP('Données projet'!$B$9,Paramètres!$A$1:$I$88,3,0)*0.475*44/12</f>
        <v>0</v>
      </c>
      <c r="BR92" s="23">
        <f>EXP(-LN(2)/2)*BR91+(1-EXP(-LN(2)/2))/(LN(2)/2)*BL92*BO92*VLOOKUP('Données projet'!$B$9,Paramètres!$A$1:$I$88,3,0)*0.475*44/12</f>
        <v>0</v>
      </c>
      <c r="BS92" s="24">
        <f t="shared" si="66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IF(A92&lt;'Données projet'!$A$114,$BV$205^A92,IF(A92='Données projet'!$A$114,'Données projet'!$B$114,BY91+BX92-CG91))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100"/>
        <v>#N/A</v>
      </c>
      <c r="CB92" s="22" t="e">
        <f t="shared" si="67"/>
        <v>#N/A</v>
      </c>
      <c r="CC92" s="62" t="e">
        <f t="shared" si="68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69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projet'!$B$9,Paramètres!$A$1:$I$88,3,0)*0.475*44/12</f>
        <v>0</v>
      </c>
      <c r="CL92" s="23">
        <f>EXP(-LN(2)/25)*CL91+(1-EXP(-LN(2)/25))/(LN(2)/25)*Calculateur!CG92*Calculateur!CI92*VLOOKUP('Données projet'!$B$9,Paramètres!$A$1:$I$88,3,0)*0.475*44/12</f>
        <v>0</v>
      </c>
      <c r="CM92" s="23">
        <f>EXP(-LN(2)/2)*CM91+(1-EXP(-LN(2)/2))/(LN(2)/2)*CG92*CJ92*VLOOKUP('Données projet'!$B$9,Paramètres!$A$1:$I$88,3,0)*0.475*44/12</f>
        <v>0</v>
      </c>
      <c r="CN92" s="24">
        <f t="shared" si="70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IF(A92&lt;'Données projet'!$A$140,$CQ$205^A92,IF(A92='Données projet'!$A$140,'Données projet'!$B$140,CT91+CS92-DB91))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101"/>
        <v>#N/A</v>
      </c>
      <c r="CW92" s="22" t="e">
        <f t="shared" si="71"/>
        <v>#N/A</v>
      </c>
      <c r="CX92" s="62" t="e">
        <f t="shared" si="72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73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projet'!$B$9,Paramètres!$A$1:$I$88,3,0)*0.475*44/12</f>
        <v>0</v>
      </c>
      <c r="DG92" s="23">
        <f>EXP(-LN(2)/25)*DG91+(1-EXP(-LN(2)/25))/(LN(2)/25)*Calculateur!DB92*Calculateur!DD92*VLOOKUP('Données projet'!$B$9,Paramètres!$A$1:$I$88,3,0)*0.475*44/12</f>
        <v>0</v>
      </c>
      <c r="DH92" s="23">
        <f>EXP(-LN(2)/2)*DH91+(1-EXP(-LN(2)/2))/(LN(2)/2)*DB92*DE92*VLOOKUP('Données projet'!$B$9,Paramètres!$A$1:$I$88,3,0)*0.475*44/12</f>
        <v>0</v>
      </c>
      <c r="DI92" s="24">
        <f t="shared" si="74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IF(A92&lt;'Données projet'!$A$166,$DL$205^A92,IF(A92='Données projet'!$A$166,'Données projet'!$B$166,DO91+DN92-DW91))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102"/>
        <v>#N/A</v>
      </c>
      <c r="DR92" s="22" t="e">
        <f t="shared" si="75"/>
        <v>#N/A</v>
      </c>
      <c r="DS92" s="62" t="e">
        <f t="shared" si="76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77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projet'!$B$9,Paramètres!$A$1:$I$88,3,0)*0.475*44/12</f>
        <v>0</v>
      </c>
      <c r="EB92" s="23">
        <f>EXP(-LN(2)/25)*EB91+(1-EXP(-LN(2)/25))/(LN(2)/25)*Calculateur!DW92*Calculateur!DY92*VLOOKUP('Données projet'!$B$9,Paramètres!$A$1:$I$88,3,0)*0.475*44/12</f>
        <v>0</v>
      </c>
      <c r="EC92" s="23">
        <f>EXP(-LN(2)/2)*EC91+(1-EXP(-LN(2)/2))/(LN(2)/2)*DW92*DZ92*VLOOKUP('Données projet'!$B$9,Paramètres!$A$1:$I$88,3,0)*0.475*44/12</f>
        <v>0</v>
      </c>
      <c r="ED92" s="24">
        <f t="shared" si="78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IF(A92&lt;'Données projet'!$A$192,$EG$205^A92,IF(A92='Données projet'!$A$192,'Données projet'!$B$192,EJ91+EI92-ER91))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103"/>
        <v>#N/A</v>
      </c>
      <c r="EM92" s="22" t="e">
        <f t="shared" si="79"/>
        <v>#N/A</v>
      </c>
      <c r="EN92" s="62" t="e">
        <f t="shared" si="80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81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projet'!$B$9,Paramètres!$A$1:$I$88,3,0)*0.475*44/12</f>
        <v>0</v>
      </c>
      <c r="EW92" s="23">
        <f>EXP(-LN(2)/25)*EW91+(1-EXP(-LN(2)/25))/(LN(2)/25)*Calculateur!ER92*Calculateur!ET92*VLOOKUP('Données projet'!$B$9,Paramètres!$A$1:$I$88,3,0)*0.475*44/12</f>
        <v>0</v>
      </c>
      <c r="EX92" s="23">
        <f>EXP(-LN(2)/2)*EX91+(1-EXP(-LN(2)/2))/(LN(2)/2)*ER92*EU92*VLOOKUP('Données projet'!$B$9,Paramètres!$A$1:$I$88,3,0)*0.475*44/12</f>
        <v>0</v>
      </c>
      <c r="EY92" s="24">
        <f t="shared" si="82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IF(A92&lt;'Données projet'!$A$218,$FB$205^A92,IF(A92='Données projet'!$A$218,'Données projet'!$B$218,FE91+FD92-FM91))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4"/>
        <v>#N/A</v>
      </c>
      <c r="FH92" s="22" t="e">
        <f t="shared" si="83"/>
        <v>#N/A</v>
      </c>
      <c r="FI92" s="62" t="e">
        <f t="shared" si="84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85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projet'!$B$9,Paramètres!$A$1:$I$88,3,0)*0.475*44/12</f>
        <v>0</v>
      </c>
      <c r="FR92" s="23">
        <f>EXP(-LN(2)/25)*FR91+(1-EXP(-LN(2)/25))/(LN(2)/25)*Calculateur!FM92*Calculateur!FO92*VLOOKUP('Données projet'!$B$9,Paramètres!$A$1:$I$88,3,0)*0.475*44/12</f>
        <v>0</v>
      </c>
      <c r="FS92" s="23">
        <f>EXP(-LN(2)/2)*FS91+(1-EXP(-LN(2)/2))/(LN(2)/2)*FM92*FP92*VLOOKUP('Données projet'!$B$9,Paramètres!$A$1:$I$88,3,0)*0.475*44/12</f>
        <v>0</v>
      </c>
      <c r="FT92" s="24">
        <f t="shared" si="86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IF(A92&lt;'Données projet'!$A$244,$FW$205^A92,IF(A92='Données projet'!$A$244,'Données projet'!$B$244,FZ91+FY92-GH91))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5"/>
        <v>#N/A</v>
      </c>
      <c r="GC92" s="22" t="e">
        <f t="shared" si="87"/>
        <v>#N/A</v>
      </c>
      <c r="GD92" s="62" t="e">
        <f t="shared" si="88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89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projet'!$B$9,Paramètres!$A$1:$I$88,3,0)*0.475*44/12</f>
        <v>0</v>
      </c>
      <c r="GM92" s="23">
        <f>EXP(-LN(2)/25)*GM91+(1-EXP(-LN(2)/25))/(LN(2)/25)*Calculateur!GH92*Calculateur!GJ92*VLOOKUP('Données projet'!$B$9,Paramètres!$A$1:$I$88,3,0)*0.475*44/12</f>
        <v>0</v>
      </c>
      <c r="GN92" s="23">
        <f>EXP(-LN(2)/2)*GN91+(1-EXP(-LN(2)/2))/(LN(2)/2)*GH92*GK92*VLOOKUP('Données projet'!$B$9,Paramètres!$A$1:$I$88,3,0)*0.475*44/12</f>
        <v>0</v>
      </c>
      <c r="GO92" s="23">
        <f t="shared" si="90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IF(A92&lt;'Données projet'!$A$270,$GR$205^A92,IF(A92='Données projet'!$A$270,'Données projet'!$B$270,GU91+GT92-HC91))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6"/>
        <v>#N/A</v>
      </c>
      <c r="GX92" s="22" t="e">
        <f t="shared" si="91"/>
        <v>#N/A</v>
      </c>
      <c r="GY92" s="62" t="e">
        <f t="shared" si="92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93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projet'!$B$9,Paramètres!$A$1:$I$88,3,0)*0.475*44/12</f>
        <v>0</v>
      </c>
      <c r="HH92" s="23">
        <f>EXP(-LN(2)/25)*HH91+(1-EXP(-LN(2)/25))/(LN(2)/25)*Calculateur!HC92*Calculateur!HE92*VLOOKUP('Données projet'!$B$9,Paramètres!$A$1:$I$88,3,0)*0.475*44/12</f>
        <v>0</v>
      </c>
      <c r="HI92" s="23">
        <f>EXP(-LN(2)/2)*HI91+(1-EXP(-LN(2)/2))/(LN(2)/2)*HC92*HF92*VLOOKUP('Données projet'!$B$9,Paramètres!$A$1:$I$88,3,0)*0.475*44/12</f>
        <v>0</v>
      </c>
      <c r="HJ92" s="24">
        <f t="shared" si="94"/>
        <v>0</v>
      </c>
    </row>
    <row r="93" spans="1:218" s="5" customFormat="1" x14ac:dyDescent="0.3">
      <c r="A93" s="11">
        <f t="shared" si="9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53.819999999999943</v>
      </c>
      <c r="D93" s="12">
        <f t="shared" si="9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7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IF(A93&lt;'Données projet'!$A$36,$K$205^A93,IF(A93='Données projet'!$A$36,'Données projet'!$B$36,N92+M93-V92))</f>
        <v>0</v>
      </c>
      <c r="O93" s="14">
        <f>N93*VLOOKUP('Données projet'!$B$9,Paramètres!$A$1:$I$88,3,0)*VLOOKUP('Données projet'!$B$9,Paramètres!$A$1:$I$88,5,0)</f>
        <v>0</v>
      </c>
      <c r="P93" s="14" t="e">
        <f t="shared" si="9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148.54336005338024</v>
      </c>
      <c r="T93" s="62">
        <f t="shared" si="56"/>
        <v>361.07991692964788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16.249576747230019</v>
      </c>
      <c r="AA93" s="23">
        <f>EXP(-LN(2)/25)*AA92+(1-EXP(-LN(2)/25))/(LN(2)/25)*Calculateur!V93*Calculateur!X93*VLOOKUP('Données projet'!$B$9,Paramètres!$A$1:$I$88,3,0)*0.475*44/12</f>
        <v>8.3267433181573196</v>
      </c>
      <c r="AB93" s="23">
        <f>EXP(-LN(2)/2)*AB92+(1-EXP(-LN(2)/2))/(LN(2)/2)*V93*Y93*VLOOKUP('Données projet'!$B$9,Paramètres!$A$1:$I$88,3,0)*0.475*44/12</f>
        <v>4.0575288978320192E-8</v>
      </c>
      <c r="AC93" s="24">
        <f t="shared" si="58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IF(A93&lt;'Données projet'!$A$62,$AF$205^A93,IF(A93='Données projet'!$A$62,'Données projet'!$B$62,AI92+AH93-AQ92))</f>
        <v>0</v>
      </c>
      <c r="AJ93" s="14" t="e">
        <f>AI93*VLOOKUP('Données projet'!$B$10,Paramètres!$A$1:$I$88,3,0)*VLOOKUP('Données projet'!$B$10,Paramètres!$A$1:$I$88,5,0)</f>
        <v>#N/A</v>
      </c>
      <c r="AK93" s="14" t="e">
        <f t="shared" si="98"/>
        <v>#N/A</v>
      </c>
      <c r="AL93" s="22" t="e">
        <f t="shared" si="59"/>
        <v>#N/A</v>
      </c>
      <c r="AM93" s="62" t="e">
        <f t="shared" si="60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61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projet'!$B$9,Paramètres!$A$1:$I$88,3,0)*0.475*44/12</f>
        <v>0</v>
      </c>
      <c r="AV93" s="23">
        <f>EXP(-LN(2)/25)*AV92+(1-EXP(-LN(2)/25))/(LN(2)/25)*Calculateur!AQ93*Calculateur!AS93*VLOOKUP('Données projet'!$B$9,Paramètres!$A$1:$I$88,3,0)*0.475*44/12</f>
        <v>0</v>
      </c>
      <c r="AW93" s="23">
        <f>EXP(-LN(2)/2)*AW92+(1-EXP(-LN(2)/2))/(LN(2)/2)*AQ93*AT93*VLOOKUP('Données projet'!$B$9,Paramètres!$A$1:$I$88,3,0)*0.475*44/12</f>
        <v>0</v>
      </c>
      <c r="AX93" s="23">
        <f t="shared" si="62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IF(A93&lt;'Données projet'!$A$88,$BA$205^A93,IF(A93='Données projet'!$A$88,'Données projet'!$B$88,BD92+BC93-BL92))</f>
        <v>0</v>
      </c>
      <c r="BE93" s="14" t="e">
        <f>BD93*VLOOKUP('Données projet'!$B$11,Paramètres!$A$1:$I$88,3,0)*VLOOKUP('Données projet'!$B$11,Paramètres!$A$1:$I$88,5,0)</f>
        <v>#N/A</v>
      </c>
      <c r="BF93" s="14" t="e">
        <f t="shared" si="99"/>
        <v>#N/A</v>
      </c>
      <c r="BG93" s="22" t="e">
        <f t="shared" si="63"/>
        <v>#N/A</v>
      </c>
      <c r="BH93" s="62" t="e">
        <f t="shared" si="64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65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projet'!$B$9,Paramètres!$A$1:$I$88,3,0)*0.475*44/12</f>
        <v>0</v>
      </c>
      <c r="BQ93" s="23">
        <f>EXP(-LN(2)/25)*BQ92+(1-EXP(-LN(2)/25))/(LN(2)/25)*Calculateur!BL93*Calculateur!BN93*VLOOKUP('Données projet'!$B$9,Paramètres!$A$1:$I$88,3,0)*0.475*44/12</f>
        <v>0</v>
      </c>
      <c r="BR93" s="23">
        <f>EXP(-LN(2)/2)*BR92+(1-EXP(-LN(2)/2))/(LN(2)/2)*BL93*BO93*VLOOKUP('Données projet'!$B$9,Paramètres!$A$1:$I$88,3,0)*0.475*44/12</f>
        <v>0</v>
      </c>
      <c r="BS93" s="24">
        <f t="shared" si="66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IF(A93&lt;'Données projet'!$A$114,$BV$205^A93,IF(A93='Données projet'!$A$114,'Données projet'!$B$114,BY92+BX93-CG92))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100"/>
        <v>#N/A</v>
      </c>
      <c r="CB93" s="22" t="e">
        <f t="shared" si="67"/>
        <v>#N/A</v>
      </c>
      <c r="CC93" s="62" t="e">
        <f t="shared" si="68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69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projet'!$B$9,Paramètres!$A$1:$I$88,3,0)*0.475*44/12</f>
        <v>0</v>
      </c>
      <c r="CL93" s="23">
        <f>EXP(-LN(2)/25)*CL92+(1-EXP(-LN(2)/25))/(LN(2)/25)*Calculateur!CG93*Calculateur!CI93*VLOOKUP('Données projet'!$B$9,Paramètres!$A$1:$I$88,3,0)*0.475*44/12</f>
        <v>0</v>
      </c>
      <c r="CM93" s="23">
        <f>EXP(-LN(2)/2)*CM92+(1-EXP(-LN(2)/2))/(LN(2)/2)*CG93*CJ93*VLOOKUP('Données projet'!$B$9,Paramètres!$A$1:$I$88,3,0)*0.475*44/12</f>
        <v>0</v>
      </c>
      <c r="CN93" s="24">
        <f t="shared" si="70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IF(A93&lt;'Données projet'!$A$140,$CQ$205^A93,IF(A93='Données projet'!$A$140,'Données projet'!$B$140,CT92+CS93-DB92))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101"/>
        <v>#N/A</v>
      </c>
      <c r="CW93" s="22" t="e">
        <f t="shared" si="71"/>
        <v>#N/A</v>
      </c>
      <c r="CX93" s="62" t="e">
        <f t="shared" si="72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73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projet'!$B$9,Paramètres!$A$1:$I$88,3,0)*0.475*44/12</f>
        <v>0</v>
      </c>
      <c r="DG93" s="23">
        <f>EXP(-LN(2)/25)*DG92+(1-EXP(-LN(2)/25))/(LN(2)/25)*Calculateur!DB93*Calculateur!DD93*VLOOKUP('Données projet'!$B$9,Paramètres!$A$1:$I$88,3,0)*0.475*44/12</f>
        <v>0</v>
      </c>
      <c r="DH93" s="23">
        <f>EXP(-LN(2)/2)*DH92+(1-EXP(-LN(2)/2))/(LN(2)/2)*DB93*DE93*VLOOKUP('Données projet'!$B$9,Paramètres!$A$1:$I$88,3,0)*0.475*44/12</f>
        <v>0</v>
      </c>
      <c r="DI93" s="24">
        <f t="shared" si="74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IF(A93&lt;'Données projet'!$A$166,$DL$205^A93,IF(A93='Données projet'!$A$166,'Données projet'!$B$166,DO92+DN93-DW92))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102"/>
        <v>#N/A</v>
      </c>
      <c r="DR93" s="22" t="e">
        <f t="shared" si="75"/>
        <v>#N/A</v>
      </c>
      <c r="DS93" s="62" t="e">
        <f t="shared" si="76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77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projet'!$B$9,Paramètres!$A$1:$I$88,3,0)*0.475*44/12</f>
        <v>0</v>
      </c>
      <c r="EB93" s="23">
        <f>EXP(-LN(2)/25)*EB92+(1-EXP(-LN(2)/25))/(LN(2)/25)*Calculateur!DW93*Calculateur!DY93*VLOOKUP('Données projet'!$B$9,Paramètres!$A$1:$I$88,3,0)*0.475*44/12</f>
        <v>0</v>
      </c>
      <c r="EC93" s="23">
        <f>EXP(-LN(2)/2)*EC92+(1-EXP(-LN(2)/2))/(LN(2)/2)*DW93*DZ93*VLOOKUP('Données projet'!$B$9,Paramètres!$A$1:$I$88,3,0)*0.475*44/12</f>
        <v>0</v>
      </c>
      <c r="ED93" s="24">
        <f t="shared" si="78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IF(A93&lt;'Données projet'!$A$192,$EG$205^A93,IF(A93='Données projet'!$A$192,'Données projet'!$B$192,EJ92+EI93-ER92))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103"/>
        <v>#N/A</v>
      </c>
      <c r="EM93" s="22" t="e">
        <f t="shared" si="79"/>
        <v>#N/A</v>
      </c>
      <c r="EN93" s="62" t="e">
        <f t="shared" si="80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81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projet'!$B$9,Paramètres!$A$1:$I$88,3,0)*0.475*44/12</f>
        <v>0</v>
      </c>
      <c r="EW93" s="23">
        <f>EXP(-LN(2)/25)*EW92+(1-EXP(-LN(2)/25))/(LN(2)/25)*Calculateur!ER93*Calculateur!ET93*VLOOKUP('Données projet'!$B$9,Paramètres!$A$1:$I$88,3,0)*0.475*44/12</f>
        <v>0</v>
      </c>
      <c r="EX93" s="23">
        <f>EXP(-LN(2)/2)*EX92+(1-EXP(-LN(2)/2))/(LN(2)/2)*ER93*EU93*VLOOKUP('Données projet'!$B$9,Paramètres!$A$1:$I$88,3,0)*0.475*44/12</f>
        <v>0</v>
      </c>
      <c r="EY93" s="24">
        <f t="shared" si="82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IF(A93&lt;'Données projet'!$A$218,$FB$205^A93,IF(A93='Données projet'!$A$218,'Données projet'!$B$218,FE92+FD93-FM92))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4"/>
        <v>#N/A</v>
      </c>
      <c r="FH93" s="22" t="e">
        <f t="shared" si="83"/>
        <v>#N/A</v>
      </c>
      <c r="FI93" s="62" t="e">
        <f t="shared" si="84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85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projet'!$B$9,Paramètres!$A$1:$I$88,3,0)*0.475*44/12</f>
        <v>0</v>
      </c>
      <c r="FR93" s="23">
        <f>EXP(-LN(2)/25)*FR92+(1-EXP(-LN(2)/25))/(LN(2)/25)*Calculateur!FM93*Calculateur!FO93*VLOOKUP('Données projet'!$B$9,Paramètres!$A$1:$I$88,3,0)*0.475*44/12</f>
        <v>0</v>
      </c>
      <c r="FS93" s="23">
        <f>EXP(-LN(2)/2)*FS92+(1-EXP(-LN(2)/2))/(LN(2)/2)*FM93*FP93*VLOOKUP('Données projet'!$B$9,Paramètres!$A$1:$I$88,3,0)*0.475*44/12</f>
        <v>0</v>
      </c>
      <c r="FT93" s="24">
        <f t="shared" si="86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IF(A93&lt;'Données projet'!$A$244,$FW$205^A93,IF(A93='Données projet'!$A$244,'Données projet'!$B$244,FZ92+FY93-GH92))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5"/>
        <v>#N/A</v>
      </c>
      <c r="GC93" s="22" t="e">
        <f t="shared" si="87"/>
        <v>#N/A</v>
      </c>
      <c r="GD93" s="62" t="e">
        <f t="shared" si="88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89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projet'!$B$9,Paramètres!$A$1:$I$88,3,0)*0.475*44/12</f>
        <v>0</v>
      </c>
      <c r="GM93" s="23">
        <f>EXP(-LN(2)/25)*GM92+(1-EXP(-LN(2)/25))/(LN(2)/25)*Calculateur!GH93*Calculateur!GJ93*VLOOKUP('Données projet'!$B$9,Paramètres!$A$1:$I$88,3,0)*0.475*44/12</f>
        <v>0</v>
      </c>
      <c r="GN93" s="23">
        <f>EXP(-LN(2)/2)*GN92+(1-EXP(-LN(2)/2))/(LN(2)/2)*GH93*GK93*VLOOKUP('Données projet'!$B$9,Paramètres!$A$1:$I$88,3,0)*0.475*44/12</f>
        <v>0</v>
      </c>
      <c r="GO93" s="23">
        <f t="shared" si="90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IF(A93&lt;'Données projet'!$A$270,$GR$205^A93,IF(A93='Données projet'!$A$270,'Données projet'!$B$270,GU92+GT93-HC92))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6"/>
        <v>#N/A</v>
      </c>
      <c r="GX93" s="22" t="e">
        <f t="shared" si="91"/>
        <v>#N/A</v>
      </c>
      <c r="GY93" s="62" t="e">
        <f t="shared" si="92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93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projet'!$B$9,Paramètres!$A$1:$I$88,3,0)*0.475*44/12</f>
        <v>0</v>
      </c>
      <c r="HH93" s="23">
        <f>EXP(-LN(2)/25)*HH92+(1-EXP(-LN(2)/25))/(LN(2)/25)*Calculateur!HC93*Calculateur!HE93*VLOOKUP('Données projet'!$B$9,Paramètres!$A$1:$I$88,3,0)*0.475*44/12</f>
        <v>0</v>
      </c>
      <c r="HI93" s="23">
        <f>EXP(-LN(2)/2)*HI92+(1-EXP(-LN(2)/2))/(LN(2)/2)*HC93*HF93*VLOOKUP('Données projet'!$B$9,Paramètres!$A$1:$I$88,3,0)*0.475*44/12</f>
        <v>0</v>
      </c>
      <c r="HJ93" s="24">
        <f t="shared" si="94"/>
        <v>0</v>
      </c>
    </row>
    <row r="94" spans="1:218" s="5" customFormat="1" x14ac:dyDescent="0.3">
      <c r="A94" s="11">
        <f t="shared" si="9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54.417999999999942</v>
      </c>
      <c r="D94" s="12">
        <f t="shared" si="9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7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IF(A94&lt;'Données projet'!$A$36,$K$205^A94,IF(A94='Données projet'!$A$36,'Données projet'!$B$36,N93+M94-V93))</f>
        <v>0</v>
      </c>
      <c r="O94" s="14">
        <f>N94*VLOOKUP('Données projet'!$B$9,Paramètres!$A$1:$I$88,3,0)*VLOOKUP('Données projet'!$B$9,Paramètres!$A$1:$I$88,5,0)</f>
        <v>0</v>
      </c>
      <c r="P94" s="14" t="e">
        <f t="shared" si="9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148.54336005338024</v>
      </c>
      <c r="T94" s="62">
        <f t="shared" si="56"/>
        <v>361.07991692964788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15.930932458479999</v>
      </c>
      <c r="AA94" s="23">
        <f>EXP(-LN(2)/25)*AA93+(1-EXP(-LN(2)/25))/(LN(2)/25)*Calculateur!V94*Calculateur!X94*VLOOKUP('Données projet'!$B$9,Paramètres!$A$1:$I$88,3,0)*0.475*44/12</f>
        <v>8.0990480842379071</v>
      </c>
      <c r="AB94" s="23">
        <f>EXP(-LN(2)/2)*AB93+(1-EXP(-LN(2)/2))/(LN(2)/2)*V94*Y94*VLOOKUP('Données projet'!$B$9,Paramètres!$A$1:$I$88,3,0)*0.475*44/12</f>
        <v>2.869106198517399E-8</v>
      </c>
      <c r="AC94" s="24">
        <f t="shared" si="58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IF(A94&lt;'Données projet'!$A$62,$AF$205^A94,IF(A94='Données projet'!$A$62,'Données projet'!$B$62,AI93+AH94-AQ93))</f>
        <v>0</v>
      </c>
      <c r="AJ94" s="14" t="e">
        <f>AI94*VLOOKUP('Données projet'!$B$10,Paramètres!$A$1:$I$88,3,0)*VLOOKUP('Données projet'!$B$10,Paramètres!$A$1:$I$88,5,0)</f>
        <v>#N/A</v>
      </c>
      <c r="AK94" s="14" t="e">
        <f t="shared" si="98"/>
        <v>#N/A</v>
      </c>
      <c r="AL94" s="22" t="e">
        <f t="shared" si="59"/>
        <v>#N/A</v>
      </c>
      <c r="AM94" s="62" t="e">
        <f t="shared" si="60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61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projet'!$B$9,Paramètres!$A$1:$I$88,3,0)*0.475*44/12</f>
        <v>0</v>
      </c>
      <c r="AV94" s="23">
        <f>EXP(-LN(2)/25)*AV93+(1-EXP(-LN(2)/25))/(LN(2)/25)*Calculateur!AQ94*Calculateur!AS94*VLOOKUP('Données projet'!$B$9,Paramètres!$A$1:$I$88,3,0)*0.475*44/12</f>
        <v>0</v>
      </c>
      <c r="AW94" s="23">
        <f>EXP(-LN(2)/2)*AW93+(1-EXP(-LN(2)/2))/(LN(2)/2)*AQ94*AT94*VLOOKUP('Données projet'!$B$9,Paramètres!$A$1:$I$88,3,0)*0.475*44/12</f>
        <v>0</v>
      </c>
      <c r="AX94" s="23">
        <f t="shared" si="62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IF(A94&lt;'Données projet'!$A$88,$BA$205^A94,IF(A94='Données projet'!$A$88,'Données projet'!$B$88,BD93+BC94-BL93))</f>
        <v>0</v>
      </c>
      <c r="BE94" s="14" t="e">
        <f>BD94*VLOOKUP('Données projet'!$B$11,Paramètres!$A$1:$I$88,3,0)*VLOOKUP('Données projet'!$B$11,Paramètres!$A$1:$I$88,5,0)</f>
        <v>#N/A</v>
      </c>
      <c r="BF94" s="14" t="e">
        <f t="shared" si="99"/>
        <v>#N/A</v>
      </c>
      <c r="BG94" s="22" t="e">
        <f t="shared" si="63"/>
        <v>#N/A</v>
      </c>
      <c r="BH94" s="62" t="e">
        <f t="shared" si="64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65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projet'!$B$9,Paramètres!$A$1:$I$88,3,0)*0.475*44/12</f>
        <v>0</v>
      </c>
      <c r="BQ94" s="23">
        <f>EXP(-LN(2)/25)*BQ93+(1-EXP(-LN(2)/25))/(LN(2)/25)*Calculateur!BL94*Calculateur!BN94*VLOOKUP('Données projet'!$B$9,Paramètres!$A$1:$I$88,3,0)*0.475*44/12</f>
        <v>0</v>
      </c>
      <c r="BR94" s="23">
        <f>EXP(-LN(2)/2)*BR93+(1-EXP(-LN(2)/2))/(LN(2)/2)*BL94*BO94*VLOOKUP('Données projet'!$B$9,Paramètres!$A$1:$I$88,3,0)*0.475*44/12</f>
        <v>0</v>
      </c>
      <c r="BS94" s="24">
        <f t="shared" si="66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IF(A94&lt;'Données projet'!$A$114,$BV$205^A94,IF(A94='Données projet'!$A$114,'Données projet'!$B$114,BY93+BX94-CG93))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100"/>
        <v>#N/A</v>
      </c>
      <c r="CB94" s="22" t="e">
        <f t="shared" si="67"/>
        <v>#N/A</v>
      </c>
      <c r="CC94" s="62" t="e">
        <f t="shared" si="68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69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projet'!$B$9,Paramètres!$A$1:$I$88,3,0)*0.475*44/12</f>
        <v>0</v>
      </c>
      <c r="CL94" s="23">
        <f>EXP(-LN(2)/25)*CL93+(1-EXP(-LN(2)/25))/(LN(2)/25)*Calculateur!CG94*Calculateur!CI94*VLOOKUP('Données projet'!$B$9,Paramètres!$A$1:$I$88,3,0)*0.475*44/12</f>
        <v>0</v>
      </c>
      <c r="CM94" s="23">
        <f>EXP(-LN(2)/2)*CM93+(1-EXP(-LN(2)/2))/(LN(2)/2)*CG94*CJ94*VLOOKUP('Données projet'!$B$9,Paramètres!$A$1:$I$88,3,0)*0.475*44/12</f>
        <v>0</v>
      </c>
      <c r="CN94" s="24">
        <f t="shared" si="70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IF(A94&lt;'Données projet'!$A$140,$CQ$205^A94,IF(A94='Données projet'!$A$140,'Données projet'!$B$140,CT93+CS94-DB93))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101"/>
        <v>#N/A</v>
      </c>
      <c r="CW94" s="22" t="e">
        <f t="shared" si="71"/>
        <v>#N/A</v>
      </c>
      <c r="CX94" s="62" t="e">
        <f t="shared" si="72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73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projet'!$B$9,Paramètres!$A$1:$I$88,3,0)*0.475*44/12</f>
        <v>0</v>
      </c>
      <c r="DG94" s="23">
        <f>EXP(-LN(2)/25)*DG93+(1-EXP(-LN(2)/25))/(LN(2)/25)*Calculateur!DB94*Calculateur!DD94*VLOOKUP('Données projet'!$B$9,Paramètres!$A$1:$I$88,3,0)*0.475*44/12</f>
        <v>0</v>
      </c>
      <c r="DH94" s="23">
        <f>EXP(-LN(2)/2)*DH93+(1-EXP(-LN(2)/2))/(LN(2)/2)*DB94*DE94*VLOOKUP('Données projet'!$B$9,Paramètres!$A$1:$I$88,3,0)*0.475*44/12</f>
        <v>0</v>
      </c>
      <c r="DI94" s="24">
        <f t="shared" si="74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IF(A94&lt;'Données projet'!$A$166,$DL$205^A94,IF(A94='Données projet'!$A$166,'Données projet'!$B$166,DO93+DN94-DW93))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102"/>
        <v>#N/A</v>
      </c>
      <c r="DR94" s="22" t="e">
        <f t="shared" si="75"/>
        <v>#N/A</v>
      </c>
      <c r="DS94" s="62" t="e">
        <f t="shared" si="76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77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projet'!$B$9,Paramètres!$A$1:$I$88,3,0)*0.475*44/12</f>
        <v>0</v>
      </c>
      <c r="EB94" s="23">
        <f>EXP(-LN(2)/25)*EB93+(1-EXP(-LN(2)/25))/(LN(2)/25)*Calculateur!DW94*Calculateur!DY94*VLOOKUP('Données projet'!$B$9,Paramètres!$A$1:$I$88,3,0)*0.475*44/12</f>
        <v>0</v>
      </c>
      <c r="EC94" s="23">
        <f>EXP(-LN(2)/2)*EC93+(1-EXP(-LN(2)/2))/(LN(2)/2)*DW94*DZ94*VLOOKUP('Données projet'!$B$9,Paramètres!$A$1:$I$88,3,0)*0.475*44/12</f>
        <v>0</v>
      </c>
      <c r="ED94" s="24">
        <f t="shared" si="78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IF(A94&lt;'Données projet'!$A$192,$EG$205^A94,IF(A94='Données projet'!$A$192,'Données projet'!$B$192,EJ93+EI94-ER93))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103"/>
        <v>#N/A</v>
      </c>
      <c r="EM94" s="22" t="e">
        <f t="shared" si="79"/>
        <v>#N/A</v>
      </c>
      <c r="EN94" s="62" t="e">
        <f t="shared" si="80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81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projet'!$B$9,Paramètres!$A$1:$I$88,3,0)*0.475*44/12</f>
        <v>0</v>
      </c>
      <c r="EW94" s="23">
        <f>EXP(-LN(2)/25)*EW93+(1-EXP(-LN(2)/25))/(LN(2)/25)*Calculateur!ER94*Calculateur!ET94*VLOOKUP('Données projet'!$B$9,Paramètres!$A$1:$I$88,3,0)*0.475*44/12</f>
        <v>0</v>
      </c>
      <c r="EX94" s="23">
        <f>EXP(-LN(2)/2)*EX93+(1-EXP(-LN(2)/2))/(LN(2)/2)*ER94*EU94*VLOOKUP('Données projet'!$B$9,Paramètres!$A$1:$I$88,3,0)*0.475*44/12</f>
        <v>0</v>
      </c>
      <c r="EY94" s="24">
        <f t="shared" si="82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IF(A94&lt;'Données projet'!$A$218,$FB$205^A94,IF(A94='Données projet'!$A$218,'Données projet'!$B$218,FE93+FD94-FM93))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4"/>
        <v>#N/A</v>
      </c>
      <c r="FH94" s="22" t="e">
        <f t="shared" si="83"/>
        <v>#N/A</v>
      </c>
      <c r="FI94" s="62" t="e">
        <f t="shared" si="84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85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projet'!$B$9,Paramètres!$A$1:$I$88,3,0)*0.475*44/12</f>
        <v>0</v>
      </c>
      <c r="FR94" s="23">
        <f>EXP(-LN(2)/25)*FR93+(1-EXP(-LN(2)/25))/(LN(2)/25)*Calculateur!FM94*Calculateur!FO94*VLOOKUP('Données projet'!$B$9,Paramètres!$A$1:$I$88,3,0)*0.475*44/12</f>
        <v>0</v>
      </c>
      <c r="FS94" s="23">
        <f>EXP(-LN(2)/2)*FS93+(1-EXP(-LN(2)/2))/(LN(2)/2)*FM94*FP94*VLOOKUP('Données projet'!$B$9,Paramètres!$A$1:$I$88,3,0)*0.475*44/12</f>
        <v>0</v>
      </c>
      <c r="FT94" s="24">
        <f t="shared" si="86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IF(A94&lt;'Données projet'!$A$244,$FW$205^A94,IF(A94='Données projet'!$A$244,'Données projet'!$B$244,FZ93+FY94-GH93))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5"/>
        <v>#N/A</v>
      </c>
      <c r="GC94" s="22" t="e">
        <f t="shared" si="87"/>
        <v>#N/A</v>
      </c>
      <c r="GD94" s="62" t="e">
        <f t="shared" si="88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89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projet'!$B$9,Paramètres!$A$1:$I$88,3,0)*0.475*44/12</f>
        <v>0</v>
      </c>
      <c r="GM94" s="23">
        <f>EXP(-LN(2)/25)*GM93+(1-EXP(-LN(2)/25))/(LN(2)/25)*Calculateur!GH94*Calculateur!GJ94*VLOOKUP('Données projet'!$B$9,Paramètres!$A$1:$I$88,3,0)*0.475*44/12</f>
        <v>0</v>
      </c>
      <c r="GN94" s="23">
        <f>EXP(-LN(2)/2)*GN93+(1-EXP(-LN(2)/2))/(LN(2)/2)*GH94*GK94*VLOOKUP('Données projet'!$B$9,Paramètres!$A$1:$I$88,3,0)*0.475*44/12</f>
        <v>0</v>
      </c>
      <c r="GO94" s="23">
        <f t="shared" si="90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IF(A94&lt;'Données projet'!$A$270,$GR$205^A94,IF(A94='Données projet'!$A$270,'Données projet'!$B$270,GU93+GT94-HC93))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6"/>
        <v>#N/A</v>
      </c>
      <c r="GX94" s="22" t="e">
        <f t="shared" si="91"/>
        <v>#N/A</v>
      </c>
      <c r="GY94" s="62" t="e">
        <f t="shared" si="92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93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projet'!$B$9,Paramètres!$A$1:$I$88,3,0)*0.475*44/12</f>
        <v>0</v>
      </c>
      <c r="HH94" s="23">
        <f>EXP(-LN(2)/25)*HH93+(1-EXP(-LN(2)/25))/(LN(2)/25)*Calculateur!HC94*Calculateur!HE94*VLOOKUP('Données projet'!$B$9,Paramètres!$A$1:$I$88,3,0)*0.475*44/12</f>
        <v>0</v>
      </c>
      <c r="HI94" s="23">
        <f>EXP(-LN(2)/2)*HI93+(1-EXP(-LN(2)/2))/(LN(2)/2)*HC94*HF94*VLOOKUP('Données projet'!$B$9,Paramètres!$A$1:$I$88,3,0)*0.475*44/12</f>
        <v>0</v>
      </c>
      <c r="HJ94" s="24">
        <f t="shared" si="94"/>
        <v>0</v>
      </c>
    </row>
    <row r="95" spans="1:218" s="5" customFormat="1" x14ac:dyDescent="0.3">
      <c r="A95" s="11">
        <f t="shared" si="9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55.015999999999941</v>
      </c>
      <c r="D95" s="12">
        <f t="shared" si="9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7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IF(A95&lt;'Données projet'!$A$36,$K$205^A95,IF(A95='Données projet'!$A$36,'Données projet'!$B$36,N94+M95-V94))</f>
        <v>0</v>
      </c>
      <c r="O95" s="14">
        <f>N95*VLOOKUP('Données projet'!$B$9,Paramètres!$A$1:$I$88,3,0)*VLOOKUP('Données projet'!$B$9,Paramètres!$A$1:$I$88,5,0)</f>
        <v>0</v>
      </c>
      <c r="P95" s="14" t="e">
        <f t="shared" si="9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148.54336005338024</v>
      </c>
      <c r="T95" s="62">
        <f t="shared" si="56"/>
        <v>361.07991692964788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15.618536589878541</v>
      </c>
      <c r="AA95" s="23">
        <f>EXP(-LN(2)/25)*AA94+(1-EXP(-LN(2)/25))/(LN(2)/25)*Calculateur!V95*Calculateur!X95*VLOOKUP('Données projet'!$B$9,Paramètres!$A$1:$I$88,3,0)*0.475*44/12</f>
        <v>7.8775791884639936</v>
      </c>
      <c r="AB95" s="23">
        <f>EXP(-LN(2)/2)*AB94+(1-EXP(-LN(2)/2))/(LN(2)/2)*V95*Y95*VLOOKUP('Données projet'!$B$9,Paramètres!$A$1:$I$88,3,0)*0.475*44/12</f>
        <v>2.0287644489160099E-8</v>
      </c>
      <c r="AC95" s="24">
        <f t="shared" si="58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IF(A95&lt;'Données projet'!$A$62,$AF$205^A95,IF(A95='Données projet'!$A$62,'Données projet'!$B$62,AI94+AH95-AQ94))</f>
        <v>0</v>
      </c>
      <c r="AJ95" s="14" t="e">
        <f>AI95*VLOOKUP('Données projet'!$B$10,Paramètres!$A$1:$I$88,3,0)*VLOOKUP('Données projet'!$B$10,Paramètres!$A$1:$I$88,5,0)</f>
        <v>#N/A</v>
      </c>
      <c r="AK95" s="14" t="e">
        <f t="shared" si="98"/>
        <v>#N/A</v>
      </c>
      <c r="AL95" s="22" t="e">
        <f t="shared" si="59"/>
        <v>#N/A</v>
      </c>
      <c r="AM95" s="62" t="e">
        <f t="shared" si="60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61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projet'!$B$9,Paramètres!$A$1:$I$88,3,0)*0.475*44/12</f>
        <v>0</v>
      </c>
      <c r="AV95" s="23">
        <f>EXP(-LN(2)/25)*AV94+(1-EXP(-LN(2)/25))/(LN(2)/25)*Calculateur!AQ95*Calculateur!AS95*VLOOKUP('Données projet'!$B$9,Paramètres!$A$1:$I$88,3,0)*0.475*44/12</f>
        <v>0</v>
      </c>
      <c r="AW95" s="23">
        <f>EXP(-LN(2)/2)*AW94+(1-EXP(-LN(2)/2))/(LN(2)/2)*AQ95*AT95*VLOOKUP('Données projet'!$B$9,Paramètres!$A$1:$I$88,3,0)*0.475*44/12</f>
        <v>0</v>
      </c>
      <c r="AX95" s="23">
        <f t="shared" si="62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IF(A95&lt;'Données projet'!$A$88,$BA$205^A95,IF(A95='Données projet'!$A$88,'Données projet'!$B$88,BD94+BC95-BL94))</f>
        <v>0</v>
      </c>
      <c r="BE95" s="14" t="e">
        <f>BD95*VLOOKUP('Données projet'!$B$11,Paramètres!$A$1:$I$88,3,0)*VLOOKUP('Données projet'!$B$11,Paramètres!$A$1:$I$88,5,0)</f>
        <v>#N/A</v>
      </c>
      <c r="BF95" s="14" t="e">
        <f t="shared" si="99"/>
        <v>#N/A</v>
      </c>
      <c r="BG95" s="22" t="e">
        <f t="shared" si="63"/>
        <v>#N/A</v>
      </c>
      <c r="BH95" s="62" t="e">
        <f t="shared" si="64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65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projet'!$B$9,Paramètres!$A$1:$I$88,3,0)*0.475*44/12</f>
        <v>0</v>
      </c>
      <c r="BQ95" s="23">
        <f>EXP(-LN(2)/25)*BQ94+(1-EXP(-LN(2)/25))/(LN(2)/25)*Calculateur!BL95*Calculateur!BN95*VLOOKUP('Données projet'!$B$9,Paramètres!$A$1:$I$88,3,0)*0.475*44/12</f>
        <v>0</v>
      </c>
      <c r="BR95" s="23">
        <f>EXP(-LN(2)/2)*BR94+(1-EXP(-LN(2)/2))/(LN(2)/2)*BL95*BO95*VLOOKUP('Données projet'!$B$9,Paramètres!$A$1:$I$88,3,0)*0.475*44/12</f>
        <v>0</v>
      </c>
      <c r="BS95" s="24">
        <f t="shared" si="66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IF(A95&lt;'Données projet'!$A$114,$BV$205^A95,IF(A95='Données projet'!$A$114,'Données projet'!$B$114,BY94+BX95-CG94))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100"/>
        <v>#N/A</v>
      </c>
      <c r="CB95" s="22" t="e">
        <f t="shared" si="67"/>
        <v>#N/A</v>
      </c>
      <c r="CC95" s="62" t="e">
        <f t="shared" si="68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69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projet'!$B$9,Paramètres!$A$1:$I$88,3,0)*0.475*44/12</f>
        <v>0</v>
      </c>
      <c r="CL95" s="23">
        <f>EXP(-LN(2)/25)*CL94+(1-EXP(-LN(2)/25))/(LN(2)/25)*Calculateur!CG95*Calculateur!CI95*VLOOKUP('Données projet'!$B$9,Paramètres!$A$1:$I$88,3,0)*0.475*44/12</f>
        <v>0</v>
      </c>
      <c r="CM95" s="23">
        <f>EXP(-LN(2)/2)*CM94+(1-EXP(-LN(2)/2))/(LN(2)/2)*CG95*CJ95*VLOOKUP('Données projet'!$B$9,Paramètres!$A$1:$I$88,3,0)*0.475*44/12</f>
        <v>0</v>
      </c>
      <c r="CN95" s="24">
        <f t="shared" si="70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IF(A95&lt;'Données projet'!$A$140,$CQ$205^A95,IF(A95='Données projet'!$A$140,'Données projet'!$B$140,CT94+CS95-DB94))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101"/>
        <v>#N/A</v>
      </c>
      <c r="CW95" s="22" t="e">
        <f t="shared" si="71"/>
        <v>#N/A</v>
      </c>
      <c r="CX95" s="62" t="e">
        <f t="shared" si="72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73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projet'!$B$9,Paramètres!$A$1:$I$88,3,0)*0.475*44/12</f>
        <v>0</v>
      </c>
      <c r="DG95" s="23">
        <f>EXP(-LN(2)/25)*DG94+(1-EXP(-LN(2)/25))/(LN(2)/25)*Calculateur!DB95*Calculateur!DD95*VLOOKUP('Données projet'!$B$9,Paramètres!$A$1:$I$88,3,0)*0.475*44/12</f>
        <v>0</v>
      </c>
      <c r="DH95" s="23">
        <f>EXP(-LN(2)/2)*DH94+(1-EXP(-LN(2)/2))/(LN(2)/2)*DB95*DE95*VLOOKUP('Données projet'!$B$9,Paramètres!$A$1:$I$88,3,0)*0.475*44/12</f>
        <v>0</v>
      </c>
      <c r="DI95" s="24">
        <f t="shared" si="74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IF(A95&lt;'Données projet'!$A$166,$DL$205^A95,IF(A95='Données projet'!$A$166,'Données projet'!$B$166,DO94+DN95-DW94))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102"/>
        <v>#N/A</v>
      </c>
      <c r="DR95" s="22" t="e">
        <f t="shared" si="75"/>
        <v>#N/A</v>
      </c>
      <c r="DS95" s="62" t="e">
        <f t="shared" si="76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77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projet'!$B$9,Paramètres!$A$1:$I$88,3,0)*0.475*44/12</f>
        <v>0</v>
      </c>
      <c r="EB95" s="23">
        <f>EXP(-LN(2)/25)*EB94+(1-EXP(-LN(2)/25))/(LN(2)/25)*Calculateur!DW95*Calculateur!DY95*VLOOKUP('Données projet'!$B$9,Paramètres!$A$1:$I$88,3,0)*0.475*44/12</f>
        <v>0</v>
      </c>
      <c r="EC95" s="23">
        <f>EXP(-LN(2)/2)*EC94+(1-EXP(-LN(2)/2))/(LN(2)/2)*DW95*DZ95*VLOOKUP('Données projet'!$B$9,Paramètres!$A$1:$I$88,3,0)*0.475*44/12</f>
        <v>0</v>
      </c>
      <c r="ED95" s="24">
        <f t="shared" si="78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IF(A95&lt;'Données projet'!$A$192,$EG$205^A95,IF(A95='Données projet'!$A$192,'Données projet'!$B$192,EJ94+EI95-ER94))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103"/>
        <v>#N/A</v>
      </c>
      <c r="EM95" s="22" t="e">
        <f t="shared" si="79"/>
        <v>#N/A</v>
      </c>
      <c r="EN95" s="62" t="e">
        <f t="shared" si="80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81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projet'!$B$9,Paramètres!$A$1:$I$88,3,0)*0.475*44/12</f>
        <v>0</v>
      </c>
      <c r="EW95" s="23">
        <f>EXP(-LN(2)/25)*EW94+(1-EXP(-LN(2)/25))/(LN(2)/25)*Calculateur!ER95*Calculateur!ET95*VLOOKUP('Données projet'!$B$9,Paramètres!$A$1:$I$88,3,0)*0.475*44/12</f>
        <v>0</v>
      </c>
      <c r="EX95" s="23">
        <f>EXP(-LN(2)/2)*EX94+(1-EXP(-LN(2)/2))/(LN(2)/2)*ER95*EU95*VLOOKUP('Données projet'!$B$9,Paramètres!$A$1:$I$88,3,0)*0.475*44/12</f>
        <v>0</v>
      </c>
      <c r="EY95" s="24">
        <f t="shared" si="82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IF(A95&lt;'Données projet'!$A$218,$FB$205^A95,IF(A95='Données projet'!$A$218,'Données projet'!$B$218,FE94+FD95-FM94))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4"/>
        <v>#N/A</v>
      </c>
      <c r="FH95" s="22" t="e">
        <f t="shared" si="83"/>
        <v>#N/A</v>
      </c>
      <c r="FI95" s="62" t="e">
        <f t="shared" si="84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85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projet'!$B$9,Paramètres!$A$1:$I$88,3,0)*0.475*44/12</f>
        <v>0</v>
      </c>
      <c r="FR95" s="23">
        <f>EXP(-LN(2)/25)*FR94+(1-EXP(-LN(2)/25))/(LN(2)/25)*Calculateur!FM95*Calculateur!FO95*VLOOKUP('Données projet'!$B$9,Paramètres!$A$1:$I$88,3,0)*0.475*44/12</f>
        <v>0</v>
      </c>
      <c r="FS95" s="23">
        <f>EXP(-LN(2)/2)*FS94+(1-EXP(-LN(2)/2))/(LN(2)/2)*FM95*FP95*VLOOKUP('Données projet'!$B$9,Paramètres!$A$1:$I$88,3,0)*0.475*44/12</f>
        <v>0</v>
      </c>
      <c r="FT95" s="24">
        <f t="shared" si="86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IF(A95&lt;'Données projet'!$A$244,$FW$205^A95,IF(A95='Données projet'!$A$244,'Données projet'!$B$244,FZ94+FY95-GH94))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5"/>
        <v>#N/A</v>
      </c>
      <c r="GC95" s="22" t="e">
        <f t="shared" si="87"/>
        <v>#N/A</v>
      </c>
      <c r="GD95" s="62" t="e">
        <f t="shared" si="88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89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projet'!$B$9,Paramètres!$A$1:$I$88,3,0)*0.475*44/12</f>
        <v>0</v>
      </c>
      <c r="GM95" s="23">
        <f>EXP(-LN(2)/25)*GM94+(1-EXP(-LN(2)/25))/(LN(2)/25)*Calculateur!GH95*Calculateur!GJ95*VLOOKUP('Données projet'!$B$9,Paramètres!$A$1:$I$88,3,0)*0.475*44/12</f>
        <v>0</v>
      </c>
      <c r="GN95" s="23">
        <f>EXP(-LN(2)/2)*GN94+(1-EXP(-LN(2)/2))/(LN(2)/2)*GH95*GK95*VLOOKUP('Données projet'!$B$9,Paramètres!$A$1:$I$88,3,0)*0.475*44/12</f>
        <v>0</v>
      </c>
      <c r="GO95" s="23">
        <f t="shared" si="90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IF(A95&lt;'Données projet'!$A$270,$GR$205^A95,IF(A95='Données projet'!$A$270,'Données projet'!$B$270,GU94+GT95-HC94))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6"/>
        <v>#N/A</v>
      </c>
      <c r="GX95" s="22" t="e">
        <f t="shared" si="91"/>
        <v>#N/A</v>
      </c>
      <c r="GY95" s="62" t="e">
        <f t="shared" si="92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93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projet'!$B$9,Paramètres!$A$1:$I$88,3,0)*0.475*44/12</f>
        <v>0</v>
      </c>
      <c r="HH95" s="23">
        <f>EXP(-LN(2)/25)*HH94+(1-EXP(-LN(2)/25))/(LN(2)/25)*Calculateur!HC95*Calculateur!HE95*VLOOKUP('Données projet'!$B$9,Paramètres!$A$1:$I$88,3,0)*0.475*44/12</f>
        <v>0</v>
      </c>
      <c r="HI95" s="23">
        <f>EXP(-LN(2)/2)*HI94+(1-EXP(-LN(2)/2))/(LN(2)/2)*HC95*HF95*VLOOKUP('Données projet'!$B$9,Paramètres!$A$1:$I$88,3,0)*0.475*44/12</f>
        <v>0</v>
      </c>
      <c r="HJ95" s="24">
        <f t="shared" si="94"/>
        <v>0</v>
      </c>
    </row>
    <row r="96" spans="1:218" s="5" customFormat="1" x14ac:dyDescent="0.3">
      <c r="A96" s="11">
        <f t="shared" si="9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55.61399999999994</v>
      </c>
      <c r="D96" s="12">
        <f t="shared" si="9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7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IF(A96&lt;'Données projet'!$A$36,$K$205^A96,IF(A96='Données projet'!$A$36,'Données projet'!$B$36,N95+M96-V95))</f>
        <v>0</v>
      </c>
      <c r="O96" s="14">
        <f>N96*VLOOKUP('Données projet'!$B$9,Paramètres!$A$1:$I$88,3,0)*VLOOKUP('Données projet'!$B$9,Paramètres!$A$1:$I$88,5,0)</f>
        <v>0</v>
      </c>
      <c r="P96" s="14" t="e">
        <f t="shared" si="9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148.54336005338024</v>
      </c>
      <c r="T96" s="62">
        <f t="shared" si="56"/>
        <v>361.07991692964788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15.312266613717693</v>
      </c>
      <c r="AA96" s="23">
        <f>EXP(-LN(2)/25)*AA95+(1-EXP(-LN(2)/25))/(LN(2)/25)*Calculateur!V96*Calculateur!X96*VLOOKUP('Données projet'!$B$9,Paramètres!$A$1:$I$88,3,0)*0.475*44/12</f>
        <v>7.6621663712915611</v>
      </c>
      <c r="AB96" s="23">
        <f>EXP(-LN(2)/2)*AB95+(1-EXP(-LN(2)/2))/(LN(2)/2)*V96*Y96*VLOOKUP('Données projet'!$B$9,Paramètres!$A$1:$I$88,3,0)*0.475*44/12</f>
        <v>1.4345530992586999E-8</v>
      </c>
      <c r="AC96" s="24">
        <f t="shared" si="58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IF(A96&lt;'Données projet'!$A$62,$AF$205^A96,IF(A96='Données projet'!$A$62,'Données projet'!$B$62,AI95+AH96-AQ95))</f>
        <v>0</v>
      </c>
      <c r="AJ96" s="14" t="e">
        <f>AI96*VLOOKUP('Données projet'!$B$10,Paramètres!$A$1:$I$88,3,0)*VLOOKUP('Données projet'!$B$10,Paramètres!$A$1:$I$88,5,0)</f>
        <v>#N/A</v>
      </c>
      <c r="AK96" s="14" t="e">
        <f t="shared" si="98"/>
        <v>#N/A</v>
      </c>
      <c r="AL96" s="22" t="e">
        <f t="shared" si="59"/>
        <v>#N/A</v>
      </c>
      <c r="AM96" s="62" t="e">
        <f t="shared" si="60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61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projet'!$B$9,Paramètres!$A$1:$I$88,3,0)*0.475*44/12</f>
        <v>0</v>
      </c>
      <c r="AV96" s="23">
        <f>EXP(-LN(2)/25)*AV95+(1-EXP(-LN(2)/25))/(LN(2)/25)*Calculateur!AQ96*Calculateur!AS96*VLOOKUP('Données projet'!$B$9,Paramètres!$A$1:$I$88,3,0)*0.475*44/12</f>
        <v>0</v>
      </c>
      <c r="AW96" s="23">
        <f>EXP(-LN(2)/2)*AW95+(1-EXP(-LN(2)/2))/(LN(2)/2)*AQ96*AT96*VLOOKUP('Données projet'!$B$9,Paramètres!$A$1:$I$88,3,0)*0.475*44/12</f>
        <v>0</v>
      </c>
      <c r="AX96" s="23">
        <f t="shared" si="62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IF(A96&lt;'Données projet'!$A$88,$BA$205^A96,IF(A96='Données projet'!$A$88,'Données projet'!$B$88,BD95+BC96-BL95))</f>
        <v>0</v>
      </c>
      <c r="BE96" s="14" t="e">
        <f>BD96*VLOOKUP('Données projet'!$B$11,Paramètres!$A$1:$I$88,3,0)*VLOOKUP('Données projet'!$B$11,Paramètres!$A$1:$I$88,5,0)</f>
        <v>#N/A</v>
      </c>
      <c r="BF96" s="14" t="e">
        <f t="shared" si="99"/>
        <v>#N/A</v>
      </c>
      <c r="BG96" s="22" t="e">
        <f t="shared" si="63"/>
        <v>#N/A</v>
      </c>
      <c r="BH96" s="62" t="e">
        <f t="shared" si="64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65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projet'!$B$9,Paramètres!$A$1:$I$88,3,0)*0.475*44/12</f>
        <v>0</v>
      </c>
      <c r="BQ96" s="23">
        <f>EXP(-LN(2)/25)*BQ95+(1-EXP(-LN(2)/25))/(LN(2)/25)*Calculateur!BL96*Calculateur!BN96*VLOOKUP('Données projet'!$B$9,Paramètres!$A$1:$I$88,3,0)*0.475*44/12</f>
        <v>0</v>
      </c>
      <c r="BR96" s="23">
        <f>EXP(-LN(2)/2)*BR95+(1-EXP(-LN(2)/2))/(LN(2)/2)*BL96*BO96*VLOOKUP('Données projet'!$B$9,Paramètres!$A$1:$I$88,3,0)*0.475*44/12</f>
        <v>0</v>
      </c>
      <c r="BS96" s="24">
        <f t="shared" si="66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IF(A96&lt;'Données projet'!$A$114,$BV$205^A96,IF(A96='Données projet'!$A$114,'Données projet'!$B$114,BY95+BX96-CG95))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100"/>
        <v>#N/A</v>
      </c>
      <c r="CB96" s="22" t="e">
        <f t="shared" si="67"/>
        <v>#N/A</v>
      </c>
      <c r="CC96" s="62" t="e">
        <f t="shared" si="68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69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projet'!$B$9,Paramètres!$A$1:$I$88,3,0)*0.475*44/12</f>
        <v>0</v>
      </c>
      <c r="CL96" s="23">
        <f>EXP(-LN(2)/25)*CL95+(1-EXP(-LN(2)/25))/(LN(2)/25)*Calculateur!CG96*Calculateur!CI96*VLOOKUP('Données projet'!$B$9,Paramètres!$A$1:$I$88,3,0)*0.475*44/12</f>
        <v>0</v>
      </c>
      <c r="CM96" s="23">
        <f>EXP(-LN(2)/2)*CM95+(1-EXP(-LN(2)/2))/(LN(2)/2)*CG96*CJ96*VLOOKUP('Données projet'!$B$9,Paramètres!$A$1:$I$88,3,0)*0.475*44/12</f>
        <v>0</v>
      </c>
      <c r="CN96" s="24">
        <f t="shared" si="70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IF(A96&lt;'Données projet'!$A$140,$CQ$205^A96,IF(A96='Données projet'!$A$140,'Données projet'!$B$140,CT95+CS96-DB95))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101"/>
        <v>#N/A</v>
      </c>
      <c r="CW96" s="22" t="e">
        <f t="shared" si="71"/>
        <v>#N/A</v>
      </c>
      <c r="CX96" s="62" t="e">
        <f t="shared" si="72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73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projet'!$B$9,Paramètres!$A$1:$I$88,3,0)*0.475*44/12</f>
        <v>0</v>
      </c>
      <c r="DG96" s="23">
        <f>EXP(-LN(2)/25)*DG95+(1-EXP(-LN(2)/25))/(LN(2)/25)*Calculateur!DB96*Calculateur!DD96*VLOOKUP('Données projet'!$B$9,Paramètres!$A$1:$I$88,3,0)*0.475*44/12</f>
        <v>0</v>
      </c>
      <c r="DH96" s="23">
        <f>EXP(-LN(2)/2)*DH95+(1-EXP(-LN(2)/2))/(LN(2)/2)*DB96*DE96*VLOOKUP('Données projet'!$B$9,Paramètres!$A$1:$I$88,3,0)*0.475*44/12</f>
        <v>0</v>
      </c>
      <c r="DI96" s="24">
        <f t="shared" si="74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IF(A96&lt;'Données projet'!$A$166,$DL$205^A96,IF(A96='Données projet'!$A$166,'Données projet'!$B$166,DO95+DN96-DW95))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102"/>
        <v>#N/A</v>
      </c>
      <c r="DR96" s="22" t="e">
        <f t="shared" si="75"/>
        <v>#N/A</v>
      </c>
      <c r="DS96" s="62" t="e">
        <f t="shared" si="76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77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projet'!$B$9,Paramètres!$A$1:$I$88,3,0)*0.475*44/12</f>
        <v>0</v>
      </c>
      <c r="EB96" s="23">
        <f>EXP(-LN(2)/25)*EB95+(1-EXP(-LN(2)/25))/(LN(2)/25)*Calculateur!DW96*Calculateur!DY96*VLOOKUP('Données projet'!$B$9,Paramètres!$A$1:$I$88,3,0)*0.475*44/12</f>
        <v>0</v>
      </c>
      <c r="EC96" s="23">
        <f>EXP(-LN(2)/2)*EC95+(1-EXP(-LN(2)/2))/(LN(2)/2)*DW96*DZ96*VLOOKUP('Données projet'!$B$9,Paramètres!$A$1:$I$88,3,0)*0.475*44/12</f>
        <v>0</v>
      </c>
      <c r="ED96" s="24">
        <f t="shared" si="78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IF(A96&lt;'Données projet'!$A$192,$EG$205^A96,IF(A96='Données projet'!$A$192,'Données projet'!$B$192,EJ95+EI96-ER95))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103"/>
        <v>#N/A</v>
      </c>
      <c r="EM96" s="22" t="e">
        <f t="shared" si="79"/>
        <v>#N/A</v>
      </c>
      <c r="EN96" s="62" t="e">
        <f t="shared" si="80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81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projet'!$B$9,Paramètres!$A$1:$I$88,3,0)*0.475*44/12</f>
        <v>0</v>
      </c>
      <c r="EW96" s="23">
        <f>EXP(-LN(2)/25)*EW95+(1-EXP(-LN(2)/25))/(LN(2)/25)*Calculateur!ER96*Calculateur!ET96*VLOOKUP('Données projet'!$B$9,Paramètres!$A$1:$I$88,3,0)*0.475*44/12</f>
        <v>0</v>
      </c>
      <c r="EX96" s="23">
        <f>EXP(-LN(2)/2)*EX95+(1-EXP(-LN(2)/2))/(LN(2)/2)*ER96*EU96*VLOOKUP('Données projet'!$B$9,Paramètres!$A$1:$I$88,3,0)*0.475*44/12</f>
        <v>0</v>
      </c>
      <c r="EY96" s="24">
        <f t="shared" si="82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IF(A96&lt;'Données projet'!$A$218,$FB$205^A96,IF(A96='Données projet'!$A$218,'Données projet'!$B$218,FE95+FD96-FM95))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4"/>
        <v>#N/A</v>
      </c>
      <c r="FH96" s="22" t="e">
        <f t="shared" si="83"/>
        <v>#N/A</v>
      </c>
      <c r="FI96" s="62" t="e">
        <f t="shared" si="84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85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projet'!$B$9,Paramètres!$A$1:$I$88,3,0)*0.475*44/12</f>
        <v>0</v>
      </c>
      <c r="FR96" s="23">
        <f>EXP(-LN(2)/25)*FR95+(1-EXP(-LN(2)/25))/(LN(2)/25)*Calculateur!FM96*Calculateur!FO96*VLOOKUP('Données projet'!$B$9,Paramètres!$A$1:$I$88,3,0)*0.475*44/12</f>
        <v>0</v>
      </c>
      <c r="FS96" s="23">
        <f>EXP(-LN(2)/2)*FS95+(1-EXP(-LN(2)/2))/(LN(2)/2)*FM96*FP96*VLOOKUP('Données projet'!$B$9,Paramètres!$A$1:$I$88,3,0)*0.475*44/12</f>
        <v>0</v>
      </c>
      <c r="FT96" s="24">
        <f t="shared" si="86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IF(A96&lt;'Données projet'!$A$244,$FW$205^A96,IF(A96='Données projet'!$A$244,'Données projet'!$B$244,FZ95+FY96-GH95))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5"/>
        <v>#N/A</v>
      </c>
      <c r="GC96" s="22" t="e">
        <f t="shared" si="87"/>
        <v>#N/A</v>
      </c>
      <c r="GD96" s="62" t="e">
        <f t="shared" si="88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89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projet'!$B$9,Paramètres!$A$1:$I$88,3,0)*0.475*44/12</f>
        <v>0</v>
      </c>
      <c r="GM96" s="23">
        <f>EXP(-LN(2)/25)*GM95+(1-EXP(-LN(2)/25))/(LN(2)/25)*Calculateur!GH96*Calculateur!GJ96*VLOOKUP('Données projet'!$B$9,Paramètres!$A$1:$I$88,3,0)*0.475*44/12</f>
        <v>0</v>
      </c>
      <c r="GN96" s="23">
        <f>EXP(-LN(2)/2)*GN95+(1-EXP(-LN(2)/2))/(LN(2)/2)*GH96*GK96*VLOOKUP('Données projet'!$B$9,Paramètres!$A$1:$I$88,3,0)*0.475*44/12</f>
        <v>0</v>
      </c>
      <c r="GO96" s="23">
        <f t="shared" si="90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IF(A96&lt;'Données projet'!$A$270,$GR$205^A96,IF(A96='Données projet'!$A$270,'Données projet'!$B$270,GU95+GT96-HC95))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6"/>
        <v>#N/A</v>
      </c>
      <c r="GX96" s="22" t="e">
        <f t="shared" si="91"/>
        <v>#N/A</v>
      </c>
      <c r="GY96" s="62" t="e">
        <f t="shared" si="92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93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projet'!$B$9,Paramètres!$A$1:$I$88,3,0)*0.475*44/12</f>
        <v>0</v>
      </c>
      <c r="HH96" s="23">
        <f>EXP(-LN(2)/25)*HH95+(1-EXP(-LN(2)/25))/(LN(2)/25)*Calculateur!HC96*Calculateur!HE96*VLOOKUP('Données projet'!$B$9,Paramètres!$A$1:$I$88,3,0)*0.475*44/12</f>
        <v>0</v>
      </c>
      <c r="HI96" s="23">
        <f>EXP(-LN(2)/2)*HI95+(1-EXP(-LN(2)/2))/(LN(2)/2)*HC96*HF96*VLOOKUP('Données projet'!$B$9,Paramètres!$A$1:$I$88,3,0)*0.475*44/12</f>
        <v>0</v>
      </c>
      <c r="HJ96" s="24">
        <f t="shared" si="94"/>
        <v>0</v>
      </c>
    </row>
    <row r="97" spans="1:218" s="5" customFormat="1" x14ac:dyDescent="0.3">
      <c r="A97" s="11">
        <f t="shared" si="9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56.211999999999939</v>
      </c>
      <c r="D97" s="12">
        <f t="shared" si="9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7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IF(A97&lt;'Données projet'!$A$36,$K$205^A97,IF(A97='Données projet'!$A$36,'Données projet'!$B$36,N96+M97-V96))</f>
        <v>0</v>
      </c>
      <c r="O97" s="14">
        <f>N97*VLOOKUP('Données projet'!$B$9,Paramètres!$A$1:$I$88,3,0)*VLOOKUP('Données projet'!$B$9,Paramètres!$A$1:$I$88,5,0)</f>
        <v>0</v>
      </c>
      <c r="P97" s="14" t="e">
        <f t="shared" si="9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148.54336005338024</v>
      </c>
      <c r="T97" s="62">
        <f t="shared" si="56"/>
        <v>361.07991692964788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15.012002404983118</v>
      </c>
      <c r="AA97" s="23">
        <f>EXP(-LN(2)/25)*AA96+(1-EXP(-LN(2)/25))/(LN(2)/25)*Calculateur!V97*Calculateur!X97*VLOOKUP('Données projet'!$B$9,Paramètres!$A$1:$I$88,3,0)*0.475*44/12</f>
        <v>7.4526440289327756</v>
      </c>
      <c r="AB97" s="23">
        <f>EXP(-LN(2)/2)*AB96+(1-EXP(-LN(2)/2))/(LN(2)/2)*V97*Y97*VLOOKUP('Données projet'!$B$9,Paramètres!$A$1:$I$88,3,0)*0.475*44/12</f>
        <v>1.0143822244580051E-8</v>
      </c>
      <c r="AC97" s="24">
        <f t="shared" si="58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IF(A97&lt;'Données projet'!$A$62,$AF$205^A97,IF(A97='Données projet'!$A$62,'Données projet'!$B$62,AI96+AH97-AQ96))</f>
        <v>0</v>
      </c>
      <c r="AJ97" s="14" t="e">
        <f>AI97*VLOOKUP('Données projet'!$B$10,Paramètres!$A$1:$I$88,3,0)*VLOOKUP('Données projet'!$B$10,Paramètres!$A$1:$I$88,5,0)</f>
        <v>#N/A</v>
      </c>
      <c r="AK97" s="14" t="e">
        <f t="shared" si="98"/>
        <v>#N/A</v>
      </c>
      <c r="AL97" s="22" t="e">
        <f t="shared" si="59"/>
        <v>#N/A</v>
      </c>
      <c r="AM97" s="62" t="e">
        <f t="shared" si="60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61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projet'!$B$9,Paramètres!$A$1:$I$88,3,0)*0.475*44/12</f>
        <v>0</v>
      </c>
      <c r="AV97" s="23">
        <f>EXP(-LN(2)/25)*AV96+(1-EXP(-LN(2)/25))/(LN(2)/25)*Calculateur!AQ97*Calculateur!AS97*VLOOKUP('Données projet'!$B$9,Paramètres!$A$1:$I$88,3,0)*0.475*44/12</f>
        <v>0</v>
      </c>
      <c r="AW97" s="23">
        <f>EXP(-LN(2)/2)*AW96+(1-EXP(-LN(2)/2))/(LN(2)/2)*AQ97*AT97*VLOOKUP('Données projet'!$B$9,Paramètres!$A$1:$I$88,3,0)*0.475*44/12</f>
        <v>0</v>
      </c>
      <c r="AX97" s="23">
        <f t="shared" si="62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IF(A97&lt;'Données projet'!$A$88,$BA$205^A97,IF(A97='Données projet'!$A$88,'Données projet'!$B$88,BD96+BC97-BL96))</f>
        <v>0</v>
      </c>
      <c r="BE97" s="14" t="e">
        <f>BD97*VLOOKUP('Données projet'!$B$11,Paramètres!$A$1:$I$88,3,0)*VLOOKUP('Données projet'!$B$11,Paramètres!$A$1:$I$88,5,0)</f>
        <v>#N/A</v>
      </c>
      <c r="BF97" s="14" t="e">
        <f t="shared" si="99"/>
        <v>#N/A</v>
      </c>
      <c r="BG97" s="22" t="e">
        <f t="shared" si="63"/>
        <v>#N/A</v>
      </c>
      <c r="BH97" s="62" t="e">
        <f t="shared" si="64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65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projet'!$B$9,Paramètres!$A$1:$I$88,3,0)*0.475*44/12</f>
        <v>0</v>
      </c>
      <c r="BQ97" s="23">
        <f>EXP(-LN(2)/25)*BQ96+(1-EXP(-LN(2)/25))/(LN(2)/25)*Calculateur!BL97*Calculateur!BN97*VLOOKUP('Données projet'!$B$9,Paramètres!$A$1:$I$88,3,0)*0.475*44/12</f>
        <v>0</v>
      </c>
      <c r="BR97" s="23">
        <f>EXP(-LN(2)/2)*BR96+(1-EXP(-LN(2)/2))/(LN(2)/2)*BL97*BO97*VLOOKUP('Données projet'!$B$9,Paramètres!$A$1:$I$88,3,0)*0.475*44/12</f>
        <v>0</v>
      </c>
      <c r="BS97" s="24">
        <f t="shared" si="66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IF(A97&lt;'Données projet'!$A$114,$BV$205^A97,IF(A97='Données projet'!$A$114,'Données projet'!$B$114,BY96+BX97-CG96))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100"/>
        <v>#N/A</v>
      </c>
      <c r="CB97" s="22" t="e">
        <f t="shared" si="67"/>
        <v>#N/A</v>
      </c>
      <c r="CC97" s="62" t="e">
        <f t="shared" si="68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69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projet'!$B$9,Paramètres!$A$1:$I$88,3,0)*0.475*44/12</f>
        <v>0</v>
      </c>
      <c r="CL97" s="23">
        <f>EXP(-LN(2)/25)*CL96+(1-EXP(-LN(2)/25))/(LN(2)/25)*Calculateur!CG97*Calculateur!CI97*VLOOKUP('Données projet'!$B$9,Paramètres!$A$1:$I$88,3,0)*0.475*44/12</f>
        <v>0</v>
      </c>
      <c r="CM97" s="23">
        <f>EXP(-LN(2)/2)*CM96+(1-EXP(-LN(2)/2))/(LN(2)/2)*CG97*CJ97*VLOOKUP('Données projet'!$B$9,Paramètres!$A$1:$I$88,3,0)*0.475*44/12</f>
        <v>0</v>
      </c>
      <c r="CN97" s="24">
        <f t="shared" si="70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IF(A97&lt;'Données projet'!$A$140,$CQ$205^A97,IF(A97='Données projet'!$A$140,'Données projet'!$B$140,CT96+CS97-DB96))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101"/>
        <v>#N/A</v>
      </c>
      <c r="CW97" s="22" t="e">
        <f t="shared" si="71"/>
        <v>#N/A</v>
      </c>
      <c r="CX97" s="62" t="e">
        <f t="shared" si="72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73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projet'!$B$9,Paramètres!$A$1:$I$88,3,0)*0.475*44/12</f>
        <v>0</v>
      </c>
      <c r="DG97" s="23">
        <f>EXP(-LN(2)/25)*DG96+(1-EXP(-LN(2)/25))/(LN(2)/25)*Calculateur!DB97*Calculateur!DD97*VLOOKUP('Données projet'!$B$9,Paramètres!$A$1:$I$88,3,0)*0.475*44/12</f>
        <v>0</v>
      </c>
      <c r="DH97" s="23">
        <f>EXP(-LN(2)/2)*DH96+(1-EXP(-LN(2)/2))/(LN(2)/2)*DB97*DE97*VLOOKUP('Données projet'!$B$9,Paramètres!$A$1:$I$88,3,0)*0.475*44/12</f>
        <v>0</v>
      </c>
      <c r="DI97" s="24">
        <f t="shared" si="74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IF(A97&lt;'Données projet'!$A$166,$DL$205^A97,IF(A97='Données projet'!$A$166,'Données projet'!$B$166,DO96+DN97-DW96))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102"/>
        <v>#N/A</v>
      </c>
      <c r="DR97" s="22" t="e">
        <f t="shared" si="75"/>
        <v>#N/A</v>
      </c>
      <c r="DS97" s="62" t="e">
        <f t="shared" si="76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77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projet'!$B$9,Paramètres!$A$1:$I$88,3,0)*0.475*44/12</f>
        <v>0</v>
      </c>
      <c r="EB97" s="23">
        <f>EXP(-LN(2)/25)*EB96+(1-EXP(-LN(2)/25))/(LN(2)/25)*Calculateur!DW97*Calculateur!DY97*VLOOKUP('Données projet'!$B$9,Paramètres!$A$1:$I$88,3,0)*0.475*44/12</f>
        <v>0</v>
      </c>
      <c r="EC97" s="23">
        <f>EXP(-LN(2)/2)*EC96+(1-EXP(-LN(2)/2))/(LN(2)/2)*DW97*DZ97*VLOOKUP('Données projet'!$B$9,Paramètres!$A$1:$I$88,3,0)*0.475*44/12</f>
        <v>0</v>
      </c>
      <c r="ED97" s="24">
        <f t="shared" si="78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IF(A97&lt;'Données projet'!$A$192,$EG$205^A97,IF(A97='Données projet'!$A$192,'Données projet'!$B$192,EJ96+EI97-ER96))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103"/>
        <v>#N/A</v>
      </c>
      <c r="EM97" s="22" t="e">
        <f t="shared" si="79"/>
        <v>#N/A</v>
      </c>
      <c r="EN97" s="62" t="e">
        <f t="shared" si="80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81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projet'!$B$9,Paramètres!$A$1:$I$88,3,0)*0.475*44/12</f>
        <v>0</v>
      </c>
      <c r="EW97" s="23">
        <f>EXP(-LN(2)/25)*EW96+(1-EXP(-LN(2)/25))/(LN(2)/25)*Calculateur!ER97*Calculateur!ET97*VLOOKUP('Données projet'!$B$9,Paramètres!$A$1:$I$88,3,0)*0.475*44/12</f>
        <v>0</v>
      </c>
      <c r="EX97" s="23">
        <f>EXP(-LN(2)/2)*EX96+(1-EXP(-LN(2)/2))/(LN(2)/2)*ER97*EU97*VLOOKUP('Données projet'!$B$9,Paramètres!$A$1:$I$88,3,0)*0.475*44/12</f>
        <v>0</v>
      </c>
      <c r="EY97" s="24">
        <f t="shared" si="82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IF(A97&lt;'Données projet'!$A$218,$FB$205^A97,IF(A97='Données projet'!$A$218,'Données projet'!$B$218,FE96+FD97-FM96))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4"/>
        <v>#N/A</v>
      </c>
      <c r="FH97" s="22" t="e">
        <f t="shared" si="83"/>
        <v>#N/A</v>
      </c>
      <c r="FI97" s="62" t="e">
        <f t="shared" si="84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85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projet'!$B$9,Paramètres!$A$1:$I$88,3,0)*0.475*44/12</f>
        <v>0</v>
      </c>
      <c r="FR97" s="23">
        <f>EXP(-LN(2)/25)*FR96+(1-EXP(-LN(2)/25))/(LN(2)/25)*Calculateur!FM97*Calculateur!FO97*VLOOKUP('Données projet'!$B$9,Paramètres!$A$1:$I$88,3,0)*0.475*44/12</f>
        <v>0</v>
      </c>
      <c r="FS97" s="23">
        <f>EXP(-LN(2)/2)*FS96+(1-EXP(-LN(2)/2))/(LN(2)/2)*FM97*FP97*VLOOKUP('Données projet'!$B$9,Paramètres!$A$1:$I$88,3,0)*0.475*44/12</f>
        <v>0</v>
      </c>
      <c r="FT97" s="24">
        <f t="shared" si="86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IF(A97&lt;'Données projet'!$A$244,$FW$205^A97,IF(A97='Données projet'!$A$244,'Données projet'!$B$244,FZ96+FY97-GH96))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5"/>
        <v>#N/A</v>
      </c>
      <c r="GC97" s="22" t="e">
        <f t="shared" si="87"/>
        <v>#N/A</v>
      </c>
      <c r="GD97" s="62" t="e">
        <f t="shared" si="88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89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projet'!$B$9,Paramètres!$A$1:$I$88,3,0)*0.475*44/12</f>
        <v>0</v>
      </c>
      <c r="GM97" s="23">
        <f>EXP(-LN(2)/25)*GM96+(1-EXP(-LN(2)/25))/(LN(2)/25)*Calculateur!GH97*Calculateur!GJ97*VLOOKUP('Données projet'!$B$9,Paramètres!$A$1:$I$88,3,0)*0.475*44/12</f>
        <v>0</v>
      </c>
      <c r="GN97" s="23">
        <f>EXP(-LN(2)/2)*GN96+(1-EXP(-LN(2)/2))/(LN(2)/2)*GH97*GK97*VLOOKUP('Données projet'!$B$9,Paramètres!$A$1:$I$88,3,0)*0.475*44/12</f>
        <v>0</v>
      </c>
      <c r="GO97" s="23">
        <f t="shared" si="90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IF(A97&lt;'Données projet'!$A$270,$GR$205^A97,IF(A97='Données projet'!$A$270,'Données projet'!$B$270,GU96+GT97-HC96))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6"/>
        <v>#N/A</v>
      </c>
      <c r="GX97" s="22" t="e">
        <f t="shared" si="91"/>
        <v>#N/A</v>
      </c>
      <c r="GY97" s="62" t="e">
        <f t="shared" si="92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93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projet'!$B$9,Paramètres!$A$1:$I$88,3,0)*0.475*44/12</f>
        <v>0</v>
      </c>
      <c r="HH97" s="23">
        <f>EXP(-LN(2)/25)*HH96+(1-EXP(-LN(2)/25))/(LN(2)/25)*Calculateur!HC97*Calculateur!HE97*VLOOKUP('Données projet'!$B$9,Paramètres!$A$1:$I$88,3,0)*0.475*44/12</f>
        <v>0</v>
      </c>
      <c r="HI97" s="23">
        <f>EXP(-LN(2)/2)*HI96+(1-EXP(-LN(2)/2))/(LN(2)/2)*HC97*HF97*VLOOKUP('Données projet'!$B$9,Paramètres!$A$1:$I$88,3,0)*0.475*44/12</f>
        <v>0</v>
      </c>
      <c r="HJ97" s="24">
        <f t="shared" si="94"/>
        <v>0</v>
      </c>
    </row>
    <row r="98" spans="1:218" s="5" customFormat="1" x14ac:dyDescent="0.3">
      <c r="A98" s="11">
        <f t="shared" si="9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56.809999999999938</v>
      </c>
      <c r="D98" s="12">
        <f t="shared" si="9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7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IF(A98&lt;'Données projet'!$A$36,$K$205^A98,IF(A98='Données projet'!$A$36,'Données projet'!$B$36,N97+M98-V97))</f>
        <v>0</v>
      </c>
      <c r="O98" s="14">
        <f>N98*VLOOKUP('Données projet'!$B$9,Paramètres!$A$1:$I$88,3,0)*VLOOKUP('Données projet'!$B$9,Paramètres!$A$1:$I$88,5,0)</f>
        <v>0</v>
      </c>
      <c r="P98" s="14" t="e">
        <f t="shared" si="9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148.54336005338024</v>
      </c>
      <c r="T98" s="62">
        <f t="shared" si="56"/>
        <v>361.07991692964788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14.717626194238745</v>
      </c>
      <c r="AA98" s="23">
        <f>EXP(-LN(2)/25)*AA97+(1-EXP(-LN(2)/25))/(LN(2)/25)*Calculateur!V98*Calculateur!X98*VLOOKUP('Données projet'!$B$9,Paramètres!$A$1:$I$88,3,0)*0.475*44/12</f>
        <v>7.2488510860440929</v>
      </c>
      <c r="AB98" s="23">
        <f>EXP(-LN(2)/2)*AB97+(1-EXP(-LN(2)/2))/(LN(2)/2)*V98*Y98*VLOOKUP('Données projet'!$B$9,Paramètres!$A$1:$I$88,3,0)*0.475*44/12</f>
        <v>7.1727654962935001E-9</v>
      </c>
      <c r="AC98" s="24">
        <f t="shared" si="58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IF(A98&lt;'Données projet'!$A$62,$AF$205^A98,IF(A98='Données projet'!$A$62,'Données projet'!$B$62,AI97+AH98-AQ97))</f>
        <v>0</v>
      </c>
      <c r="AJ98" s="14" t="e">
        <f>AI98*VLOOKUP('Données projet'!$B$10,Paramètres!$A$1:$I$88,3,0)*VLOOKUP('Données projet'!$B$10,Paramètres!$A$1:$I$88,5,0)</f>
        <v>#N/A</v>
      </c>
      <c r="AK98" s="14" t="e">
        <f t="shared" si="98"/>
        <v>#N/A</v>
      </c>
      <c r="AL98" s="22" t="e">
        <f t="shared" si="59"/>
        <v>#N/A</v>
      </c>
      <c r="AM98" s="62" t="e">
        <f t="shared" si="60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61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projet'!$B$9,Paramètres!$A$1:$I$88,3,0)*0.475*44/12</f>
        <v>0</v>
      </c>
      <c r="AV98" s="23">
        <f>EXP(-LN(2)/25)*AV97+(1-EXP(-LN(2)/25))/(LN(2)/25)*Calculateur!AQ98*Calculateur!AS98*VLOOKUP('Données projet'!$B$9,Paramètres!$A$1:$I$88,3,0)*0.475*44/12</f>
        <v>0</v>
      </c>
      <c r="AW98" s="23">
        <f>EXP(-LN(2)/2)*AW97+(1-EXP(-LN(2)/2))/(LN(2)/2)*AQ98*AT98*VLOOKUP('Données projet'!$B$9,Paramètres!$A$1:$I$88,3,0)*0.475*44/12</f>
        <v>0</v>
      </c>
      <c r="AX98" s="23">
        <f t="shared" si="62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IF(A98&lt;'Données projet'!$A$88,$BA$205^A98,IF(A98='Données projet'!$A$88,'Données projet'!$B$88,BD97+BC98-BL97))</f>
        <v>0</v>
      </c>
      <c r="BE98" s="14" t="e">
        <f>BD98*VLOOKUP('Données projet'!$B$11,Paramètres!$A$1:$I$88,3,0)*VLOOKUP('Données projet'!$B$11,Paramètres!$A$1:$I$88,5,0)</f>
        <v>#N/A</v>
      </c>
      <c r="BF98" s="14" t="e">
        <f t="shared" si="99"/>
        <v>#N/A</v>
      </c>
      <c r="BG98" s="22" t="e">
        <f t="shared" si="63"/>
        <v>#N/A</v>
      </c>
      <c r="BH98" s="62" t="e">
        <f t="shared" si="64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65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projet'!$B$9,Paramètres!$A$1:$I$88,3,0)*0.475*44/12</f>
        <v>0</v>
      </c>
      <c r="BQ98" s="23">
        <f>EXP(-LN(2)/25)*BQ97+(1-EXP(-LN(2)/25))/(LN(2)/25)*Calculateur!BL98*Calculateur!BN98*VLOOKUP('Données projet'!$B$9,Paramètres!$A$1:$I$88,3,0)*0.475*44/12</f>
        <v>0</v>
      </c>
      <c r="BR98" s="23">
        <f>EXP(-LN(2)/2)*BR97+(1-EXP(-LN(2)/2))/(LN(2)/2)*BL98*BO98*VLOOKUP('Données projet'!$B$9,Paramètres!$A$1:$I$88,3,0)*0.475*44/12</f>
        <v>0</v>
      </c>
      <c r="BS98" s="24">
        <f t="shared" si="66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IF(A98&lt;'Données projet'!$A$114,$BV$205^A98,IF(A98='Données projet'!$A$114,'Données projet'!$B$114,BY97+BX98-CG97))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100"/>
        <v>#N/A</v>
      </c>
      <c r="CB98" s="22" t="e">
        <f t="shared" si="67"/>
        <v>#N/A</v>
      </c>
      <c r="CC98" s="62" t="e">
        <f t="shared" si="68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69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projet'!$B$9,Paramètres!$A$1:$I$88,3,0)*0.475*44/12</f>
        <v>0</v>
      </c>
      <c r="CL98" s="23">
        <f>EXP(-LN(2)/25)*CL97+(1-EXP(-LN(2)/25))/(LN(2)/25)*Calculateur!CG98*Calculateur!CI98*VLOOKUP('Données projet'!$B$9,Paramètres!$A$1:$I$88,3,0)*0.475*44/12</f>
        <v>0</v>
      </c>
      <c r="CM98" s="23">
        <f>EXP(-LN(2)/2)*CM97+(1-EXP(-LN(2)/2))/(LN(2)/2)*CG98*CJ98*VLOOKUP('Données projet'!$B$9,Paramètres!$A$1:$I$88,3,0)*0.475*44/12</f>
        <v>0</v>
      </c>
      <c r="CN98" s="24">
        <f t="shared" si="70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IF(A98&lt;'Données projet'!$A$140,$CQ$205^A98,IF(A98='Données projet'!$A$140,'Données projet'!$B$140,CT97+CS98-DB97))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101"/>
        <v>#N/A</v>
      </c>
      <c r="CW98" s="22" t="e">
        <f t="shared" si="71"/>
        <v>#N/A</v>
      </c>
      <c r="CX98" s="62" t="e">
        <f t="shared" si="72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73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projet'!$B$9,Paramètres!$A$1:$I$88,3,0)*0.475*44/12</f>
        <v>0</v>
      </c>
      <c r="DG98" s="23">
        <f>EXP(-LN(2)/25)*DG97+(1-EXP(-LN(2)/25))/(LN(2)/25)*Calculateur!DB98*Calculateur!DD98*VLOOKUP('Données projet'!$B$9,Paramètres!$A$1:$I$88,3,0)*0.475*44/12</f>
        <v>0</v>
      </c>
      <c r="DH98" s="23">
        <f>EXP(-LN(2)/2)*DH97+(1-EXP(-LN(2)/2))/(LN(2)/2)*DB98*DE98*VLOOKUP('Données projet'!$B$9,Paramètres!$A$1:$I$88,3,0)*0.475*44/12</f>
        <v>0</v>
      </c>
      <c r="DI98" s="24">
        <f t="shared" si="74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IF(A98&lt;'Données projet'!$A$166,$DL$205^A98,IF(A98='Données projet'!$A$166,'Données projet'!$B$166,DO97+DN98-DW97))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102"/>
        <v>#N/A</v>
      </c>
      <c r="DR98" s="22" t="e">
        <f t="shared" si="75"/>
        <v>#N/A</v>
      </c>
      <c r="DS98" s="62" t="e">
        <f t="shared" si="76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77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projet'!$B$9,Paramètres!$A$1:$I$88,3,0)*0.475*44/12</f>
        <v>0</v>
      </c>
      <c r="EB98" s="23">
        <f>EXP(-LN(2)/25)*EB97+(1-EXP(-LN(2)/25))/(LN(2)/25)*Calculateur!DW98*Calculateur!DY98*VLOOKUP('Données projet'!$B$9,Paramètres!$A$1:$I$88,3,0)*0.475*44/12</f>
        <v>0</v>
      </c>
      <c r="EC98" s="23">
        <f>EXP(-LN(2)/2)*EC97+(1-EXP(-LN(2)/2))/(LN(2)/2)*DW98*DZ98*VLOOKUP('Données projet'!$B$9,Paramètres!$A$1:$I$88,3,0)*0.475*44/12</f>
        <v>0</v>
      </c>
      <c r="ED98" s="24">
        <f t="shared" si="78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IF(A98&lt;'Données projet'!$A$192,$EG$205^A98,IF(A98='Données projet'!$A$192,'Données projet'!$B$192,EJ97+EI98-ER97))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103"/>
        <v>#N/A</v>
      </c>
      <c r="EM98" s="22" t="e">
        <f t="shared" si="79"/>
        <v>#N/A</v>
      </c>
      <c r="EN98" s="62" t="e">
        <f t="shared" si="80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81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projet'!$B$9,Paramètres!$A$1:$I$88,3,0)*0.475*44/12</f>
        <v>0</v>
      </c>
      <c r="EW98" s="23">
        <f>EXP(-LN(2)/25)*EW97+(1-EXP(-LN(2)/25))/(LN(2)/25)*Calculateur!ER98*Calculateur!ET98*VLOOKUP('Données projet'!$B$9,Paramètres!$A$1:$I$88,3,0)*0.475*44/12</f>
        <v>0</v>
      </c>
      <c r="EX98" s="23">
        <f>EXP(-LN(2)/2)*EX97+(1-EXP(-LN(2)/2))/(LN(2)/2)*ER98*EU98*VLOOKUP('Données projet'!$B$9,Paramètres!$A$1:$I$88,3,0)*0.475*44/12</f>
        <v>0</v>
      </c>
      <c r="EY98" s="24">
        <f t="shared" si="82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IF(A98&lt;'Données projet'!$A$218,$FB$205^A98,IF(A98='Données projet'!$A$218,'Données projet'!$B$218,FE97+FD98-FM97))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4"/>
        <v>#N/A</v>
      </c>
      <c r="FH98" s="22" t="e">
        <f t="shared" si="83"/>
        <v>#N/A</v>
      </c>
      <c r="FI98" s="62" t="e">
        <f t="shared" si="84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85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projet'!$B$9,Paramètres!$A$1:$I$88,3,0)*0.475*44/12</f>
        <v>0</v>
      </c>
      <c r="FR98" s="23">
        <f>EXP(-LN(2)/25)*FR97+(1-EXP(-LN(2)/25))/(LN(2)/25)*Calculateur!FM98*Calculateur!FO98*VLOOKUP('Données projet'!$B$9,Paramètres!$A$1:$I$88,3,0)*0.475*44/12</f>
        <v>0</v>
      </c>
      <c r="FS98" s="23">
        <f>EXP(-LN(2)/2)*FS97+(1-EXP(-LN(2)/2))/(LN(2)/2)*FM98*FP98*VLOOKUP('Données projet'!$B$9,Paramètres!$A$1:$I$88,3,0)*0.475*44/12</f>
        <v>0</v>
      </c>
      <c r="FT98" s="24">
        <f t="shared" si="86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IF(A98&lt;'Données projet'!$A$244,$FW$205^A98,IF(A98='Données projet'!$A$244,'Données projet'!$B$244,FZ97+FY98-GH97))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5"/>
        <v>#N/A</v>
      </c>
      <c r="GC98" s="22" t="e">
        <f t="shared" si="87"/>
        <v>#N/A</v>
      </c>
      <c r="GD98" s="62" t="e">
        <f t="shared" si="88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89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projet'!$B$9,Paramètres!$A$1:$I$88,3,0)*0.475*44/12</f>
        <v>0</v>
      </c>
      <c r="GM98" s="23">
        <f>EXP(-LN(2)/25)*GM97+(1-EXP(-LN(2)/25))/(LN(2)/25)*Calculateur!GH98*Calculateur!GJ98*VLOOKUP('Données projet'!$B$9,Paramètres!$A$1:$I$88,3,0)*0.475*44/12</f>
        <v>0</v>
      </c>
      <c r="GN98" s="23">
        <f>EXP(-LN(2)/2)*GN97+(1-EXP(-LN(2)/2))/(LN(2)/2)*GH98*GK98*VLOOKUP('Données projet'!$B$9,Paramètres!$A$1:$I$88,3,0)*0.475*44/12</f>
        <v>0</v>
      </c>
      <c r="GO98" s="23">
        <f t="shared" si="90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IF(A98&lt;'Données projet'!$A$270,$GR$205^A98,IF(A98='Données projet'!$A$270,'Données projet'!$B$270,GU97+GT98-HC97))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6"/>
        <v>#N/A</v>
      </c>
      <c r="GX98" s="22" t="e">
        <f t="shared" si="91"/>
        <v>#N/A</v>
      </c>
      <c r="GY98" s="62" t="e">
        <f t="shared" si="92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93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projet'!$B$9,Paramètres!$A$1:$I$88,3,0)*0.475*44/12</f>
        <v>0</v>
      </c>
      <c r="HH98" s="23">
        <f>EXP(-LN(2)/25)*HH97+(1-EXP(-LN(2)/25))/(LN(2)/25)*Calculateur!HC98*Calculateur!HE98*VLOOKUP('Données projet'!$B$9,Paramètres!$A$1:$I$88,3,0)*0.475*44/12</f>
        <v>0</v>
      </c>
      <c r="HI98" s="23">
        <f>EXP(-LN(2)/2)*HI97+(1-EXP(-LN(2)/2))/(LN(2)/2)*HC98*HF98*VLOOKUP('Données projet'!$B$9,Paramètres!$A$1:$I$88,3,0)*0.475*44/12</f>
        <v>0</v>
      </c>
      <c r="HJ98" s="24">
        <f t="shared" si="94"/>
        <v>0</v>
      </c>
    </row>
    <row r="99" spans="1:218" s="5" customFormat="1" x14ac:dyDescent="0.3">
      <c r="A99" s="11">
        <f t="shared" si="9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57.407999999999937</v>
      </c>
      <c r="D99" s="12">
        <f t="shared" si="9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7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IF(A99&lt;'Données projet'!$A$36,$K$205^A99,IF(A99='Données projet'!$A$36,'Données projet'!$B$36,N98+M99-V98))</f>
        <v>0</v>
      </c>
      <c r="O99" s="14">
        <f>N99*VLOOKUP('Données projet'!$B$9,Paramètres!$A$1:$I$88,3,0)*VLOOKUP('Données projet'!$B$9,Paramètres!$A$1:$I$88,5,0)</f>
        <v>0</v>
      </c>
      <c r="P99" s="14" t="e">
        <f t="shared" si="9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148.54336005338024</v>
      </c>
      <c r="T99" s="62">
        <f t="shared" si="56"/>
        <v>361.07991692964788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14.429022521435311</v>
      </c>
      <c r="AA99" s="23">
        <f>EXP(-LN(2)/25)*AA98+(1-EXP(-LN(2)/25))/(LN(2)/25)*Calculateur!V99*Calculateur!X99*VLOOKUP('Données projet'!$B$9,Paramètres!$A$1:$I$88,3,0)*0.475*44/12</f>
        <v>7.0506308718957058</v>
      </c>
      <c r="AB99" s="23">
        <f>EXP(-LN(2)/2)*AB98+(1-EXP(-LN(2)/2))/(LN(2)/2)*V99*Y99*VLOOKUP('Données projet'!$B$9,Paramètres!$A$1:$I$88,3,0)*0.475*44/12</f>
        <v>5.0719111222900265E-9</v>
      </c>
      <c r="AC99" s="24">
        <f t="shared" si="58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IF(A99&lt;'Données projet'!$A$62,$AF$205^A99,IF(A99='Données projet'!$A$62,'Données projet'!$B$62,AI98+AH99-AQ98))</f>
        <v>0</v>
      </c>
      <c r="AJ99" s="14" t="e">
        <f>AI99*VLOOKUP('Données projet'!$B$10,Paramètres!$A$1:$I$88,3,0)*VLOOKUP('Données projet'!$B$10,Paramètres!$A$1:$I$88,5,0)</f>
        <v>#N/A</v>
      </c>
      <c r="AK99" s="14" t="e">
        <f t="shared" si="98"/>
        <v>#N/A</v>
      </c>
      <c r="AL99" s="22" t="e">
        <f t="shared" si="59"/>
        <v>#N/A</v>
      </c>
      <c r="AM99" s="62" t="e">
        <f t="shared" si="60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61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projet'!$B$9,Paramètres!$A$1:$I$88,3,0)*0.475*44/12</f>
        <v>0</v>
      </c>
      <c r="AV99" s="23">
        <f>EXP(-LN(2)/25)*AV98+(1-EXP(-LN(2)/25))/(LN(2)/25)*Calculateur!AQ99*Calculateur!AS99*VLOOKUP('Données projet'!$B$9,Paramètres!$A$1:$I$88,3,0)*0.475*44/12</f>
        <v>0</v>
      </c>
      <c r="AW99" s="23">
        <f>EXP(-LN(2)/2)*AW98+(1-EXP(-LN(2)/2))/(LN(2)/2)*AQ99*AT99*VLOOKUP('Données projet'!$B$9,Paramètres!$A$1:$I$88,3,0)*0.475*44/12</f>
        <v>0</v>
      </c>
      <c r="AX99" s="23">
        <f t="shared" si="62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IF(A99&lt;'Données projet'!$A$88,$BA$205^A99,IF(A99='Données projet'!$A$88,'Données projet'!$B$88,BD98+BC99-BL98))</f>
        <v>0</v>
      </c>
      <c r="BE99" s="14" t="e">
        <f>BD99*VLOOKUP('Données projet'!$B$11,Paramètres!$A$1:$I$88,3,0)*VLOOKUP('Données projet'!$B$11,Paramètres!$A$1:$I$88,5,0)</f>
        <v>#N/A</v>
      </c>
      <c r="BF99" s="14" t="e">
        <f t="shared" si="99"/>
        <v>#N/A</v>
      </c>
      <c r="BG99" s="22" t="e">
        <f t="shared" si="63"/>
        <v>#N/A</v>
      </c>
      <c r="BH99" s="62" t="e">
        <f t="shared" si="64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65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projet'!$B$9,Paramètres!$A$1:$I$88,3,0)*0.475*44/12</f>
        <v>0</v>
      </c>
      <c r="BQ99" s="23">
        <f>EXP(-LN(2)/25)*BQ98+(1-EXP(-LN(2)/25))/(LN(2)/25)*Calculateur!BL99*Calculateur!BN99*VLOOKUP('Données projet'!$B$9,Paramètres!$A$1:$I$88,3,0)*0.475*44/12</f>
        <v>0</v>
      </c>
      <c r="BR99" s="23">
        <f>EXP(-LN(2)/2)*BR98+(1-EXP(-LN(2)/2))/(LN(2)/2)*BL99*BO99*VLOOKUP('Données projet'!$B$9,Paramètres!$A$1:$I$88,3,0)*0.475*44/12</f>
        <v>0</v>
      </c>
      <c r="BS99" s="24">
        <f t="shared" si="66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IF(A99&lt;'Données projet'!$A$114,$BV$205^A99,IF(A99='Données projet'!$A$114,'Données projet'!$B$114,BY98+BX99-CG98))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100"/>
        <v>#N/A</v>
      </c>
      <c r="CB99" s="22" t="e">
        <f t="shared" si="67"/>
        <v>#N/A</v>
      </c>
      <c r="CC99" s="62" t="e">
        <f t="shared" si="68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69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projet'!$B$9,Paramètres!$A$1:$I$88,3,0)*0.475*44/12</f>
        <v>0</v>
      </c>
      <c r="CL99" s="23">
        <f>EXP(-LN(2)/25)*CL98+(1-EXP(-LN(2)/25))/(LN(2)/25)*Calculateur!CG99*Calculateur!CI99*VLOOKUP('Données projet'!$B$9,Paramètres!$A$1:$I$88,3,0)*0.475*44/12</f>
        <v>0</v>
      </c>
      <c r="CM99" s="23">
        <f>EXP(-LN(2)/2)*CM98+(1-EXP(-LN(2)/2))/(LN(2)/2)*CG99*CJ99*VLOOKUP('Données projet'!$B$9,Paramètres!$A$1:$I$88,3,0)*0.475*44/12</f>
        <v>0</v>
      </c>
      <c r="CN99" s="24">
        <f t="shared" si="70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IF(A99&lt;'Données projet'!$A$140,$CQ$205^A99,IF(A99='Données projet'!$A$140,'Données projet'!$B$140,CT98+CS99-DB98))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101"/>
        <v>#N/A</v>
      </c>
      <c r="CW99" s="22" t="e">
        <f t="shared" si="71"/>
        <v>#N/A</v>
      </c>
      <c r="CX99" s="62" t="e">
        <f t="shared" si="72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73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projet'!$B$9,Paramètres!$A$1:$I$88,3,0)*0.475*44/12</f>
        <v>0</v>
      </c>
      <c r="DG99" s="23">
        <f>EXP(-LN(2)/25)*DG98+(1-EXP(-LN(2)/25))/(LN(2)/25)*Calculateur!DB99*Calculateur!DD99*VLOOKUP('Données projet'!$B$9,Paramètres!$A$1:$I$88,3,0)*0.475*44/12</f>
        <v>0</v>
      </c>
      <c r="DH99" s="23">
        <f>EXP(-LN(2)/2)*DH98+(1-EXP(-LN(2)/2))/(LN(2)/2)*DB99*DE99*VLOOKUP('Données projet'!$B$9,Paramètres!$A$1:$I$88,3,0)*0.475*44/12</f>
        <v>0</v>
      </c>
      <c r="DI99" s="24">
        <f t="shared" si="74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IF(A99&lt;'Données projet'!$A$166,$DL$205^A99,IF(A99='Données projet'!$A$166,'Données projet'!$B$166,DO98+DN99-DW98))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102"/>
        <v>#N/A</v>
      </c>
      <c r="DR99" s="22" t="e">
        <f t="shared" si="75"/>
        <v>#N/A</v>
      </c>
      <c r="DS99" s="62" t="e">
        <f t="shared" si="76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77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projet'!$B$9,Paramètres!$A$1:$I$88,3,0)*0.475*44/12</f>
        <v>0</v>
      </c>
      <c r="EB99" s="23">
        <f>EXP(-LN(2)/25)*EB98+(1-EXP(-LN(2)/25))/(LN(2)/25)*Calculateur!DW99*Calculateur!DY99*VLOOKUP('Données projet'!$B$9,Paramètres!$A$1:$I$88,3,0)*0.475*44/12</f>
        <v>0</v>
      </c>
      <c r="EC99" s="23">
        <f>EXP(-LN(2)/2)*EC98+(1-EXP(-LN(2)/2))/(LN(2)/2)*DW99*DZ99*VLOOKUP('Données projet'!$B$9,Paramètres!$A$1:$I$88,3,0)*0.475*44/12</f>
        <v>0</v>
      </c>
      <c r="ED99" s="24">
        <f t="shared" si="78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IF(A99&lt;'Données projet'!$A$192,$EG$205^A99,IF(A99='Données projet'!$A$192,'Données projet'!$B$192,EJ98+EI99-ER98))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103"/>
        <v>#N/A</v>
      </c>
      <c r="EM99" s="22" t="e">
        <f t="shared" si="79"/>
        <v>#N/A</v>
      </c>
      <c r="EN99" s="62" t="e">
        <f t="shared" si="80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81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projet'!$B$9,Paramètres!$A$1:$I$88,3,0)*0.475*44/12</f>
        <v>0</v>
      </c>
      <c r="EW99" s="23">
        <f>EXP(-LN(2)/25)*EW98+(1-EXP(-LN(2)/25))/(LN(2)/25)*Calculateur!ER99*Calculateur!ET99*VLOOKUP('Données projet'!$B$9,Paramètres!$A$1:$I$88,3,0)*0.475*44/12</f>
        <v>0</v>
      </c>
      <c r="EX99" s="23">
        <f>EXP(-LN(2)/2)*EX98+(1-EXP(-LN(2)/2))/(LN(2)/2)*ER99*EU99*VLOOKUP('Données projet'!$B$9,Paramètres!$A$1:$I$88,3,0)*0.475*44/12</f>
        <v>0</v>
      </c>
      <c r="EY99" s="24">
        <f t="shared" si="82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IF(A99&lt;'Données projet'!$A$218,$FB$205^A99,IF(A99='Données projet'!$A$218,'Données projet'!$B$218,FE98+FD99-FM98))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4"/>
        <v>#N/A</v>
      </c>
      <c r="FH99" s="22" t="e">
        <f t="shared" si="83"/>
        <v>#N/A</v>
      </c>
      <c r="FI99" s="62" t="e">
        <f t="shared" si="84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85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projet'!$B$9,Paramètres!$A$1:$I$88,3,0)*0.475*44/12</f>
        <v>0</v>
      </c>
      <c r="FR99" s="23">
        <f>EXP(-LN(2)/25)*FR98+(1-EXP(-LN(2)/25))/(LN(2)/25)*Calculateur!FM99*Calculateur!FO99*VLOOKUP('Données projet'!$B$9,Paramètres!$A$1:$I$88,3,0)*0.475*44/12</f>
        <v>0</v>
      </c>
      <c r="FS99" s="23">
        <f>EXP(-LN(2)/2)*FS98+(1-EXP(-LN(2)/2))/(LN(2)/2)*FM99*FP99*VLOOKUP('Données projet'!$B$9,Paramètres!$A$1:$I$88,3,0)*0.475*44/12</f>
        <v>0</v>
      </c>
      <c r="FT99" s="24">
        <f t="shared" si="86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IF(A99&lt;'Données projet'!$A$244,$FW$205^A99,IF(A99='Données projet'!$A$244,'Données projet'!$B$244,FZ98+FY99-GH98))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5"/>
        <v>#N/A</v>
      </c>
      <c r="GC99" s="22" t="e">
        <f t="shared" si="87"/>
        <v>#N/A</v>
      </c>
      <c r="GD99" s="62" t="e">
        <f t="shared" si="88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89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projet'!$B$9,Paramètres!$A$1:$I$88,3,0)*0.475*44/12</f>
        <v>0</v>
      </c>
      <c r="GM99" s="23">
        <f>EXP(-LN(2)/25)*GM98+(1-EXP(-LN(2)/25))/(LN(2)/25)*Calculateur!GH99*Calculateur!GJ99*VLOOKUP('Données projet'!$B$9,Paramètres!$A$1:$I$88,3,0)*0.475*44/12</f>
        <v>0</v>
      </c>
      <c r="GN99" s="23">
        <f>EXP(-LN(2)/2)*GN98+(1-EXP(-LN(2)/2))/(LN(2)/2)*GH99*GK99*VLOOKUP('Données projet'!$B$9,Paramètres!$A$1:$I$88,3,0)*0.475*44/12</f>
        <v>0</v>
      </c>
      <c r="GO99" s="23">
        <f t="shared" si="90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IF(A99&lt;'Données projet'!$A$270,$GR$205^A99,IF(A99='Données projet'!$A$270,'Données projet'!$B$270,GU98+GT99-HC98))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6"/>
        <v>#N/A</v>
      </c>
      <c r="GX99" s="22" t="e">
        <f t="shared" si="91"/>
        <v>#N/A</v>
      </c>
      <c r="GY99" s="62" t="e">
        <f t="shared" si="92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93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projet'!$B$9,Paramètres!$A$1:$I$88,3,0)*0.475*44/12</f>
        <v>0</v>
      </c>
      <c r="HH99" s="23">
        <f>EXP(-LN(2)/25)*HH98+(1-EXP(-LN(2)/25))/(LN(2)/25)*Calculateur!HC99*Calculateur!HE99*VLOOKUP('Données projet'!$B$9,Paramètres!$A$1:$I$88,3,0)*0.475*44/12</f>
        <v>0</v>
      </c>
      <c r="HI99" s="23">
        <f>EXP(-LN(2)/2)*HI98+(1-EXP(-LN(2)/2))/(LN(2)/2)*HC99*HF99*VLOOKUP('Données projet'!$B$9,Paramètres!$A$1:$I$88,3,0)*0.475*44/12</f>
        <v>0</v>
      </c>
      <c r="HJ99" s="24">
        <f t="shared" si="94"/>
        <v>0</v>
      </c>
    </row>
    <row r="100" spans="1:218" s="5" customFormat="1" x14ac:dyDescent="0.3">
      <c r="A100" s="11">
        <f t="shared" si="9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58.005999999999936</v>
      </c>
      <c r="D100" s="12">
        <f t="shared" si="9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7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IF(A100&lt;'Données projet'!$A$36,$K$205^A100,IF(A100='Données projet'!$A$36,'Données projet'!$B$36,N99+M100-V99))</f>
        <v>0</v>
      </c>
      <c r="O100" s="14">
        <f>N100*VLOOKUP('Données projet'!$B$9,Paramètres!$A$1:$I$88,3,0)*VLOOKUP('Données projet'!$B$9,Paramètres!$A$1:$I$88,5,0)</f>
        <v>0</v>
      </c>
      <c r="P100" s="14" t="e">
        <f t="shared" si="9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148.54336005338024</v>
      </c>
      <c r="T100" s="62">
        <f t="shared" si="56"/>
        <v>361.07991692964788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14.146078190624692</v>
      </c>
      <c r="AA100" s="23">
        <f>EXP(-LN(2)/25)*AA99+(1-EXP(-LN(2)/25))/(LN(2)/25)*Calculateur!V100*Calculateur!X100*VLOOKUP('Données projet'!$B$9,Paramètres!$A$1:$I$88,3,0)*0.475*44/12</f>
        <v>6.8578309999271543</v>
      </c>
      <c r="AB100" s="23">
        <f>EXP(-LN(2)/2)*AB99+(1-EXP(-LN(2)/2))/(LN(2)/2)*V100*Y100*VLOOKUP('Données projet'!$B$9,Paramètres!$A$1:$I$88,3,0)*0.475*44/12</f>
        <v>3.5863827481467509E-9</v>
      </c>
      <c r="AC100" s="24">
        <f t="shared" si="58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IF(A100&lt;'Données projet'!$A$62,$AF$205^A100,IF(A100='Données projet'!$A$62,'Données projet'!$B$62,AI99+AH100-AQ99))</f>
        <v>0</v>
      </c>
      <c r="AJ100" s="14" t="e">
        <f>AI100*VLOOKUP('Données projet'!$B$10,Paramètres!$A$1:$I$88,3,0)*VLOOKUP('Données projet'!$B$10,Paramètres!$A$1:$I$88,5,0)</f>
        <v>#N/A</v>
      </c>
      <c r="AK100" s="14" t="e">
        <f t="shared" si="98"/>
        <v>#N/A</v>
      </c>
      <c r="AL100" s="22" t="e">
        <f t="shared" si="59"/>
        <v>#N/A</v>
      </c>
      <c r="AM100" s="62" t="e">
        <f t="shared" si="60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61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projet'!$B$9,Paramètres!$A$1:$I$88,3,0)*0.475*44/12</f>
        <v>0</v>
      </c>
      <c r="AV100" s="23">
        <f>EXP(-LN(2)/25)*AV99+(1-EXP(-LN(2)/25))/(LN(2)/25)*Calculateur!AQ100*Calculateur!AS100*VLOOKUP('Données projet'!$B$9,Paramètres!$A$1:$I$88,3,0)*0.475*44/12</f>
        <v>0</v>
      </c>
      <c r="AW100" s="23">
        <f>EXP(-LN(2)/2)*AW99+(1-EXP(-LN(2)/2))/(LN(2)/2)*AQ100*AT100*VLOOKUP('Données projet'!$B$9,Paramètres!$A$1:$I$88,3,0)*0.475*44/12</f>
        <v>0</v>
      </c>
      <c r="AX100" s="23">
        <f t="shared" si="62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IF(A100&lt;'Données projet'!$A$88,$BA$205^A100,IF(A100='Données projet'!$A$88,'Données projet'!$B$88,BD99+BC100-BL99))</f>
        <v>0</v>
      </c>
      <c r="BE100" s="14" t="e">
        <f>BD100*VLOOKUP('Données projet'!$B$11,Paramètres!$A$1:$I$88,3,0)*VLOOKUP('Données projet'!$B$11,Paramètres!$A$1:$I$88,5,0)</f>
        <v>#N/A</v>
      </c>
      <c r="BF100" s="14" t="e">
        <f t="shared" si="99"/>
        <v>#N/A</v>
      </c>
      <c r="BG100" s="22" t="e">
        <f t="shared" si="63"/>
        <v>#N/A</v>
      </c>
      <c r="BH100" s="62" t="e">
        <f t="shared" si="64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65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projet'!$B$9,Paramètres!$A$1:$I$88,3,0)*0.475*44/12</f>
        <v>0</v>
      </c>
      <c r="BQ100" s="23">
        <f>EXP(-LN(2)/25)*BQ99+(1-EXP(-LN(2)/25))/(LN(2)/25)*Calculateur!BL100*Calculateur!BN100*VLOOKUP('Données projet'!$B$9,Paramètres!$A$1:$I$88,3,0)*0.475*44/12</f>
        <v>0</v>
      </c>
      <c r="BR100" s="23">
        <f>EXP(-LN(2)/2)*BR99+(1-EXP(-LN(2)/2))/(LN(2)/2)*BL100*BO100*VLOOKUP('Données projet'!$B$9,Paramètres!$A$1:$I$88,3,0)*0.475*44/12</f>
        <v>0</v>
      </c>
      <c r="BS100" s="24">
        <f t="shared" si="66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IF(A100&lt;'Données projet'!$A$114,$BV$205^A100,IF(A100='Données projet'!$A$114,'Données projet'!$B$114,BY99+BX100-CG99))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100"/>
        <v>#N/A</v>
      </c>
      <c r="CB100" s="22" t="e">
        <f t="shared" si="67"/>
        <v>#N/A</v>
      </c>
      <c r="CC100" s="62" t="e">
        <f t="shared" si="68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69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projet'!$B$9,Paramètres!$A$1:$I$88,3,0)*0.475*44/12</f>
        <v>0</v>
      </c>
      <c r="CL100" s="23">
        <f>EXP(-LN(2)/25)*CL99+(1-EXP(-LN(2)/25))/(LN(2)/25)*Calculateur!CG100*Calculateur!CI100*VLOOKUP('Données projet'!$B$9,Paramètres!$A$1:$I$88,3,0)*0.475*44/12</f>
        <v>0</v>
      </c>
      <c r="CM100" s="23">
        <f>EXP(-LN(2)/2)*CM99+(1-EXP(-LN(2)/2))/(LN(2)/2)*CG100*CJ100*VLOOKUP('Données projet'!$B$9,Paramètres!$A$1:$I$88,3,0)*0.475*44/12</f>
        <v>0</v>
      </c>
      <c r="CN100" s="24">
        <f t="shared" si="70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IF(A100&lt;'Données projet'!$A$140,$CQ$205^A100,IF(A100='Données projet'!$A$140,'Données projet'!$B$140,CT99+CS100-DB99))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101"/>
        <v>#N/A</v>
      </c>
      <c r="CW100" s="22" t="e">
        <f t="shared" si="71"/>
        <v>#N/A</v>
      </c>
      <c r="CX100" s="62" t="e">
        <f t="shared" si="72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73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projet'!$B$9,Paramètres!$A$1:$I$88,3,0)*0.475*44/12</f>
        <v>0</v>
      </c>
      <c r="DG100" s="23">
        <f>EXP(-LN(2)/25)*DG99+(1-EXP(-LN(2)/25))/(LN(2)/25)*Calculateur!DB100*Calculateur!DD100*VLOOKUP('Données projet'!$B$9,Paramètres!$A$1:$I$88,3,0)*0.475*44/12</f>
        <v>0</v>
      </c>
      <c r="DH100" s="23">
        <f>EXP(-LN(2)/2)*DH99+(1-EXP(-LN(2)/2))/(LN(2)/2)*DB100*DE100*VLOOKUP('Données projet'!$B$9,Paramètres!$A$1:$I$88,3,0)*0.475*44/12</f>
        <v>0</v>
      </c>
      <c r="DI100" s="24">
        <f t="shared" si="74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IF(A100&lt;'Données projet'!$A$166,$DL$205^A100,IF(A100='Données projet'!$A$166,'Données projet'!$B$166,DO99+DN100-DW99))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102"/>
        <v>#N/A</v>
      </c>
      <c r="DR100" s="22" t="e">
        <f t="shared" si="75"/>
        <v>#N/A</v>
      </c>
      <c r="DS100" s="62" t="e">
        <f t="shared" si="76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77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projet'!$B$9,Paramètres!$A$1:$I$88,3,0)*0.475*44/12</f>
        <v>0</v>
      </c>
      <c r="EB100" s="23">
        <f>EXP(-LN(2)/25)*EB99+(1-EXP(-LN(2)/25))/(LN(2)/25)*Calculateur!DW100*Calculateur!DY100*VLOOKUP('Données projet'!$B$9,Paramètres!$A$1:$I$88,3,0)*0.475*44/12</f>
        <v>0</v>
      </c>
      <c r="EC100" s="23">
        <f>EXP(-LN(2)/2)*EC99+(1-EXP(-LN(2)/2))/(LN(2)/2)*DW100*DZ100*VLOOKUP('Données projet'!$B$9,Paramètres!$A$1:$I$88,3,0)*0.475*44/12</f>
        <v>0</v>
      </c>
      <c r="ED100" s="24">
        <f t="shared" si="78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IF(A100&lt;'Données projet'!$A$192,$EG$205^A100,IF(A100='Données projet'!$A$192,'Données projet'!$B$192,EJ99+EI100-ER99))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103"/>
        <v>#N/A</v>
      </c>
      <c r="EM100" s="22" t="e">
        <f t="shared" si="79"/>
        <v>#N/A</v>
      </c>
      <c r="EN100" s="62" t="e">
        <f t="shared" si="80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81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projet'!$B$9,Paramètres!$A$1:$I$88,3,0)*0.475*44/12</f>
        <v>0</v>
      </c>
      <c r="EW100" s="23">
        <f>EXP(-LN(2)/25)*EW99+(1-EXP(-LN(2)/25))/(LN(2)/25)*Calculateur!ER100*Calculateur!ET100*VLOOKUP('Données projet'!$B$9,Paramètres!$A$1:$I$88,3,0)*0.475*44/12</f>
        <v>0</v>
      </c>
      <c r="EX100" s="23">
        <f>EXP(-LN(2)/2)*EX99+(1-EXP(-LN(2)/2))/(LN(2)/2)*ER100*EU100*VLOOKUP('Données projet'!$B$9,Paramètres!$A$1:$I$88,3,0)*0.475*44/12</f>
        <v>0</v>
      </c>
      <c r="EY100" s="24">
        <f t="shared" si="82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IF(A100&lt;'Données projet'!$A$218,$FB$205^A100,IF(A100='Données projet'!$A$218,'Données projet'!$B$218,FE99+FD100-FM99))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4"/>
        <v>#N/A</v>
      </c>
      <c r="FH100" s="22" t="e">
        <f t="shared" si="83"/>
        <v>#N/A</v>
      </c>
      <c r="FI100" s="62" t="e">
        <f t="shared" si="84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85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projet'!$B$9,Paramètres!$A$1:$I$88,3,0)*0.475*44/12</f>
        <v>0</v>
      </c>
      <c r="FR100" s="23">
        <f>EXP(-LN(2)/25)*FR99+(1-EXP(-LN(2)/25))/(LN(2)/25)*Calculateur!FM100*Calculateur!FO100*VLOOKUP('Données projet'!$B$9,Paramètres!$A$1:$I$88,3,0)*0.475*44/12</f>
        <v>0</v>
      </c>
      <c r="FS100" s="23">
        <f>EXP(-LN(2)/2)*FS99+(1-EXP(-LN(2)/2))/(LN(2)/2)*FM100*FP100*VLOOKUP('Données projet'!$B$9,Paramètres!$A$1:$I$88,3,0)*0.475*44/12</f>
        <v>0</v>
      </c>
      <c r="FT100" s="24">
        <f t="shared" si="86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IF(A100&lt;'Données projet'!$A$244,$FW$205^A100,IF(A100='Données projet'!$A$244,'Données projet'!$B$244,FZ99+FY100-GH99))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5"/>
        <v>#N/A</v>
      </c>
      <c r="GC100" s="22" t="e">
        <f t="shared" si="87"/>
        <v>#N/A</v>
      </c>
      <c r="GD100" s="62" t="e">
        <f t="shared" si="88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89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projet'!$B$9,Paramètres!$A$1:$I$88,3,0)*0.475*44/12</f>
        <v>0</v>
      </c>
      <c r="GM100" s="23">
        <f>EXP(-LN(2)/25)*GM99+(1-EXP(-LN(2)/25))/(LN(2)/25)*Calculateur!GH100*Calculateur!GJ100*VLOOKUP('Données projet'!$B$9,Paramètres!$A$1:$I$88,3,0)*0.475*44/12</f>
        <v>0</v>
      </c>
      <c r="GN100" s="23">
        <f>EXP(-LN(2)/2)*GN99+(1-EXP(-LN(2)/2))/(LN(2)/2)*GH100*GK100*VLOOKUP('Données projet'!$B$9,Paramètres!$A$1:$I$88,3,0)*0.475*44/12</f>
        <v>0</v>
      </c>
      <c r="GO100" s="23">
        <f t="shared" si="90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IF(A100&lt;'Données projet'!$A$270,$GR$205^A100,IF(A100='Données projet'!$A$270,'Données projet'!$B$270,GU99+GT100-HC99))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6"/>
        <v>#N/A</v>
      </c>
      <c r="GX100" s="22" t="e">
        <f t="shared" si="91"/>
        <v>#N/A</v>
      </c>
      <c r="GY100" s="62" t="e">
        <f t="shared" si="92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93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projet'!$B$9,Paramètres!$A$1:$I$88,3,0)*0.475*44/12</f>
        <v>0</v>
      </c>
      <c r="HH100" s="23">
        <f>EXP(-LN(2)/25)*HH99+(1-EXP(-LN(2)/25))/(LN(2)/25)*Calculateur!HC100*Calculateur!HE100*VLOOKUP('Données projet'!$B$9,Paramètres!$A$1:$I$88,3,0)*0.475*44/12</f>
        <v>0</v>
      </c>
      <c r="HI100" s="23">
        <f>EXP(-LN(2)/2)*HI99+(1-EXP(-LN(2)/2))/(LN(2)/2)*HC100*HF100*VLOOKUP('Données projet'!$B$9,Paramètres!$A$1:$I$88,3,0)*0.475*44/12</f>
        <v>0</v>
      </c>
      <c r="HJ100" s="24">
        <f t="shared" si="94"/>
        <v>0</v>
      </c>
    </row>
    <row r="101" spans="1:218" s="5" customFormat="1" x14ac:dyDescent="0.3">
      <c r="A101" s="11">
        <f t="shared" si="9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58.603999999999935</v>
      </c>
      <c r="D101" s="12">
        <f t="shared" si="9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7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IF(A101&lt;'Données projet'!$A$36,$K$205^A101,IF(A101='Données projet'!$A$36,'Données projet'!$B$36,N100+M101-V100))</f>
        <v>0</v>
      </c>
      <c r="O101" s="14">
        <f>N101*VLOOKUP('Données projet'!$B$9,Paramètres!$A$1:$I$88,3,0)*VLOOKUP('Données projet'!$B$9,Paramètres!$A$1:$I$88,5,0)</f>
        <v>0</v>
      </c>
      <c r="P101" s="14" t="e">
        <f t="shared" si="9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148.54336005338024</v>
      </c>
      <c r="T101" s="62">
        <f t="shared" si="56"/>
        <v>361.07991692964788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13.868682225562269</v>
      </c>
      <c r="AA101" s="23">
        <f>EXP(-LN(2)/25)*AA100+(1-EXP(-LN(2)/25))/(LN(2)/25)*Calculateur!V101*Calculateur!X101*VLOOKUP('Données projet'!$B$9,Paramètres!$A$1:$I$88,3,0)*0.475*44/12</f>
        <v>6.6703032505964881</v>
      </c>
      <c r="AB101" s="23">
        <f>EXP(-LN(2)/2)*AB100+(1-EXP(-LN(2)/2))/(LN(2)/2)*V101*Y101*VLOOKUP('Données projet'!$B$9,Paramètres!$A$1:$I$88,3,0)*0.475*44/12</f>
        <v>2.5359555611450137E-9</v>
      </c>
      <c r="AC101" s="24">
        <f t="shared" si="58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IF(A101&lt;'Données projet'!$A$62,$AF$205^A101,IF(A101='Données projet'!$A$62,'Données projet'!$B$62,AI100+AH101-AQ100))</f>
        <v>0</v>
      </c>
      <c r="AJ101" s="14" t="e">
        <f>AI101*VLOOKUP('Données projet'!$B$10,Paramètres!$A$1:$I$88,3,0)*VLOOKUP('Données projet'!$B$10,Paramètres!$A$1:$I$88,5,0)</f>
        <v>#N/A</v>
      </c>
      <c r="AK101" s="14" t="e">
        <f t="shared" si="98"/>
        <v>#N/A</v>
      </c>
      <c r="AL101" s="22" t="e">
        <f t="shared" si="59"/>
        <v>#N/A</v>
      </c>
      <c r="AM101" s="62" t="e">
        <f t="shared" si="60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61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projet'!$B$9,Paramètres!$A$1:$I$88,3,0)*0.475*44/12</f>
        <v>0</v>
      </c>
      <c r="AV101" s="23">
        <f>EXP(-LN(2)/25)*AV100+(1-EXP(-LN(2)/25))/(LN(2)/25)*Calculateur!AQ101*Calculateur!AS101*VLOOKUP('Données projet'!$B$9,Paramètres!$A$1:$I$88,3,0)*0.475*44/12</f>
        <v>0</v>
      </c>
      <c r="AW101" s="23">
        <f>EXP(-LN(2)/2)*AW100+(1-EXP(-LN(2)/2))/(LN(2)/2)*AQ101*AT101*VLOOKUP('Données projet'!$B$9,Paramètres!$A$1:$I$88,3,0)*0.475*44/12</f>
        <v>0</v>
      </c>
      <c r="AX101" s="23">
        <f t="shared" si="62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IF(A101&lt;'Données projet'!$A$88,$BA$205^A101,IF(A101='Données projet'!$A$88,'Données projet'!$B$88,BD100+BC101-BL100))</f>
        <v>0</v>
      </c>
      <c r="BE101" s="14" t="e">
        <f>BD101*VLOOKUP('Données projet'!$B$11,Paramètres!$A$1:$I$88,3,0)*VLOOKUP('Données projet'!$B$11,Paramètres!$A$1:$I$88,5,0)</f>
        <v>#N/A</v>
      </c>
      <c r="BF101" s="14" t="e">
        <f t="shared" si="99"/>
        <v>#N/A</v>
      </c>
      <c r="BG101" s="22" t="e">
        <f t="shared" si="63"/>
        <v>#N/A</v>
      </c>
      <c r="BH101" s="62" t="e">
        <f t="shared" si="64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65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projet'!$B$9,Paramètres!$A$1:$I$88,3,0)*0.475*44/12</f>
        <v>0</v>
      </c>
      <c r="BQ101" s="23">
        <f>EXP(-LN(2)/25)*BQ100+(1-EXP(-LN(2)/25))/(LN(2)/25)*Calculateur!BL101*Calculateur!BN101*VLOOKUP('Données projet'!$B$9,Paramètres!$A$1:$I$88,3,0)*0.475*44/12</f>
        <v>0</v>
      </c>
      <c r="BR101" s="23">
        <f>EXP(-LN(2)/2)*BR100+(1-EXP(-LN(2)/2))/(LN(2)/2)*BL101*BO101*VLOOKUP('Données projet'!$B$9,Paramètres!$A$1:$I$88,3,0)*0.475*44/12</f>
        <v>0</v>
      </c>
      <c r="BS101" s="24">
        <f t="shared" si="66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IF(A101&lt;'Données projet'!$A$114,$BV$205^A101,IF(A101='Données projet'!$A$114,'Données projet'!$B$114,BY100+BX101-CG100))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100"/>
        <v>#N/A</v>
      </c>
      <c r="CB101" s="22" t="e">
        <f t="shared" si="67"/>
        <v>#N/A</v>
      </c>
      <c r="CC101" s="62" t="e">
        <f t="shared" si="68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69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projet'!$B$9,Paramètres!$A$1:$I$88,3,0)*0.475*44/12</f>
        <v>0</v>
      </c>
      <c r="CL101" s="23">
        <f>EXP(-LN(2)/25)*CL100+(1-EXP(-LN(2)/25))/(LN(2)/25)*Calculateur!CG101*Calculateur!CI101*VLOOKUP('Données projet'!$B$9,Paramètres!$A$1:$I$88,3,0)*0.475*44/12</f>
        <v>0</v>
      </c>
      <c r="CM101" s="23">
        <f>EXP(-LN(2)/2)*CM100+(1-EXP(-LN(2)/2))/(LN(2)/2)*CG101*CJ101*VLOOKUP('Données projet'!$B$9,Paramètres!$A$1:$I$88,3,0)*0.475*44/12</f>
        <v>0</v>
      </c>
      <c r="CN101" s="24">
        <f t="shared" si="70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IF(A101&lt;'Données projet'!$A$140,$CQ$205^A101,IF(A101='Données projet'!$A$140,'Données projet'!$B$140,CT100+CS101-DB100))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101"/>
        <v>#N/A</v>
      </c>
      <c r="CW101" s="22" t="e">
        <f t="shared" si="71"/>
        <v>#N/A</v>
      </c>
      <c r="CX101" s="62" t="e">
        <f t="shared" si="72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73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projet'!$B$9,Paramètres!$A$1:$I$88,3,0)*0.475*44/12</f>
        <v>0</v>
      </c>
      <c r="DG101" s="23">
        <f>EXP(-LN(2)/25)*DG100+(1-EXP(-LN(2)/25))/(LN(2)/25)*Calculateur!DB101*Calculateur!DD101*VLOOKUP('Données projet'!$B$9,Paramètres!$A$1:$I$88,3,0)*0.475*44/12</f>
        <v>0</v>
      </c>
      <c r="DH101" s="23">
        <f>EXP(-LN(2)/2)*DH100+(1-EXP(-LN(2)/2))/(LN(2)/2)*DB101*DE101*VLOOKUP('Données projet'!$B$9,Paramètres!$A$1:$I$88,3,0)*0.475*44/12</f>
        <v>0</v>
      </c>
      <c r="DI101" s="24">
        <f t="shared" si="74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IF(A101&lt;'Données projet'!$A$166,$DL$205^A101,IF(A101='Données projet'!$A$166,'Données projet'!$B$166,DO100+DN101-DW100))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102"/>
        <v>#N/A</v>
      </c>
      <c r="DR101" s="22" t="e">
        <f t="shared" si="75"/>
        <v>#N/A</v>
      </c>
      <c r="DS101" s="62" t="e">
        <f t="shared" si="76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77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projet'!$B$9,Paramètres!$A$1:$I$88,3,0)*0.475*44/12</f>
        <v>0</v>
      </c>
      <c r="EB101" s="23">
        <f>EXP(-LN(2)/25)*EB100+(1-EXP(-LN(2)/25))/(LN(2)/25)*Calculateur!DW101*Calculateur!DY101*VLOOKUP('Données projet'!$B$9,Paramètres!$A$1:$I$88,3,0)*0.475*44/12</f>
        <v>0</v>
      </c>
      <c r="EC101" s="23">
        <f>EXP(-LN(2)/2)*EC100+(1-EXP(-LN(2)/2))/(LN(2)/2)*DW101*DZ101*VLOOKUP('Données projet'!$B$9,Paramètres!$A$1:$I$88,3,0)*0.475*44/12</f>
        <v>0</v>
      </c>
      <c r="ED101" s="24">
        <f t="shared" si="78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IF(A101&lt;'Données projet'!$A$192,$EG$205^A101,IF(A101='Données projet'!$A$192,'Données projet'!$B$192,EJ100+EI101-ER100))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103"/>
        <v>#N/A</v>
      </c>
      <c r="EM101" s="22" t="e">
        <f t="shared" si="79"/>
        <v>#N/A</v>
      </c>
      <c r="EN101" s="62" t="e">
        <f t="shared" si="80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81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projet'!$B$9,Paramètres!$A$1:$I$88,3,0)*0.475*44/12</f>
        <v>0</v>
      </c>
      <c r="EW101" s="23">
        <f>EXP(-LN(2)/25)*EW100+(1-EXP(-LN(2)/25))/(LN(2)/25)*Calculateur!ER101*Calculateur!ET101*VLOOKUP('Données projet'!$B$9,Paramètres!$A$1:$I$88,3,0)*0.475*44/12</f>
        <v>0</v>
      </c>
      <c r="EX101" s="23">
        <f>EXP(-LN(2)/2)*EX100+(1-EXP(-LN(2)/2))/(LN(2)/2)*ER101*EU101*VLOOKUP('Données projet'!$B$9,Paramètres!$A$1:$I$88,3,0)*0.475*44/12</f>
        <v>0</v>
      </c>
      <c r="EY101" s="24">
        <f t="shared" si="82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IF(A101&lt;'Données projet'!$A$218,$FB$205^A101,IF(A101='Données projet'!$A$218,'Données projet'!$B$218,FE100+FD101-FM100))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4"/>
        <v>#N/A</v>
      </c>
      <c r="FH101" s="22" t="e">
        <f t="shared" si="83"/>
        <v>#N/A</v>
      </c>
      <c r="FI101" s="62" t="e">
        <f t="shared" si="84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85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projet'!$B$9,Paramètres!$A$1:$I$88,3,0)*0.475*44/12</f>
        <v>0</v>
      </c>
      <c r="FR101" s="23">
        <f>EXP(-LN(2)/25)*FR100+(1-EXP(-LN(2)/25))/(LN(2)/25)*Calculateur!FM101*Calculateur!FO101*VLOOKUP('Données projet'!$B$9,Paramètres!$A$1:$I$88,3,0)*0.475*44/12</f>
        <v>0</v>
      </c>
      <c r="FS101" s="23">
        <f>EXP(-LN(2)/2)*FS100+(1-EXP(-LN(2)/2))/(LN(2)/2)*FM101*FP101*VLOOKUP('Données projet'!$B$9,Paramètres!$A$1:$I$88,3,0)*0.475*44/12</f>
        <v>0</v>
      </c>
      <c r="FT101" s="24">
        <f t="shared" si="86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IF(A101&lt;'Données projet'!$A$244,$FW$205^A101,IF(A101='Données projet'!$A$244,'Données projet'!$B$244,FZ100+FY101-GH100))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5"/>
        <v>#N/A</v>
      </c>
      <c r="GC101" s="22" t="e">
        <f t="shared" si="87"/>
        <v>#N/A</v>
      </c>
      <c r="GD101" s="62" t="e">
        <f t="shared" si="88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89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projet'!$B$9,Paramètres!$A$1:$I$88,3,0)*0.475*44/12</f>
        <v>0</v>
      </c>
      <c r="GM101" s="23">
        <f>EXP(-LN(2)/25)*GM100+(1-EXP(-LN(2)/25))/(LN(2)/25)*Calculateur!GH101*Calculateur!GJ101*VLOOKUP('Données projet'!$B$9,Paramètres!$A$1:$I$88,3,0)*0.475*44/12</f>
        <v>0</v>
      </c>
      <c r="GN101" s="23">
        <f>EXP(-LN(2)/2)*GN100+(1-EXP(-LN(2)/2))/(LN(2)/2)*GH101*GK101*VLOOKUP('Données projet'!$B$9,Paramètres!$A$1:$I$88,3,0)*0.475*44/12</f>
        <v>0</v>
      </c>
      <c r="GO101" s="23">
        <f t="shared" si="90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IF(A101&lt;'Données projet'!$A$270,$GR$205^A101,IF(A101='Données projet'!$A$270,'Données projet'!$B$270,GU100+GT101-HC100))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6"/>
        <v>#N/A</v>
      </c>
      <c r="GX101" s="22" t="e">
        <f t="shared" si="91"/>
        <v>#N/A</v>
      </c>
      <c r="GY101" s="62" t="e">
        <f t="shared" si="92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93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projet'!$B$9,Paramètres!$A$1:$I$88,3,0)*0.475*44/12</f>
        <v>0</v>
      </c>
      <c r="HH101" s="23">
        <f>EXP(-LN(2)/25)*HH100+(1-EXP(-LN(2)/25))/(LN(2)/25)*Calculateur!HC101*Calculateur!HE101*VLOOKUP('Données projet'!$B$9,Paramètres!$A$1:$I$88,3,0)*0.475*44/12</f>
        <v>0</v>
      </c>
      <c r="HI101" s="23">
        <f>EXP(-LN(2)/2)*HI100+(1-EXP(-LN(2)/2))/(LN(2)/2)*HC101*HF101*VLOOKUP('Données projet'!$B$9,Paramètres!$A$1:$I$88,3,0)*0.475*44/12</f>
        <v>0</v>
      </c>
      <c r="HJ101" s="24">
        <f t="shared" si="94"/>
        <v>0</v>
      </c>
    </row>
    <row r="102" spans="1:218" s="5" customFormat="1" x14ac:dyDescent="0.3">
      <c r="A102" s="11">
        <f t="shared" si="9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59.201999999999934</v>
      </c>
      <c r="D102" s="12">
        <f t="shared" si="9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7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IF(A102&lt;'Données projet'!$A$36,$K$205^A102,IF(A102='Données projet'!$A$36,'Données projet'!$B$36,N101+M102-V101))</f>
        <v>0</v>
      </c>
      <c r="O102" s="14">
        <f>N102*VLOOKUP('Données projet'!$B$9,Paramètres!$A$1:$I$88,3,0)*VLOOKUP('Données projet'!$B$9,Paramètres!$A$1:$I$88,5,0)</f>
        <v>0</v>
      </c>
      <c r="P102" s="14" t="e">
        <f t="shared" si="9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148.54336005338024</v>
      </c>
      <c r="T102" s="62">
        <f t="shared" si="56"/>
        <v>361.07991692964788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13.596725826179888</v>
      </c>
      <c r="AA102" s="23">
        <f>EXP(-LN(2)/25)*AA101+(1-EXP(-LN(2)/25))/(LN(2)/25)*Calculateur!V102*Calculateur!X102*VLOOKUP('Données projet'!$B$9,Paramètres!$A$1:$I$88,3,0)*0.475*44/12</f>
        <v>6.4879034574329246</v>
      </c>
      <c r="AB102" s="23">
        <f>EXP(-LN(2)/2)*AB101+(1-EXP(-LN(2)/2))/(LN(2)/2)*V102*Y102*VLOOKUP('Données projet'!$B$9,Paramètres!$A$1:$I$88,3,0)*0.475*44/12</f>
        <v>1.7931913740733756E-9</v>
      </c>
      <c r="AC102" s="24">
        <f t="shared" si="58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IF(A102&lt;'Données projet'!$A$62,$AF$205^A102,IF(A102='Données projet'!$A$62,'Données projet'!$B$62,AI101+AH102-AQ101))</f>
        <v>0</v>
      </c>
      <c r="AJ102" s="14" t="e">
        <f>AI102*VLOOKUP('Données projet'!$B$10,Paramètres!$A$1:$I$88,3,0)*VLOOKUP('Données projet'!$B$10,Paramètres!$A$1:$I$88,5,0)</f>
        <v>#N/A</v>
      </c>
      <c r="AK102" s="14" t="e">
        <f t="shared" si="98"/>
        <v>#N/A</v>
      </c>
      <c r="AL102" s="22" t="e">
        <f t="shared" si="59"/>
        <v>#N/A</v>
      </c>
      <c r="AM102" s="62" t="e">
        <f t="shared" si="60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61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projet'!$B$9,Paramètres!$A$1:$I$88,3,0)*0.475*44/12</f>
        <v>0</v>
      </c>
      <c r="AV102" s="23">
        <f>EXP(-LN(2)/25)*AV101+(1-EXP(-LN(2)/25))/(LN(2)/25)*Calculateur!AQ102*Calculateur!AS102*VLOOKUP('Données projet'!$B$9,Paramètres!$A$1:$I$88,3,0)*0.475*44/12</f>
        <v>0</v>
      </c>
      <c r="AW102" s="23">
        <f>EXP(-LN(2)/2)*AW101+(1-EXP(-LN(2)/2))/(LN(2)/2)*AQ102*AT102*VLOOKUP('Données projet'!$B$9,Paramètres!$A$1:$I$88,3,0)*0.475*44/12</f>
        <v>0</v>
      </c>
      <c r="AX102" s="23">
        <f t="shared" si="62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IF(A102&lt;'Données projet'!$A$88,$BA$205^A102,IF(A102='Données projet'!$A$88,'Données projet'!$B$88,BD101+BC102-BL101))</f>
        <v>0</v>
      </c>
      <c r="BE102" s="14" t="e">
        <f>BD102*VLOOKUP('Données projet'!$B$11,Paramètres!$A$1:$I$88,3,0)*VLOOKUP('Données projet'!$B$11,Paramètres!$A$1:$I$88,5,0)</f>
        <v>#N/A</v>
      </c>
      <c r="BF102" s="14" t="e">
        <f t="shared" si="99"/>
        <v>#N/A</v>
      </c>
      <c r="BG102" s="22" t="e">
        <f t="shared" si="63"/>
        <v>#N/A</v>
      </c>
      <c r="BH102" s="62" t="e">
        <f t="shared" si="64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65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projet'!$B$9,Paramètres!$A$1:$I$88,3,0)*0.475*44/12</f>
        <v>0</v>
      </c>
      <c r="BQ102" s="23">
        <f>EXP(-LN(2)/25)*BQ101+(1-EXP(-LN(2)/25))/(LN(2)/25)*Calculateur!BL102*Calculateur!BN102*VLOOKUP('Données projet'!$B$9,Paramètres!$A$1:$I$88,3,0)*0.475*44/12</f>
        <v>0</v>
      </c>
      <c r="BR102" s="23">
        <f>EXP(-LN(2)/2)*BR101+(1-EXP(-LN(2)/2))/(LN(2)/2)*BL102*BO102*VLOOKUP('Données projet'!$B$9,Paramètres!$A$1:$I$88,3,0)*0.475*44/12</f>
        <v>0</v>
      </c>
      <c r="BS102" s="24">
        <f t="shared" si="66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IF(A102&lt;'Données projet'!$A$114,$BV$205^A102,IF(A102='Données projet'!$A$114,'Données projet'!$B$114,BY101+BX102-CG101))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100"/>
        <v>#N/A</v>
      </c>
      <c r="CB102" s="22" t="e">
        <f t="shared" si="67"/>
        <v>#N/A</v>
      </c>
      <c r="CC102" s="62" t="e">
        <f t="shared" si="68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69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projet'!$B$9,Paramètres!$A$1:$I$88,3,0)*0.475*44/12</f>
        <v>0</v>
      </c>
      <c r="CL102" s="23">
        <f>EXP(-LN(2)/25)*CL101+(1-EXP(-LN(2)/25))/(LN(2)/25)*Calculateur!CG102*Calculateur!CI102*VLOOKUP('Données projet'!$B$9,Paramètres!$A$1:$I$88,3,0)*0.475*44/12</f>
        <v>0</v>
      </c>
      <c r="CM102" s="23">
        <f>EXP(-LN(2)/2)*CM101+(1-EXP(-LN(2)/2))/(LN(2)/2)*CG102*CJ102*VLOOKUP('Données projet'!$B$9,Paramètres!$A$1:$I$88,3,0)*0.475*44/12</f>
        <v>0</v>
      </c>
      <c r="CN102" s="24">
        <f t="shared" si="70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IF(A102&lt;'Données projet'!$A$140,$CQ$205^A102,IF(A102='Données projet'!$A$140,'Données projet'!$B$140,CT101+CS102-DB101))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101"/>
        <v>#N/A</v>
      </c>
      <c r="CW102" s="22" t="e">
        <f t="shared" si="71"/>
        <v>#N/A</v>
      </c>
      <c r="CX102" s="62" t="e">
        <f t="shared" si="72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73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projet'!$B$9,Paramètres!$A$1:$I$88,3,0)*0.475*44/12</f>
        <v>0</v>
      </c>
      <c r="DG102" s="23">
        <f>EXP(-LN(2)/25)*DG101+(1-EXP(-LN(2)/25))/(LN(2)/25)*Calculateur!DB102*Calculateur!DD102*VLOOKUP('Données projet'!$B$9,Paramètres!$A$1:$I$88,3,0)*0.475*44/12</f>
        <v>0</v>
      </c>
      <c r="DH102" s="23">
        <f>EXP(-LN(2)/2)*DH101+(1-EXP(-LN(2)/2))/(LN(2)/2)*DB102*DE102*VLOOKUP('Données projet'!$B$9,Paramètres!$A$1:$I$88,3,0)*0.475*44/12</f>
        <v>0</v>
      </c>
      <c r="DI102" s="24">
        <f t="shared" si="74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IF(A102&lt;'Données projet'!$A$166,$DL$205^A102,IF(A102='Données projet'!$A$166,'Données projet'!$B$166,DO101+DN102-DW101))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102"/>
        <v>#N/A</v>
      </c>
      <c r="DR102" s="22" t="e">
        <f t="shared" si="75"/>
        <v>#N/A</v>
      </c>
      <c r="DS102" s="62" t="e">
        <f t="shared" si="76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77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projet'!$B$9,Paramètres!$A$1:$I$88,3,0)*0.475*44/12</f>
        <v>0</v>
      </c>
      <c r="EB102" s="23">
        <f>EXP(-LN(2)/25)*EB101+(1-EXP(-LN(2)/25))/(LN(2)/25)*Calculateur!DW102*Calculateur!DY102*VLOOKUP('Données projet'!$B$9,Paramètres!$A$1:$I$88,3,0)*0.475*44/12</f>
        <v>0</v>
      </c>
      <c r="EC102" s="23">
        <f>EXP(-LN(2)/2)*EC101+(1-EXP(-LN(2)/2))/(LN(2)/2)*DW102*DZ102*VLOOKUP('Données projet'!$B$9,Paramètres!$A$1:$I$88,3,0)*0.475*44/12</f>
        <v>0</v>
      </c>
      <c r="ED102" s="24">
        <f t="shared" si="78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IF(A102&lt;'Données projet'!$A$192,$EG$205^A102,IF(A102='Données projet'!$A$192,'Données projet'!$B$192,EJ101+EI102-ER101))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103"/>
        <v>#N/A</v>
      </c>
      <c r="EM102" s="22" t="e">
        <f t="shared" si="79"/>
        <v>#N/A</v>
      </c>
      <c r="EN102" s="62" t="e">
        <f t="shared" si="80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81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projet'!$B$9,Paramètres!$A$1:$I$88,3,0)*0.475*44/12</f>
        <v>0</v>
      </c>
      <c r="EW102" s="23">
        <f>EXP(-LN(2)/25)*EW101+(1-EXP(-LN(2)/25))/(LN(2)/25)*Calculateur!ER102*Calculateur!ET102*VLOOKUP('Données projet'!$B$9,Paramètres!$A$1:$I$88,3,0)*0.475*44/12</f>
        <v>0</v>
      </c>
      <c r="EX102" s="23">
        <f>EXP(-LN(2)/2)*EX101+(1-EXP(-LN(2)/2))/(LN(2)/2)*ER102*EU102*VLOOKUP('Données projet'!$B$9,Paramètres!$A$1:$I$88,3,0)*0.475*44/12</f>
        <v>0</v>
      </c>
      <c r="EY102" s="24">
        <f t="shared" si="82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IF(A102&lt;'Données projet'!$A$218,$FB$205^A102,IF(A102='Données projet'!$A$218,'Données projet'!$B$218,FE101+FD102-FM101))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4"/>
        <v>#N/A</v>
      </c>
      <c r="FH102" s="22" t="e">
        <f t="shared" si="83"/>
        <v>#N/A</v>
      </c>
      <c r="FI102" s="62" t="e">
        <f t="shared" si="84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85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projet'!$B$9,Paramètres!$A$1:$I$88,3,0)*0.475*44/12</f>
        <v>0</v>
      </c>
      <c r="FR102" s="23">
        <f>EXP(-LN(2)/25)*FR101+(1-EXP(-LN(2)/25))/(LN(2)/25)*Calculateur!FM102*Calculateur!FO102*VLOOKUP('Données projet'!$B$9,Paramètres!$A$1:$I$88,3,0)*0.475*44/12</f>
        <v>0</v>
      </c>
      <c r="FS102" s="23">
        <f>EXP(-LN(2)/2)*FS101+(1-EXP(-LN(2)/2))/(LN(2)/2)*FM102*FP102*VLOOKUP('Données projet'!$B$9,Paramètres!$A$1:$I$88,3,0)*0.475*44/12</f>
        <v>0</v>
      </c>
      <c r="FT102" s="24">
        <f t="shared" si="86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IF(A102&lt;'Données projet'!$A$244,$FW$205^A102,IF(A102='Données projet'!$A$244,'Données projet'!$B$244,FZ101+FY102-GH101))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5"/>
        <v>#N/A</v>
      </c>
      <c r="GC102" s="22" t="e">
        <f t="shared" si="87"/>
        <v>#N/A</v>
      </c>
      <c r="GD102" s="62" t="e">
        <f t="shared" si="88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89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projet'!$B$9,Paramètres!$A$1:$I$88,3,0)*0.475*44/12</f>
        <v>0</v>
      </c>
      <c r="GM102" s="23">
        <f>EXP(-LN(2)/25)*GM101+(1-EXP(-LN(2)/25))/(LN(2)/25)*Calculateur!GH102*Calculateur!GJ102*VLOOKUP('Données projet'!$B$9,Paramètres!$A$1:$I$88,3,0)*0.475*44/12</f>
        <v>0</v>
      </c>
      <c r="GN102" s="23">
        <f>EXP(-LN(2)/2)*GN101+(1-EXP(-LN(2)/2))/(LN(2)/2)*GH102*GK102*VLOOKUP('Données projet'!$B$9,Paramètres!$A$1:$I$88,3,0)*0.475*44/12</f>
        <v>0</v>
      </c>
      <c r="GO102" s="23">
        <f t="shared" si="90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IF(A102&lt;'Données projet'!$A$270,$GR$205^A102,IF(A102='Données projet'!$A$270,'Données projet'!$B$270,GU101+GT102-HC101))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6"/>
        <v>#N/A</v>
      </c>
      <c r="GX102" s="22" t="e">
        <f t="shared" si="91"/>
        <v>#N/A</v>
      </c>
      <c r="GY102" s="62" t="e">
        <f t="shared" si="92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93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projet'!$B$9,Paramètres!$A$1:$I$88,3,0)*0.475*44/12</f>
        <v>0</v>
      </c>
      <c r="HH102" s="23">
        <f>EXP(-LN(2)/25)*HH101+(1-EXP(-LN(2)/25))/(LN(2)/25)*Calculateur!HC102*Calculateur!HE102*VLOOKUP('Données projet'!$B$9,Paramètres!$A$1:$I$88,3,0)*0.475*44/12</f>
        <v>0</v>
      </c>
      <c r="HI102" s="23">
        <f>EXP(-LN(2)/2)*HI101+(1-EXP(-LN(2)/2))/(LN(2)/2)*HC102*HF102*VLOOKUP('Données projet'!$B$9,Paramètres!$A$1:$I$88,3,0)*0.475*44/12</f>
        <v>0</v>
      </c>
      <c r="HJ102" s="24">
        <f t="shared" si="94"/>
        <v>0</v>
      </c>
    </row>
    <row r="103" spans="1:218" s="5" customFormat="1" x14ac:dyDescent="0.3">
      <c r="A103" s="11">
        <f t="shared" si="9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59.799999999999933</v>
      </c>
      <c r="D103" s="12">
        <f t="shared" si="9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7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IF(A103&lt;'Données projet'!$A$36,$K$205^A103,IF(A103='Données projet'!$A$36,'Données projet'!$B$36,N102+M103-V102))</f>
        <v>0</v>
      </c>
      <c r="O103" s="14">
        <f>N103*VLOOKUP('Données projet'!$B$9,Paramètres!$A$1:$I$88,3,0)*VLOOKUP('Données projet'!$B$9,Paramètres!$A$1:$I$88,5,0)</f>
        <v>0</v>
      </c>
      <c r="P103" s="14" t="e">
        <f t="shared" si="9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148.54336005338024</v>
      </c>
      <c r="T103" s="62">
        <f t="shared" si="56"/>
        <v>361.07991692964788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13.330102325912371</v>
      </c>
      <c r="AA103" s="23">
        <f>EXP(-LN(2)/25)*AA102+(1-EXP(-LN(2)/25))/(LN(2)/25)*Calculateur!V103*Calculateur!X103*VLOOKUP('Données projet'!$B$9,Paramètres!$A$1:$I$88,3,0)*0.475*44/12</f>
        <v>6.310491396205407</v>
      </c>
      <c r="AB103" s="23">
        <f>EXP(-LN(2)/2)*AB102+(1-EXP(-LN(2)/2))/(LN(2)/2)*V103*Y103*VLOOKUP('Données projet'!$B$9,Paramètres!$A$1:$I$88,3,0)*0.475*44/12</f>
        <v>1.267977780572507E-9</v>
      </c>
      <c r="AC103" s="24">
        <f t="shared" si="58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IF(A103&lt;'Données projet'!$A$62,$AF$205^A103,IF(A103='Données projet'!$A$62,'Données projet'!$B$62,AI102+AH103-AQ102))</f>
        <v>0</v>
      </c>
      <c r="AJ103" s="14" t="e">
        <f>AI103*VLOOKUP('Données projet'!$B$10,Paramètres!$A$1:$I$88,3,0)*VLOOKUP('Données projet'!$B$10,Paramètres!$A$1:$I$88,5,0)</f>
        <v>#N/A</v>
      </c>
      <c r="AK103" s="14" t="e">
        <f t="shared" si="98"/>
        <v>#N/A</v>
      </c>
      <c r="AL103" s="22" t="e">
        <f t="shared" si="59"/>
        <v>#N/A</v>
      </c>
      <c r="AM103" s="62" t="e">
        <f t="shared" si="60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61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projet'!$B$9,Paramètres!$A$1:$I$88,3,0)*0.475*44/12</f>
        <v>0</v>
      </c>
      <c r="AV103" s="23">
        <f>EXP(-LN(2)/25)*AV102+(1-EXP(-LN(2)/25))/(LN(2)/25)*Calculateur!AQ103*Calculateur!AS103*VLOOKUP('Données projet'!$B$9,Paramètres!$A$1:$I$88,3,0)*0.475*44/12</f>
        <v>0</v>
      </c>
      <c r="AW103" s="23">
        <f>EXP(-LN(2)/2)*AW102+(1-EXP(-LN(2)/2))/(LN(2)/2)*AQ103*AT103*VLOOKUP('Données projet'!$B$9,Paramètres!$A$1:$I$88,3,0)*0.475*44/12</f>
        <v>0</v>
      </c>
      <c r="AX103" s="23">
        <f t="shared" si="62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IF(A103&lt;'Données projet'!$A$88,$BA$205^A103,IF(A103='Données projet'!$A$88,'Données projet'!$B$88,BD102+BC103-BL102))</f>
        <v>0</v>
      </c>
      <c r="BE103" s="14" t="e">
        <f>BD103*VLOOKUP('Données projet'!$B$11,Paramètres!$A$1:$I$88,3,0)*VLOOKUP('Données projet'!$B$11,Paramètres!$A$1:$I$88,5,0)</f>
        <v>#N/A</v>
      </c>
      <c r="BF103" s="14" t="e">
        <f t="shared" si="99"/>
        <v>#N/A</v>
      </c>
      <c r="BG103" s="22" t="e">
        <f t="shared" si="63"/>
        <v>#N/A</v>
      </c>
      <c r="BH103" s="62" t="e">
        <f t="shared" si="64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65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projet'!$B$9,Paramètres!$A$1:$I$88,3,0)*0.475*44/12</f>
        <v>0</v>
      </c>
      <c r="BQ103" s="23">
        <f>EXP(-LN(2)/25)*BQ102+(1-EXP(-LN(2)/25))/(LN(2)/25)*Calculateur!BL103*Calculateur!BN103*VLOOKUP('Données projet'!$B$9,Paramètres!$A$1:$I$88,3,0)*0.475*44/12</f>
        <v>0</v>
      </c>
      <c r="BR103" s="23">
        <f>EXP(-LN(2)/2)*BR102+(1-EXP(-LN(2)/2))/(LN(2)/2)*BL103*BO103*VLOOKUP('Données projet'!$B$9,Paramètres!$A$1:$I$88,3,0)*0.475*44/12</f>
        <v>0</v>
      </c>
      <c r="BS103" s="24">
        <f t="shared" si="66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IF(A103&lt;'Données projet'!$A$114,$BV$205^A103,IF(A103='Données projet'!$A$114,'Données projet'!$B$114,BY102+BX103-CG102))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100"/>
        <v>#N/A</v>
      </c>
      <c r="CB103" s="22" t="e">
        <f t="shared" si="67"/>
        <v>#N/A</v>
      </c>
      <c r="CC103" s="62" t="e">
        <f t="shared" si="68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69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projet'!$B$9,Paramètres!$A$1:$I$88,3,0)*0.475*44/12</f>
        <v>0</v>
      </c>
      <c r="CL103" s="23">
        <f>EXP(-LN(2)/25)*CL102+(1-EXP(-LN(2)/25))/(LN(2)/25)*Calculateur!CG103*Calculateur!CI103*VLOOKUP('Données projet'!$B$9,Paramètres!$A$1:$I$88,3,0)*0.475*44/12</f>
        <v>0</v>
      </c>
      <c r="CM103" s="23">
        <f>EXP(-LN(2)/2)*CM102+(1-EXP(-LN(2)/2))/(LN(2)/2)*CG103*CJ103*VLOOKUP('Données projet'!$B$9,Paramètres!$A$1:$I$88,3,0)*0.475*44/12</f>
        <v>0</v>
      </c>
      <c r="CN103" s="24">
        <f t="shared" si="70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IF(A103&lt;'Données projet'!$A$140,$CQ$205^A103,IF(A103='Données projet'!$A$140,'Données projet'!$B$140,CT102+CS103-DB102))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101"/>
        <v>#N/A</v>
      </c>
      <c r="CW103" s="22" t="e">
        <f t="shared" si="71"/>
        <v>#N/A</v>
      </c>
      <c r="CX103" s="62" t="e">
        <f t="shared" si="72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73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projet'!$B$9,Paramètres!$A$1:$I$88,3,0)*0.475*44/12</f>
        <v>0</v>
      </c>
      <c r="DG103" s="23">
        <f>EXP(-LN(2)/25)*DG102+(1-EXP(-LN(2)/25))/(LN(2)/25)*Calculateur!DB103*Calculateur!DD103*VLOOKUP('Données projet'!$B$9,Paramètres!$A$1:$I$88,3,0)*0.475*44/12</f>
        <v>0</v>
      </c>
      <c r="DH103" s="23">
        <f>EXP(-LN(2)/2)*DH102+(1-EXP(-LN(2)/2))/(LN(2)/2)*DB103*DE103*VLOOKUP('Données projet'!$B$9,Paramètres!$A$1:$I$88,3,0)*0.475*44/12</f>
        <v>0</v>
      </c>
      <c r="DI103" s="24">
        <f t="shared" si="74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IF(A103&lt;'Données projet'!$A$166,$DL$205^A103,IF(A103='Données projet'!$A$166,'Données projet'!$B$166,DO102+DN103-DW102))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102"/>
        <v>#N/A</v>
      </c>
      <c r="DR103" s="22" t="e">
        <f t="shared" si="75"/>
        <v>#N/A</v>
      </c>
      <c r="DS103" s="62" t="e">
        <f t="shared" si="76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77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projet'!$B$9,Paramètres!$A$1:$I$88,3,0)*0.475*44/12</f>
        <v>0</v>
      </c>
      <c r="EB103" s="23">
        <f>EXP(-LN(2)/25)*EB102+(1-EXP(-LN(2)/25))/(LN(2)/25)*Calculateur!DW103*Calculateur!DY103*VLOOKUP('Données projet'!$B$9,Paramètres!$A$1:$I$88,3,0)*0.475*44/12</f>
        <v>0</v>
      </c>
      <c r="EC103" s="23">
        <f>EXP(-LN(2)/2)*EC102+(1-EXP(-LN(2)/2))/(LN(2)/2)*DW103*DZ103*VLOOKUP('Données projet'!$B$9,Paramètres!$A$1:$I$88,3,0)*0.475*44/12</f>
        <v>0</v>
      </c>
      <c r="ED103" s="24">
        <f t="shared" si="78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IF(A103&lt;'Données projet'!$A$192,$EG$205^A103,IF(A103='Données projet'!$A$192,'Données projet'!$B$192,EJ102+EI103-ER102))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103"/>
        <v>#N/A</v>
      </c>
      <c r="EM103" s="22" t="e">
        <f t="shared" si="79"/>
        <v>#N/A</v>
      </c>
      <c r="EN103" s="62" t="e">
        <f t="shared" si="80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81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projet'!$B$9,Paramètres!$A$1:$I$88,3,0)*0.475*44/12</f>
        <v>0</v>
      </c>
      <c r="EW103" s="23">
        <f>EXP(-LN(2)/25)*EW102+(1-EXP(-LN(2)/25))/(LN(2)/25)*Calculateur!ER103*Calculateur!ET103*VLOOKUP('Données projet'!$B$9,Paramètres!$A$1:$I$88,3,0)*0.475*44/12</f>
        <v>0</v>
      </c>
      <c r="EX103" s="23">
        <f>EXP(-LN(2)/2)*EX102+(1-EXP(-LN(2)/2))/(LN(2)/2)*ER103*EU103*VLOOKUP('Données projet'!$B$9,Paramètres!$A$1:$I$88,3,0)*0.475*44/12</f>
        <v>0</v>
      </c>
      <c r="EY103" s="24">
        <f t="shared" si="82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IF(A103&lt;'Données projet'!$A$218,$FB$205^A103,IF(A103='Données projet'!$A$218,'Données projet'!$B$218,FE102+FD103-FM102))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4"/>
        <v>#N/A</v>
      </c>
      <c r="FH103" s="22" t="e">
        <f t="shared" si="83"/>
        <v>#N/A</v>
      </c>
      <c r="FI103" s="62" t="e">
        <f t="shared" si="84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85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projet'!$B$9,Paramètres!$A$1:$I$88,3,0)*0.475*44/12</f>
        <v>0</v>
      </c>
      <c r="FR103" s="23">
        <f>EXP(-LN(2)/25)*FR102+(1-EXP(-LN(2)/25))/(LN(2)/25)*Calculateur!FM103*Calculateur!FO103*VLOOKUP('Données projet'!$B$9,Paramètres!$A$1:$I$88,3,0)*0.475*44/12</f>
        <v>0</v>
      </c>
      <c r="FS103" s="23">
        <f>EXP(-LN(2)/2)*FS102+(1-EXP(-LN(2)/2))/(LN(2)/2)*FM103*FP103*VLOOKUP('Données projet'!$B$9,Paramètres!$A$1:$I$88,3,0)*0.475*44/12</f>
        <v>0</v>
      </c>
      <c r="FT103" s="24">
        <f t="shared" si="86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IF(A103&lt;'Données projet'!$A$244,$FW$205^A103,IF(A103='Données projet'!$A$244,'Données projet'!$B$244,FZ102+FY103-GH102))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5"/>
        <v>#N/A</v>
      </c>
      <c r="GC103" s="22" t="e">
        <f t="shared" si="87"/>
        <v>#N/A</v>
      </c>
      <c r="GD103" s="62" t="e">
        <f t="shared" si="88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89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projet'!$B$9,Paramètres!$A$1:$I$88,3,0)*0.475*44/12</f>
        <v>0</v>
      </c>
      <c r="GM103" s="23">
        <f>EXP(-LN(2)/25)*GM102+(1-EXP(-LN(2)/25))/(LN(2)/25)*Calculateur!GH103*Calculateur!GJ103*VLOOKUP('Données projet'!$B$9,Paramètres!$A$1:$I$88,3,0)*0.475*44/12</f>
        <v>0</v>
      </c>
      <c r="GN103" s="23">
        <f>EXP(-LN(2)/2)*GN102+(1-EXP(-LN(2)/2))/(LN(2)/2)*GH103*GK103*VLOOKUP('Données projet'!$B$9,Paramètres!$A$1:$I$88,3,0)*0.475*44/12</f>
        <v>0</v>
      </c>
      <c r="GO103" s="23">
        <f t="shared" si="90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IF(A103&lt;'Données projet'!$A$270,$GR$205^A103,IF(A103='Données projet'!$A$270,'Données projet'!$B$270,GU102+GT103-HC102))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6"/>
        <v>#N/A</v>
      </c>
      <c r="GX103" s="22" t="e">
        <f t="shared" si="91"/>
        <v>#N/A</v>
      </c>
      <c r="GY103" s="62" t="e">
        <f t="shared" si="92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93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projet'!$B$9,Paramètres!$A$1:$I$88,3,0)*0.475*44/12</f>
        <v>0</v>
      </c>
      <c r="HH103" s="23">
        <f>EXP(-LN(2)/25)*HH102+(1-EXP(-LN(2)/25))/(LN(2)/25)*Calculateur!HC103*Calculateur!HE103*VLOOKUP('Données projet'!$B$9,Paramètres!$A$1:$I$88,3,0)*0.475*44/12</f>
        <v>0</v>
      </c>
      <c r="HI103" s="23">
        <f>EXP(-LN(2)/2)*HI102+(1-EXP(-LN(2)/2))/(LN(2)/2)*HC103*HF103*VLOOKUP('Données projet'!$B$9,Paramètres!$A$1:$I$88,3,0)*0.475*44/12</f>
        <v>0</v>
      </c>
      <c r="HJ103" s="24">
        <f t="shared" si="94"/>
        <v>0</v>
      </c>
    </row>
    <row r="104" spans="1:218" s="5" customFormat="1" x14ac:dyDescent="0.3">
      <c r="A104" s="11">
        <f t="shared" si="9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60.397999999999932</v>
      </c>
      <c r="D104" s="12">
        <f t="shared" si="9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7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IF(A104&lt;'Données projet'!$A$36,$K$205^A104,IF(A104='Données projet'!$A$36,'Données projet'!$B$36,N103+M104-V103))</f>
        <v>0</v>
      </c>
      <c r="O104" s="14">
        <f>N104*VLOOKUP('Données projet'!$B$9,Paramètres!$A$1:$I$88,3,0)*VLOOKUP('Données projet'!$B$9,Paramètres!$A$1:$I$88,5,0)</f>
        <v>0</v>
      </c>
      <c r="P104" s="14" t="e">
        <f t="shared" si="9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148.54336005338024</v>
      </c>
      <c r="T104" s="62">
        <f t="shared" si="56"/>
        <v>361.07991692964788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13.068707149860822</v>
      </c>
      <c r="AA104" s="23">
        <f>EXP(-LN(2)/25)*AA103+(1-EXP(-LN(2)/25))/(LN(2)/25)*Calculateur!V104*Calculateur!X104*VLOOKUP('Données projet'!$B$9,Paramètres!$A$1:$I$88,3,0)*0.475*44/12</f>
        <v>6.13793067712185</v>
      </c>
      <c r="AB104" s="23">
        <f>EXP(-LN(2)/2)*AB103+(1-EXP(-LN(2)/2))/(LN(2)/2)*V104*Y104*VLOOKUP('Données projet'!$B$9,Paramètres!$A$1:$I$88,3,0)*0.475*44/12</f>
        <v>8.9659568703668793E-10</v>
      </c>
      <c r="AC104" s="24">
        <f t="shared" si="58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IF(A104&lt;'Données projet'!$A$62,$AF$205^A104,IF(A104='Données projet'!$A$62,'Données projet'!$B$62,AI103+AH104-AQ103))</f>
        <v>0</v>
      </c>
      <c r="AJ104" s="14" t="e">
        <f>AI104*VLOOKUP('Données projet'!$B$10,Paramètres!$A$1:$I$88,3,0)*VLOOKUP('Données projet'!$B$10,Paramètres!$A$1:$I$88,5,0)</f>
        <v>#N/A</v>
      </c>
      <c r="AK104" s="14" t="e">
        <f t="shared" si="98"/>
        <v>#N/A</v>
      </c>
      <c r="AL104" s="22" t="e">
        <f t="shared" si="59"/>
        <v>#N/A</v>
      </c>
      <c r="AM104" s="62" t="e">
        <f t="shared" si="60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61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projet'!$B$9,Paramètres!$A$1:$I$88,3,0)*0.475*44/12</f>
        <v>0</v>
      </c>
      <c r="AV104" s="23">
        <f>EXP(-LN(2)/25)*AV103+(1-EXP(-LN(2)/25))/(LN(2)/25)*Calculateur!AQ104*Calculateur!AS104*VLOOKUP('Données projet'!$B$9,Paramètres!$A$1:$I$88,3,0)*0.475*44/12</f>
        <v>0</v>
      </c>
      <c r="AW104" s="23">
        <f>EXP(-LN(2)/2)*AW103+(1-EXP(-LN(2)/2))/(LN(2)/2)*AQ104*AT104*VLOOKUP('Données projet'!$B$9,Paramètres!$A$1:$I$88,3,0)*0.475*44/12</f>
        <v>0</v>
      </c>
      <c r="AX104" s="23">
        <f t="shared" si="62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IF(A104&lt;'Données projet'!$A$88,$BA$205^A104,IF(A104='Données projet'!$A$88,'Données projet'!$B$88,BD103+BC104-BL103))</f>
        <v>0</v>
      </c>
      <c r="BE104" s="14" t="e">
        <f>BD104*VLOOKUP('Données projet'!$B$11,Paramètres!$A$1:$I$88,3,0)*VLOOKUP('Données projet'!$B$11,Paramètres!$A$1:$I$88,5,0)</f>
        <v>#N/A</v>
      </c>
      <c r="BF104" s="14" t="e">
        <f t="shared" si="99"/>
        <v>#N/A</v>
      </c>
      <c r="BG104" s="22" t="e">
        <f t="shared" si="63"/>
        <v>#N/A</v>
      </c>
      <c r="BH104" s="62" t="e">
        <f t="shared" si="64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65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projet'!$B$9,Paramètres!$A$1:$I$88,3,0)*0.475*44/12</f>
        <v>0</v>
      </c>
      <c r="BQ104" s="23">
        <f>EXP(-LN(2)/25)*BQ103+(1-EXP(-LN(2)/25))/(LN(2)/25)*Calculateur!BL104*Calculateur!BN104*VLOOKUP('Données projet'!$B$9,Paramètres!$A$1:$I$88,3,0)*0.475*44/12</f>
        <v>0</v>
      </c>
      <c r="BR104" s="23">
        <f>EXP(-LN(2)/2)*BR103+(1-EXP(-LN(2)/2))/(LN(2)/2)*BL104*BO104*VLOOKUP('Données projet'!$B$9,Paramètres!$A$1:$I$88,3,0)*0.475*44/12</f>
        <v>0</v>
      </c>
      <c r="BS104" s="24">
        <f t="shared" si="66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IF(A104&lt;'Données projet'!$A$114,$BV$205^A104,IF(A104='Données projet'!$A$114,'Données projet'!$B$114,BY103+BX104-CG103))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100"/>
        <v>#N/A</v>
      </c>
      <c r="CB104" s="22" t="e">
        <f t="shared" si="67"/>
        <v>#N/A</v>
      </c>
      <c r="CC104" s="62" t="e">
        <f t="shared" si="68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69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projet'!$B$9,Paramètres!$A$1:$I$88,3,0)*0.475*44/12</f>
        <v>0</v>
      </c>
      <c r="CL104" s="23">
        <f>EXP(-LN(2)/25)*CL103+(1-EXP(-LN(2)/25))/(LN(2)/25)*Calculateur!CG104*Calculateur!CI104*VLOOKUP('Données projet'!$B$9,Paramètres!$A$1:$I$88,3,0)*0.475*44/12</f>
        <v>0</v>
      </c>
      <c r="CM104" s="23">
        <f>EXP(-LN(2)/2)*CM103+(1-EXP(-LN(2)/2))/(LN(2)/2)*CG104*CJ104*VLOOKUP('Données projet'!$B$9,Paramètres!$A$1:$I$88,3,0)*0.475*44/12</f>
        <v>0</v>
      </c>
      <c r="CN104" s="24">
        <f t="shared" si="70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IF(A104&lt;'Données projet'!$A$140,$CQ$205^A104,IF(A104='Données projet'!$A$140,'Données projet'!$B$140,CT103+CS104-DB103))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101"/>
        <v>#N/A</v>
      </c>
      <c r="CW104" s="22" t="e">
        <f t="shared" si="71"/>
        <v>#N/A</v>
      </c>
      <c r="CX104" s="62" t="e">
        <f t="shared" si="72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73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projet'!$B$9,Paramètres!$A$1:$I$88,3,0)*0.475*44/12</f>
        <v>0</v>
      </c>
      <c r="DG104" s="23">
        <f>EXP(-LN(2)/25)*DG103+(1-EXP(-LN(2)/25))/(LN(2)/25)*Calculateur!DB104*Calculateur!DD104*VLOOKUP('Données projet'!$B$9,Paramètres!$A$1:$I$88,3,0)*0.475*44/12</f>
        <v>0</v>
      </c>
      <c r="DH104" s="23">
        <f>EXP(-LN(2)/2)*DH103+(1-EXP(-LN(2)/2))/(LN(2)/2)*DB104*DE104*VLOOKUP('Données projet'!$B$9,Paramètres!$A$1:$I$88,3,0)*0.475*44/12</f>
        <v>0</v>
      </c>
      <c r="DI104" s="24">
        <f t="shared" si="74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IF(A104&lt;'Données projet'!$A$166,$DL$205^A104,IF(A104='Données projet'!$A$166,'Données projet'!$B$166,DO103+DN104-DW103))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102"/>
        <v>#N/A</v>
      </c>
      <c r="DR104" s="22" t="e">
        <f t="shared" si="75"/>
        <v>#N/A</v>
      </c>
      <c r="DS104" s="62" t="e">
        <f t="shared" si="76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77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projet'!$B$9,Paramètres!$A$1:$I$88,3,0)*0.475*44/12</f>
        <v>0</v>
      </c>
      <c r="EB104" s="23">
        <f>EXP(-LN(2)/25)*EB103+(1-EXP(-LN(2)/25))/(LN(2)/25)*Calculateur!DW104*Calculateur!DY104*VLOOKUP('Données projet'!$B$9,Paramètres!$A$1:$I$88,3,0)*0.475*44/12</f>
        <v>0</v>
      </c>
      <c r="EC104" s="23">
        <f>EXP(-LN(2)/2)*EC103+(1-EXP(-LN(2)/2))/(LN(2)/2)*DW104*DZ104*VLOOKUP('Données projet'!$B$9,Paramètres!$A$1:$I$88,3,0)*0.475*44/12</f>
        <v>0</v>
      </c>
      <c r="ED104" s="24">
        <f t="shared" si="78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IF(A104&lt;'Données projet'!$A$192,$EG$205^A104,IF(A104='Données projet'!$A$192,'Données projet'!$B$192,EJ103+EI104-ER103))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103"/>
        <v>#N/A</v>
      </c>
      <c r="EM104" s="22" t="e">
        <f t="shared" si="79"/>
        <v>#N/A</v>
      </c>
      <c r="EN104" s="62" t="e">
        <f t="shared" si="80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81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projet'!$B$9,Paramètres!$A$1:$I$88,3,0)*0.475*44/12</f>
        <v>0</v>
      </c>
      <c r="EW104" s="23">
        <f>EXP(-LN(2)/25)*EW103+(1-EXP(-LN(2)/25))/(LN(2)/25)*Calculateur!ER104*Calculateur!ET104*VLOOKUP('Données projet'!$B$9,Paramètres!$A$1:$I$88,3,0)*0.475*44/12</f>
        <v>0</v>
      </c>
      <c r="EX104" s="23">
        <f>EXP(-LN(2)/2)*EX103+(1-EXP(-LN(2)/2))/(LN(2)/2)*ER104*EU104*VLOOKUP('Données projet'!$B$9,Paramètres!$A$1:$I$88,3,0)*0.475*44/12</f>
        <v>0</v>
      </c>
      <c r="EY104" s="24">
        <f t="shared" si="82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IF(A104&lt;'Données projet'!$A$218,$FB$205^A104,IF(A104='Données projet'!$A$218,'Données projet'!$B$218,FE103+FD104-FM103))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4"/>
        <v>#N/A</v>
      </c>
      <c r="FH104" s="22" t="e">
        <f t="shared" si="83"/>
        <v>#N/A</v>
      </c>
      <c r="FI104" s="62" t="e">
        <f t="shared" si="84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85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projet'!$B$9,Paramètres!$A$1:$I$88,3,0)*0.475*44/12</f>
        <v>0</v>
      </c>
      <c r="FR104" s="23">
        <f>EXP(-LN(2)/25)*FR103+(1-EXP(-LN(2)/25))/(LN(2)/25)*Calculateur!FM104*Calculateur!FO104*VLOOKUP('Données projet'!$B$9,Paramètres!$A$1:$I$88,3,0)*0.475*44/12</f>
        <v>0</v>
      </c>
      <c r="FS104" s="23">
        <f>EXP(-LN(2)/2)*FS103+(1-EXP(-LN(2)/2))/(LN(2)/2)*FM104*FP104*VLOOKUP('Données projet'!$B$9,Paramètres!$A$1:$I$88,3,0)*0.475*44/12</f>
        <v>0</v>
      </c>
      <c r="FT104" s="24">
        <f t="shared" si="86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IF(A104&lt;'Données projet'!$A$244,$FW$205^A104,IF(A104='Données projet'!$A$244,'Données projet'!$B$244,FZ103+FY104-GH103))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5"/>
        <v>#N/A</v>
      </c>
      <c r="GC104" s="22" t="e">
        <f t="shared" si="87"/>
        <v>#N/A</v>
      </c>
      <c r="GD104" s="62" t="e">
        <f t="shared" si="88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89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projet'!$B$9,Paramètres!$A$1:$I$88,3,0)*0.475*44/12</f>
        <v>0</v>
      </c>
      <c r="GM104" s="23">
        <f>EXP(-LN(2)/25)*GM103+(1-EXP(-LN(2)/25))/(LN(2)/25)*Calculateur!GH104*Calculateur!GJ104*VLOOKUP('Données projet'!$B$9,Paramètres!$A$1:$I$88,3,0)*0.475*44/12</f>
        <v>0</v>
      </c>
      <c r="GN104" s="23">
        <f>EXP(-LN(2)/2)*GN103+(1-EXP(-LN(2)/2))/(LN(2)/2)*GH104*GK104*VLOOKUP('Données projet'!$B$9,Paramètres!$A$1:$I$88,3,0)*0.475*44/12</f>
        <v>0</v>
      </c>
      <c r="GO104" s="23">
        <f t="shared" si="90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IF(A104&lt;'Données projet'!$A$270,$GR$205^A104,IF(A104='Données projet'!$A$270,'Données projet'!$B$270,GU103+GT104-HC103))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6"/>
        <v>#N/A</v>
      </c>
      <c r="GX104" s="22" t="e">
        <f t="shared" si="91"/>
        <v>#N/A</v>
      </c>
      <c r="GY104" s="62" t="e">
        <f t="shared" si="92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93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projet'!$B$9,Paramètres!$A$1:$I$88,3,0)*0.475*44/12</f>
        <v>0</v>
      </c>
      <c r="HH104" s="23">
        <f>EXP(-LN(2)/25)*HH103+(1-EXP(-LN(2)/25))/(LN(2)/25)*Calculateur!HC104*Calculateur!HE104*VLOOKUP('Données projet'!$B$9,Paramètres!$A$1:$I$88,3,0)*0.475*44/12</f>
        <v>0</v>
      </c>
      <c r="HI104" s="23">
        <f>EXP(-LN(2)/2)*HI103+(1-EXP(-LN(2)/2))/(LN(2)/2)*HC104*HF104*VLOOKUP('Données projet'!$B$9,Paramètres!$A$1:$I$88,3,0)*0.475*44/12</f>
        <v>0</v>
      </c>
      <c r="HJ104" s="24">
        <f t="shared" si="94"/>
        <v>0</v>
      </c>
    </row>
    <row r="105" spans="1:218" s="5" customFormat="1" x14ac:dyDescent="0.3">
      <c r="A105" s="11">
        <f t="shared" si="9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60.995999999999931</v>
      </c>
      <c r="D105" s="12">
        <f t="shared" si="9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7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IF(A105&lt;'Données projet'!$A$36,$K$205^A105,IF(A105='Données projet'!$A$36,'Données projet'!$B$36,N104+M105-V104))</f>
        <v>0</v>
      </c>
      <c r="O105" s="14">
        <f>N105*VLOOKUP('Données projet'!$B$9,Paramètres!$A$1:$I$88,3,0)*VLOOKUP('Données projet'!$B$9,Paramètres!$A$1:$I$88,5,0)</f>
        <v>0</v>
      </c>
      <c r="P105" s="14" t="e">
        <f t="shared" si="9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148.54336005338024</v>
      </c>
      <c r="T105" s="62">
        <f t="shared" si="56"/>
        <v>361.07991692964788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12.812437773776329</v>
      </c>
      <c r="AA105" s="23">
        <f>EXP(-LN(2)/25)*AA104+(1-EXP(-LN(2)/25))/(LN(2)/25)*Calculateur!V105*Calculateur!X105*VLOOKUP('Données projet'!$B$9,Paramètres!$A$1:$I$88,3,0)*0.475*44/12</f>
        <v>5.9700886399762068</v>
      </c>
      <c r="AB105" s="23">
        <f>EXP(-LN(2)/2)*AB104+(1-EXP(-LN(2)/2))/(LN(2)/2)*V105*Y105*VLOOKUP('Données projet'!$B$9,Paramètres!$A$1:$I$88,3,0)*0.475*44/12</f>
        <v>6.3398889028625362E-10</v>
      </c>
      <c r="AC105" s="24">
        <f t="shared" si="58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IF(A105&lt;'Données projet'!$A$62,$AF$205^A105,IF(A105='Données projet'!$A$62,'Données projet'!$B$62,AI104+AH105-AQ104))</f>
        <v>0</v>
      </c>
      <c r="AJ105" s="14" t="e">
        <f>AI105*VLOOKUP('Données projet'!$B$10,Paramètres!$A$1:$I$88,3,0)*VLOOKUP('Données projet'!$B$10,Paramètres!$A$1:$I$88,5,0)</f>
        <v>#N/A</v>
      </c>
      <c r="AK105" s="14" t="e">
        <f t="shared" si="98"/>
        <v>#N/A</v>
      </c>
      <c r="AL105" s="22" t="e">
        <f t="shared" si="59"/>
        <v>#N/A</v>
      </c>
      <c r="AM105" s="62" t="e">
        <f t="shared" si="60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61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projet'!$B$9,Paramètres!$A$1:$I$88,3,0)*0.475*44/12</f>
        <v>0</v>
      </c>
      <c r="AV105" s="23">
        <f>EXP(-LN(2)/25)*AV104+(1-EXP(-LN(2)/25))/(LN(2)/25)*Calculateur!AQ105*Calculateur!AS105*VLOOKUP('Données projet'!$B$9,Paramètres!$A$1:$I$88,3,0)*0.475*44/12</f>
        <v>0</v>
      </c>
      <c r="AW105" s="23">
        <f>EXP(-LN(2)/2)*AW104+(1-EXP(-LN(2)/2))/(LN(2)/2)*AQ105*AT105*VLOOKUP('Données projet'!$B$9,Paramètres!$A$1:$I$88,3,0)*0.475*44/12</f>
        <v>0</v>
      </c>
      <c r="AX105" s="23">
        <f t="shared" si="62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IF(A105&lt;'Données projet'!$A$88,$BA$205^A105,IF(A105='Données projet'!$A$88,'Données projet'!$B$88,BD104+BC105-BL104))</f>
        <v>0</v>
      </c>
      <c r="BE105" s="14" t="e">
        <f>BD105*VLOOKUP('Données projet'!$B$11,Paramètres!$A$1:$I$88,3,0)*VLOOKUP('Données projet'!$B$11,Paramètres!$A$1:$I$88,5,0)</f>
        <v>#N/A</v>
      </c>
      <c r="BF105" s="14" t="e">
        <f t="shared" si="99"/>
        <v>#N/A</v>
      </c>
      <c r="BG105" s="22" t="e">
        <f t="shared" si="63"/>
        <v>#N/A</v>
      </c>
      <c r="BH105" s="62" t="e">
        <f t="shared" si="64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65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projet'!$B$9,Paramètres!$A$1:$I$88,3,0)*0.475*44/12</f>
        <v>0</v>
      </c>
      <c r="BQ105" s="23">
        <f>EXP(-LN(2)/25)*BQ104+(1-EXP(-LN(2)/25))/(LN(2)/25)*Calculateur!BL105*Calculateur!BN105*VLOOKUP('Données projet'!$B$9,Paramètres!$A$1:$I$88,3,0)*0.475*44/12</f>
        <v>0</v>
      </c>
      <c r="BR105" s="23">
        <f>EXP(-LN(2)/2)*BR104+(1-EXP(-LN(2)/2))/(LN(2)/2)*BL105*BO105*VLOOKUP('Données projet'!$B$9,Paramètres!$A$1:$I$88,3,0)*0.475*44/12</f>
        <v>0</v>
      </c>
      <c r="BS105" s="24">
        <f t="shared" si="66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IF(A105&lt;'Données projet'!$A$114,$BV$205^A105,IF(A105='Données projet'!$A$114,'Données projet'!$B$114,BY104+BX105-CG104))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100"/>
        <v>#N/A</v>
      </c>
      <c r="CB105" s="22" t="e">
        <f t="shared" si="67"/>
        <v>#N/A</v>
      </c>
      <c r="CC105" s="62" t="e">
        <f t="shared" si="68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69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projet'!$B$9,Paramètres!$A$1:$I$88,3,0)*0.475*44/12</f>
        <v>0</v>
      </c>
      <c r="CL105" s="23">
        <f>EXP(-LN(2)/25)*CL104+(1-EXP(-LN(2)/25))/(LN(2)/25)*Calculateur!CG105*Calculateur!CI105*VLOOKUP('Données projet'!$B$9,Paramètres!$A$1:$I$88,3,0)*0.475*44/12</f>
        <v>0</v>
      </c>
      <c r="CM105" s="23">
        <f>EXP(-LN(2)/2)*CM104+(1-EXP(-LN(2)/2))/(LN(2)/2)*CG105*CJ105*VLOOKUP('Données projet'!$B$9,Paramètres!$A$1:$I$88,3,0)*0.475*44/12</f>
        <v>0</v>
      </c>
      <c r="CN105" s="24">
        <f t="shared" si="70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IF(A105&lt;'Données projet'!$A$140,$CQ$205^A105,IF(A105='Données projet'!$A$140,'Données projet'!$B$140,CT104+CS105-DB104))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101"/>
        <v>#N/A</v>
      </c>
      <c r="CW105" s="22" t="e">
        <f t="shared" si="71"/>
        <v>#N/A</v>
      </c>
      <c r="CX105" s="62" t="e">
        <f t="shared" si="72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73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projet'!$B$9,Paramètres!$A$1:$I$88,3,0)*0.475*44/12</f>
        <v>0</v>
      </c>
      <c r="DG105" s="23">
        <f>EXP(-LN(2)/25)*DG104+(1-EXP(-LN(2)/25))/(LN(2)/25)*Calculateur!DB105*Calculateur!DD105*VLOOKUP('Données projet'!$B$9,Paramètres!$A$1:$I$88,3,0)*0.475*44/12</f>
        <v>0</v>
      </c>
      <c r="DH105" s="23">
        <f>EXP(-LN(2)/2)*DH104+(1-EXP(-LN(2)/2))/(LN(2)/2)*DB105*DE105*VLOOKUP('Données projet'!$B$9,Paramètres!$A$1:$I$88,3,0)*0.475*44/12</f>
        <v>0</v>
      </c>
      <c r="DI105" s="24">
        <f t="shared" si="74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IF(A105&lt;'Données projet'!$A$166,$DL$205^A105,IF(A105='Données projet'!$A$166,'Données projet'!$B$166,DO104+DN105-DW104))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102"/>
        <v>#N/A</v>
      </c>
      <c r="DR105" s="22" t="e">
        <f t="shared" si="75"/>
        <v>#N/A</v>
      </c>
      <c r="DS105" s="62" t="e">
        <f t="shared" si="76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77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projet'!$B$9,Paramètres!$A$1:$I$88,3,0)*0.475*44/12</f>
        <v>0</v>
      </c>
      <c r="EB105" s="23">
        <f>EXP(-LN(2)/25)*EB104+(1-EXP(-LN(2)/25))/(LN(2)/25)*Calculateur!DW105*Calculateur!DY105*VLOOKUP('Données projet'!$B$9,Paramètres!$A$1:$I$88,3,0)*0.475*44/12</f>
        <v>0</v>
      </c>
      <c r="EC105" s="23">
        <f>EXP(-LN(2)/2)*EC104+(1-EXP(-LN(2)/2))/(LN(2)/2)*DW105*DZ105*VLOOKUP('Données projet'!$B$9,Paramètres!$A$1:$I$88,3,0)*0.475*44/12</f>
        <v>0</v>
      </c>
      <c r="ED105" s="24">
        <f t="shared" si="78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IF(A105&lt;'Données projet'!$A$192,$EG$205^A105,IF(A105='Données projet'!$A$192,'Données projet'!$B$192,EJ104+EI105-ER104))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103"/>
        <v>#N/A</v>
      </c>
      <c r="EM105" s="22" t="e">
        <f t="shared" si="79"/>
        <v>#N/A</v>
      </c>
      <c r="EN105" s="62" t="e">
        <f t="shared" si="80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81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projet'!$B$9,Paramètres!$A$1:$I$88,3,0)*0.475*44/12</f>
        <v>0</v>
      </c>
      <c r="EW105" s="23">
        <f>EXP(-LN(2)/25)*EW104+(1-EXP(-LN(2)/25))/(LN(2)/25)*Calculateur!ER105*Calculateur!ET105*VLOOKUP('Données projet'!$B$9,Paramètres!$A$1:$I$88,3,0)*0.475*44/12</f>
        <v>0</v>
      </c>
      <c r="EX105" s="23">
        <f>EXP(-LN(2)/2)*EX104+(1-EXP(-LN(2)/2))/(LN(2)/2)*ER105*EU105*VLOOKUP('Données projet'!$B$9,Paramètres!$A$1:$I$88,3,0)*0.475*44/12</f>
        <v>0</v>
      </c>
      <c r="EY105" s="24">
        <f t="shared" si="82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IF(A105&lt;'Données projet'!$A$218,$FB$205^A105,IF(A105='Données projet'!$A$218,'Données projet'!$B$218,FE104+FD105-FM104))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4"/>
        <v>#N/A</v>
      </c>
      <c r="FH105" s="22" t="e">
        <f t="shared" si="83"/>
        <v>#N/A</v>
      </c>
      <c r="FI105" s="62" t="e">
        <f t="shared" si="84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85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projet'!$B$9,Paramètres!$A$1:$I$88,3,0)*0.475*44/12</f>
        <v>0</v>
      </c>
      <c r="FR105" s="23">
        <f>EXP(-LN(2)/25)*FR104+(1-EXP(-LN(2)/25))/(LN(2)/25)*Calculateur!FM105*Calculateur!FO105*VLOOKUP('Données projet'!$B$9,Paramètres!$A$1:$I$88,3,0)*0.475*44/12</f>
        <v>0</v>
      </c>
      <c r="FS105" s="23">
        <f>EXP(-LN(2)/2)*FS104+(1-EXP(-LN(2)/2))/(LN(2)/2)*FM105*FP105*VLOOKUP('Données projet'!$B$9,Paramètres!$A$1:$I$88,3,0)*0.475*44/12</f>
        <v>0</v>
      </c>
      <c r="FT105" s="24">
        <f t="shared" si="86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IF(A105&lt;'Données projet'!$A$244,$FW$205^A105,IF(A105='Données projet'!$A$244,'Données projet'!$B$244,FZ104+FY105-GH104))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5"/>
        <v>#N/A</v>
      </c>
      <c r="GC105" s="22" t="e">
        <f t="shared" si="87"/>
        <v>#N/A</v>
      </c>
      <c r="GD105" s="62" t="e">
        <f t="shared" si="88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89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projet'!$B$9,Paramètres!$A$1:$I$88,3,0)*0.475*44/12</f>
        <v>0</v>
      </c>
      <c r="GM105" s="23">
        <f>EXP(-LN(2)/25)*GM104+(1-EXP(-LN(2)/25))/(LN(2)/25)*Calculateur!GH105*Calculateur!GJ105*VLOOKUP('Données projet'!$B$9,Paramètres!$A$1:$I$88,3,0)*0.475*44/12</f>
        <v>0</v>
      </c>
      <c r="GN105" s="23">
        <f>EXP(-LN(2)/2)*GN104+(1-EXP(-LN(2)/2))/(LN(2)/2)*GH105*GK105*VLOOKUP('Données projet'!$B$9,Paramètres!$A$1:$I$88,3,0)*0.475*44/12</f>
        <v>0</v>
      </c>
      <c r="GO105" s="23">
        <f t="shared" si="90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IF(A105&lt;'Données projet'!$A$270,$GR$205^A105,IF(A105='Données projet'!$A$270,'Données projet'!$B$270,GU104+GT105-HC104))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6"/>
        <v>#N/A</v>
      </c>
      <c r="GX105" s="22" t="e">
        <f t="shared" si="91"/>
        <v>#N/A</v>
      </c>
      <c r="GY105" s="62" t="e">
        <f t="shared" si="92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93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projet'!$B$9,Paramètres!$A$1:$I$88,3,0)*0.475*44/12</f>
        <v>0</v>
      </c>
      <c r="HH105" s="23">
        <f>EXP(-LN(2)/25)*HH104+(1-EXP(-LN(2)/25))/(LN(2)/25)*Calculateur!HC105*Calculateur!HE105*VLOOKUP('Données projet'!$B$9,Paramètres!$A$1:$I$88,3,0)*0.475*44/12</f>
        <v>0</v>
      </c>
      <c r="HI105" s="23">
        <f>EXP(-LN(2)/2)*HI104+(1-EXP(-LN(2)/2))/(LN(2)/2)*HC105*HF105*VLOOKUP('Données projet'!$B$9,Paramètres!$A$1:$I$88,3,0)*0.475*44/12</f>
        <v>0</v>
      </c>
      <c r="HJ105" s="24">
        <f t="shared" si="94"/>
        <v>0</v>
      </c>
    </row>
    <row r="106" spans="1:218" s="5" customFormat="1" x14ac:dyDescent="0.3">
      <c r="A106" s="11">
        <f t="shared" si="9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61.59399999999993</v>
      </c>
      <c r="D106" s="12">
        <f t="shared" si="9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7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IF(A106&lt;'Données projet'!$A$36,$K$205^A106,IF(A106='Données projet'!$A$36,'Données projet'!$B$36,N105+M106-V105))</f>
        <v>0</v>
      </c>
      <c r="O106" s="14">
        <f>N106*VLOOKUP('Données projet'!$B$9,Paramètres!$A$1:$I$88,3,0)*VLOOKUP('Données projet'!$B$9,Paramètres!$A$1:$I$88,5,0)</f>
        <v>0</v>
      </c>
      <c r="P106" s="14" t="e">
        <f t="shared" si="9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148.54336005338024</v>
      </c>
      <c r="T106" s="62">
        <f t="shared" si="56"/>
        <v>361.07991692964788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12.561193683847968</v>
      </c>
      <c r="AA106" s="23">
        <f>EXP(-LN(2)/25)*AA105+(1-EXP(-LN(2)/25))/(LN(2)/25)*Calculateur!V106*Calculateur!X106*VLOOKUP('Données projet'!$B$9,Paramètres!$A$1:$I$88,3,0)*0.475*44/12</f>
        <v>5.806836252162741</v>
      </c>
      <c r="AB106" s="23">
        <f>EXP(-LN(2)/2)*AB105+(1-EXP(-LN(2)/2))/(LN(2)/2)*V106*Y106*VLOOKUP('Données projet'!$B$9,Paramètres!$A$1:$I$88,3,0)*0.475*44/12</f>
        <v>4.4829784351834407E-10</v>
      </c>
      <c r="AC106" s="24">
        <f t="shared" si="58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IF(A106&lt;'Données projet'!$A$62,$AF$205^A106,IF(A106='Données projet'!$A$62,'Données projet'!$B$62,AI105+AH106-AQ105))</f>
        <v>0</v>
      </c>
      <c r="AJ106" s="14" t="e">
        <f>AI106*VLOOKUP('Données projet'!$B$10,Paramètres!$A$1:$I$88,3,0)*VLOOKUP('Données projet'!$B$10,Paramètres!$A$1:$I$88,5,0)</f>
        <v>#N/A</v>
      </c>
      <c r="AK106" s="14" t="e">
        <f t="shared" si="98"/>
        <v>#N/A</v>
      </c>
      <c r="AL106" s="22" t="e">
        <f t="shared" si="59"/>
        <v>#N/A</v>
      </c>
      <c r="AM106" s="62" t="e">
        <f t="shared" si="60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61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projet'!$B$9,Paramètres!$A$1:$I$88,3,0)*0.475*44/12</f>
        <v>0</v>
      </c>
      <c r="AV106" s="23">
        <f>EXP(-LN(2)/25)*AV105+(1-EXP(-LN(2)/25))/(LN(2)/25)*Calculateur!AQ106*Calculateur!AS106*VLOOKUP('Données projet'!$B$9,Paramètres!$A$1:$I$88,3,0)*0.475*44/12</f>
        <v>0</v>
      </c>
      <c r="AW106" s="23">
        <f>EXP(-LN(2)/2)*AW105+(1-EXP(-LN(2)/2))/(LN(2)/2)*AQ106*AT106*VLOOKUP('Données projet'!$B$9,Paramètres!$A$1:$I$88,3,0)*0.475*44/12</f>
        <v>0</v>
      </c>
      <c r="AX106" s="23">
        <f t="shared" si="62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IF(A106&lt;'Données projet'!$A$88,$BA$205^A106,IF(A106='Données projet'!$A$88,'Données projet'!$B$88,BD105+BC106-BL105))</f>
        <v>0</v>
      </c>
      <c r="BE106" s="14" t="e">
        <f>BD106*VLOOKUP('Données projet'!$B$11,Paramètres!$A$1:$I$88,3,0)*VLOOKUP('Données projet'!$B$11,Paramètres!$A$1:$I$88,5,0)</f>
        <v>#N/A</v>
      </c>
      <c r="BF106" s="14" t="e">
        <f t="shared" si="99"/>
        <v>#N/A</v>
      </c>
      <c r="BG106" s="22" t="e">
        <f t="shared" si="63"/>
        <v>#N/A</v>
      </c>
      <c r="BH106" s="62" t="e">
        <f t="shared" si="64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65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projet'!$B$9,Paramètres!$A$1:$I$88,3,0)*0.475*44/12</f>
        <v>0</v>
      </c>
      <c r="BQ106" s="23">
        <f>EXP(-LN(2)/25)*BQ105+(1-EXP(-LN(2)/25))/(LN(2)/25)*Calculateur!BL106*Calculateur!BN106*VLOOKUP('Données projet'!$B$9,Paramètres!$A$1:$I$88,3,0)*0.475*44/12</f>
        <v>0</v>
      </c>
      <c r="BR106" s="23">
        <f>EXP(-LN(2)/2)*BR105+(1-EXP(-LN(2)/2))/(LN(2)/2)*BL106*BO106*VLOOKUP('Données projet'!$B$9,Paramètres!$A$1:$I$88,3,0)*0.475*44/12</f>
        <v>0</v>
      </c>
      <c r="BS106" s="24">
        <f t="shared" si="66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IF(A106&lt;'Données projet'!$A$114,$BV$205^A106,IF(A106='Données projet'!$A$114,'Données projet'!$B$114,BY105+BX106-CG105))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100"/>
        <v>#N/A</v>
      </c>
      <c r="CB106" s="22" t="e">
        <f t="shared" si="67"/>
        <v>#N/A</v>
      </c>
      <c r="CC106" s="62" t="e">
        <f t="shared" si="68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69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projet'!$B$9,Paramètres!$A$1:$I$88,3,0)*0.475*44/12</f>
        <v>0</v>
      </c>
      <c r="CL106" s="23">
        <f>EXP(-LN(2)/25)*CL105+(1-EXP(-LN(2)/25))/(LN(2)/25)*Calculateur!CG106*Calculateur!CI106*VLOOKUP('Données projet'!$B$9,Paramètres!$A$1:$I$88,3,0)*0.475*44/12</f>
        <v>0</v>
      </c>
      <c r="CM106" s="23">
        <f>EXP(-LN(2)/2)*CM105+(1-EXP(-LN(2)/2))/(LN(2)/2)*CG106*CJ106*VLOOKUP('Données projet'!$B$9,Paramètres!$A$1:$I$88,3,0)*0.475*44/12</f>
        <v>0</v>
      </c>
      <c r="CN106" s="24">
        <f t="shared" si="70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IF(A106&lt;'Données projet'!$A$140,$CQ$205^A106,IF(A106='Données projet'!$A$140,'Données projet'!$B$140,CT105+CS106-DB105))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101"/>
        <v>#N/A</v>
      </c>
      <c r="CW106" s="22" t="e">
        <f t="shared" si="71"/>
        <v>#N/A</v>
      </c>
      <c r="CX106" s="62" t="e">
        <f t="shared" si="72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73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projet'!$B$9,Paramètres!$A$1:$I$88,3,0)*0.475*44/12</f>
        <v>0</v>
      </c>
      <c r="DG106" s="23">
        <f>EXP(-LN(2)/25)*DG105+(1-EXP(-LN(2)/25))/(LN(2)/25)*Calculateur!DB106*Calculateur!DD106*VLOOKUP('Données projet'!$B$9,Paramètres!$A$1:$I$88,3,0)*0.475*44/12</f>
        <v>0</v>
      </c>
      <c r="DH106" s="23">
        <f>EXP(-LN(2)/2)*DH105+(1-EXP(-LN(2)/2))/(LN(2)/2)*DB106*DE106*VLOOKUP('Données projet'!$B$9,Paramètres!$A$1:$I$88,3,0)*0.475*44/12</f>
        <v>0</v>
      </c>
      <c r="DI106" s="24">
        <f t="shared" si="74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IF(A106&lt;'Données projet'!$A$166,$DL$205^A106,IF(A106='Données projet'!$A$166,'Données projet'!$B$166,DO105+DN106-DW105))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102"/>
        <v>#N/A</v>
      </c>
      <c r="DR106" s="22" t="e">
        <f t="shared" si="75"/>
        <v>#N/A</v>
      </c>
      <c r="DS106" s="62" t="e">
        <f t="shared" si="76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77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projet'!$B$9,Paramètres!$A$1:$I$88,3,0)*0.475*44/12</f>
        <v>0</v>
      </c>
      <c r="EB106" s="23">
        <f>EXP(-LN(2)/25)*EB105+(1-EXP(-LN(2)/25))/(LN(2)/25)*Calculateur!DW106*Calculateur!DY106*VLOOKUP('Données projet'!$B$9,Paramètres!$A$1:$I$88,3,0)*0.475*44/12</f>
        <v>0</v>
      </c>
      <c r="EC106" s="23">
        <f>EXP(-LN(2)/2)*EC105+(1-EXP(-LN(2)/2))/(LN(2)/2)*DW106*DZ106*VLOOKUP('Données projet'!$B$9,Paramètres!$A$1:$I$88,3,0)*0.475*44/12</f>
        <v>0</v>
      </c>
      <c r="ED106" s="24">
        <f t="shared" si="78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IF(A106&lt;'Données projet'!$A$192,$EG$205^A106,IF(A106='Données projet'!$A$192,'Données projet'!$B$192,EJ105+EI106-ER105))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103"/>
        <v>#N/A</v>
      </c>
      <c r="EM106" s="22" t="e">
        <f t="shared" si="79"/>
        <v>#N/A</v>
      </c>
      <c r="EN106" s="62" t="e">
        <f t="shared" si="80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81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projet'!$B$9,Paramètres!$A$1:$I$88,3,0)*0.475*44/12</f>
        <v>0</v>
      </c>
      <c r="EW106" s="23">
        <f>EXP(-LN(2)/25)*EW105+(1-EXP(-LN(2)/25))/(LN(2)/25)*Calculateur!ER106*Calculateur!ET106*VLOOKUP('Données projet'!$B$9,Paramètres!$A$1:$I$88,3,0)*0.475*44/12</f>
        <v>0</v>
      </c>
      <c r="EX106" s="23">
        <f>EXP(-LN(2)/2)*EX105+(1-EXP(-LN(2)/2))/(LN(2)/2)*ER106*EU106*VLOOKUP('Données projet'!$B$9,Paramètres!$A$1:$I$88,3,0)*0.475*44/12</f>
        <v>0</v>
      </c>
      <c r="EY106" s="24">
        <f t="shared" si="82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IF(A106&lt;'Données projet'!$A$218,$FB$205^A106,IF(A106='Données projet'!$A$218,'Données projet'!$B$218,FE105+FD106-FM105))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4"/>
        <v>#N/A</v>
      </c>
      <c r="FH106" s="22" t="e">
        <f t="shared" si="83"/>
        <v>#N/A</v>
      </c>
      <c r="FI106" s="62" t="e">
        <f t="shared" si="84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85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projet'!$B$9,Paramètres!$A$1:$I$88,3,0)*0.475*44/12</f>
        <v>0</v>
      </c>
      <c r="FR106" s="23">
        <f>EXP(-LN(2)/25)*FR105+(1-EXP(-LN(2)/25))/(LN(2)/25)*Calculateur!FM106*Calculateur!FO106*VLOOKUP('Données projet'!$B$9,Paramètres!$A$1:$I$88,3,0)*0.475*44/12</f>
        <v>0</v>
      </c>
      <c r="FS106" s="23">
        <f>EXP(-LN(2)/2)*FS105+(1-EXP(-LN(2)/2))/(LN(2)/2)*FM106*FP106*VLOOKUP('Données projet'!$B$9,Paramètres!$A$1:$I$88,3,0)*0.475*44/12</f>
        <v>0</v>
      </c>
      <c r="FT106" s="24">
        <f t="shared" si="86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IF(A106&lt;'Données projet'!$A$244,$FW$205^A106,IF(A106='Données projet'!$A$244,'Données projet'!$B$244,FZ105+FY106-GH105))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5"/>
        <v>#N/A</v>
      </c>
      <c r="GC106" s="22" t="e">
        <f t="shared" si="87"/>
        <v>#N/A</v>
      </c>
      <c r="GD106" s="62" t="e">
        <f t="shared" si="88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89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projet'!$B$9,Paramètres!$A$1:$I$88,3,0)*0.475*44/12</f>
        <v>0</v>
      </c>
      <c r="GM106" s="23">
        <f>EXP(-LN(2)/25)*GM105+(1-EXP(-LN(2)/25))/(LN(2)/25)*Calculateur!GH106*Calculateur!GJ106*VLOOKUP('Données projet'!$B$9,Paramètres!$A$1:$I$88,3,0)*0.475*44/12</f>
        <v>0</v>
      </c>
      <c r="GN106" s="23">
        <f>EXP(-LN(2)/2)*GN105+(1-EXP(-LN(2)/2))/(LN(2)/2)*GH106*GK106*VLOOKUP('Données projet'!$B$9,Paramètres!$A$1:$I$88,3,0)*0.475*44/12</f>
        <v>0</v>
      </c>
      <c r="GO106" s="23">
        <f t="shared" si="90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IF(A106&lt;'Données projet'!$A$270,$GR$205^A106,IF(A106='Données projet'!$A$270,'Données projet'!$B$270,GU105+GT106-HC105))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6"/>
        <v>#N/A</v>
      </c>
      <c r="GX106" s="22" t="e">
        <f t="shared" si="91"/>
        <v>#N/A</v>
      </c>
      <c r="GY106" s="62" t="e">
        <f t="shared" si="92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93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projet'!$B$9,Paramètres!$A$1:$I$88,3,0)*0.475*44/12</f>
        <v>0</v>
      </c>
      <c r="HH106" s="23">
        <f>EXP(-LN(2)/25)*HH105+(1-EXP(-LN(2)/25))/(LN(2)/25)*Calculateur!HC106*Calculateur!HE106*VLOOKUP('Données projet'!$B$9,Paramètres!$A$1:$I$88,3,0)*0.475*44/12</f>
        <v>0</v>
      </c>
      <c r="HI106" s="23">
        <f>EXP(-LN(2)/2)*HI105+(1-EXP(-LN(2)/2))/(LN(2)/2)*HC106*HF106*VLOOKUP('Données projet'!$B$9,Paramètres!$A$1:$I$88,3,0)*0.475*44/12</f>
        <v>0</v>
      </c>
      <c r="HJ106" s="24">
        <f t="shared" si="94"/>
        <v>0</v>
      </c>
    </row>
    <row r="107" spans="1:218" s="5" customFormat="1" x14ac:dyDescent="0.3">
      <c r="A107" s="11">
        <f t="shared" si="9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62.191999999999929</v>
      </c>
      <c r="D107" s="12">
        <f t="shared" si="9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7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IF(A107&lt;'Données projet'!$A$36,$K$205^A107,IF(A107='Données projet'!$A$36,'Données projet'!$B$36,N106+M107-V106))</f>
        <v>0</v>
      </c>
      <c r="O107" s="14">
        <f>N107*VLOOKUP('Données projet'!$B$9,Paramètres!$A$1:$I$88,3,0)*VLOOKUP('Données projet'!$B$9,Paramètres!$A$1:$I$88,5,0)</f>
        <v>0</v>
      </c>
      <c r="P107" s="14" t="e">
        <f t="shared" si="9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148.54336005338024</v>
      </c>
      <c r="T107" s="62">
        <f t="shared" si="56"/>
        <v>361.07991692964788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12.314876337279339</v>
      </c>
      <c r="AA107" s="23">
        <f>EXP(-LN(2)/25)*AA106+(1-EXP(-LN(2)/25))/(LN(2)/25)*Calculateur!V107*Calculateur!X107*VLOOKUP('Données projet'!$B$9,Paramètres!$A$1:$I$88,3,0)*0.475*44/12</f>
        <v>5.6480480094791039</v>
      </c>
      <c r="AB107" s="23">
        <f>EXP(-LN(2)/2)*AB106+(1-EXP(-LN(2)/2))/(LN(2)/2)*V107*Y107*VLOOKUP('Données projet'!$B$9,Paramètres!$A$1:$I$88,3,0)*0.475*44/12</f>
        <v>3.1699444514312686E-10</v>
      </c>
      <c r="AC107" s="24">
        <f t="shared" si="58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IF(A107&lt;'Données projet'!$A$62,$AF$205^A107,IF(A107='Données projet'!$A$62,'Données projet'!$B$62,AI106+AH107-AQ106))</f>
        <v>0</v>
      </c>
      <c r="AJ107" s="14" t="e">
        <f>AI107*VLOOKUP('Données projet'!$B$10,Paramètres!$A$1:$I$88,3,0)*VLOOKUP('Données projet'!$B$10,Paramètres!$A$1:$I$88,5,0)</f>
        <v>#N/A</v>
      </c>
      <c r="AK107" s="14" t="e">
        <f t="shared" si="98"/>
        <v>#N/A</v>
      </c>
      <c r="AL107" s="22" t="e">
        <f t="shared" si="59"/>
        <v>#N/A</v>
      </c>
      <c r="AM107" s="62" t="e">
        <f t="shared" si="60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61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projet'!$B$9,Paramètres!$A$1:$I$88,3,0)*0.475*44/12</f>
        <v>0</v>
      </c>
      <c r="AV107" s="23">
        <f>EXP(-LN(2)/25)*AV106+(1-EXP(-LN(2)/25))/(LN(2)/25)*Calculateur!AQ107*Calculateur!AS107*VLOOKUP('Données projet'!$B$9,Paramètres!$A$1:$I$88,3,0)*0.475*44/12</f>
        <v>0</v>
      </c>
      <c r="AW107" s="23">
        <f>EXP(-LN(2)/2)*AW106+(1-EXP(-LN(2)/2))/(LN(2)/2)*AQ107*AT107*VLOOKUP('Données projet'!$B$9,Paramètres!$A$1:$I$88,3,0)*0.475*44/12</f>
        <v>0</v>
      </c>
      <c r="AX107" s="23">
        <f t="shared" si="62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IF(A107&lt;'Données projet'!$A$88,$BA$205^A107,IF(A107='Données projet'!$A$88,'Données projet'!$B$88,BD106+BC107-BL106))</f>
        <v>0</v>
      </c>
      <c r="BE107" s="14" t="e">
        <f>BD107*VLOOKUP('Données projet'!$B$11,Paramètres!$A$1:$I$88,3,0)*VLOOKUP('Données projet'!$B$11,Paramètres!$A$1:$I$88,5,0)</f>
        <v>#N/A</v>
      </c>
      <c r="BF107" s="14" t="e">
        <f t="shared" si="99"/>
        <v>#N/A</v>
      </c>
      <c r="BG107" s="22" t="e">
        <f t="shared" si="63"/>
        <v>#N/A</v>
      </c>
      <c r="BH107" s="62" t="e">
        <f t="shared" si="64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65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projet'!$B$9,Paramètres!$A$1:$I$88,3,0)*0.475*44/12</f>
        <v>0</v>
      </c>
      <c r="BQ107" s="23">
        <f>EXP(-LN(2)/25)*BQ106+(1-EXP(-LN(2)/25))/(LN(2)/25)*Calculateur!BL107*Calculateur!BN107*VLOOKUP('Données projet'!$B$9,Paramètres!$A$1:$I$88,3,0)*0.475*44/12</f>
        <v>0</v>
      </c>
      <c r="BR107" s="23">
        <f>EXP(-LN(2)/2)*BR106+(1-EXP(-LN(2)/2))/(LN(2)/2)*BL107*BO107*VLOOKUP('Données projet'!$B$9,Paramètres!$A$1:$I$88,3,0)*0.475*44/12</f>
        <v>0</v>
      </c>
      <c r="BS107" s="24">
        <f t="shared" si="66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IF(A107&lt;'Données projet'!$A$114,$BV$205^A107,IF(A107='Données projet'!$A$114,'Données projet'!$B$114,BY106+BX107-CG106))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100"/>
        <v>#N/A</v>
      </c>
      <c r="CB107" s="22" t="e">
        <f t="shared" si="67"/>
        <v>#N/A</v>
      </c>
      <c r="CC107" s="62" t="e">
        <f t="shared" si="68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69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projet'!$B$9,Paramètres!$A$1:$I$88,3,0)*0.475*44/12</f>
        <v>0</v>
      </c>
      <c r="CL107" s="23">
        <f>EXP(-LN(2)/25)*CL106+(1-EXP(-LN(2)/25))/(LN(2)/25)*Calculateur!CG107*Calculateur!CI107*VLOOKUP('Données projet'!$B$9,Paramètres!$A$1:$I$88,3,0)*0.475*44/12</f>
        <v>0</v>
      </c>
      <c r="CM107" s="23">
        <f>EXP(-LN(2)/2)*CM106+(1-EXP(-LN(2)/2))/(LN(2)/2)*CG107*CJ107*VLOOKUP('Données projet'!$B$9,Paramètres!$A$1:$I$88,3,0)*0.475*44/12</f>
        <v>0</v>
      </c>
      <c r="CN107" s="24">
        <f t="shared" si="70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IF(A107&lt;'Données projet'!$A$140,$CQ$205^A107,IF(A107='Données projet'!$A$140,'Données projet'!$B$140,CT106+CS107-DB106))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101"/>
        <v>#N/A</v>
      </c>
      <c r="CW107" s="22" t="e">
        <f t="shared" si="71"/>
        <v>#N/A</v>
      </c>
      <c r="CX107" s="62" t="e">
        <f t="shared" si="72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73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projet'!$B$9,Paramètres!$A$1:$I$88,3,0)*0.475*44/12</f>
        <v>0</v>
      </c>
      <c r="DG107" s="23">
        <f>EXP(-LN(2)/25)*DG106+(1-EXP(-LN(2)/25))/(LN(2)/25)*Calculateur!DB107*Calculateur!DD107*VLOOKUP('Données projet'!$B$9,Paramètres!$A$1:$I$88,3,0)*0.475*44/12</f>
        <v>0</v>
      </c>
      <c r="DH107" s="23">
        <f>EXP(-LN(2)/2)*DH106+(1-EXP(-LN(2)/2))/(LN(2)/2)*DB107*DE107*VLOOKUP('Données projet'!$B$9,Paramètres!$A$1:$I$88,3,0)*0.475*44/12</f>
        <v>0</v>
      </c>
      <c r="DI107" s="24">
        <f t="shared" si="74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IF(A107&lt;'Données projet'!$A$166,$DL$205^A107,IF(A107='Données projet'!$A$166,'Données projet'!$B$166,DO106+DN107-DW106))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102"/>
        <v>#N/A</v>
      </c>
      <c r="DR107" s="22" t="e">
        <f t="shared" si="75"/>
        <v>#N/A</v>
      </c>
      <c r="DS107" s="62" t="e">
        <f t="shared" si="76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77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projet'!$B$9,Paramètres!$A$1:$I$88,3,0)*0.475*44/12</f>
        <v>0</v>
      </c>
      <c r="EB107" s="23">
        <f>EXP(-LN(2)/25)*EB106+(1-EXP(-LN(2)/25))/(LN(2)/25)*Calculateur!DW107*Calculateur!DY107*VLOOKUP('Données projet'!$B$9,Paramètres!$A$1:$I$88,3,0)*0.475*44/12</f>
        <v>0</v>
      </c>
      <c r="EC107" s="23">
        <f>EXP(-LN(2)/2)*EC106+(1-EXP(-LN(2)/2))/(LN(2)/2)*DW107*DZ107*VLOOKUP('Données projet'!$B$9,Paramètres!$A$1:$I$88,3,0)*0.475*44/12</f>
        <v>0</v>
      </c>
      <c r="ED107" s="24">
        <f t="shared" si="78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IF(A107&lt;'Données projet'!$A$192,$EG$205^A107,IF(A107='Données projet'!$A$192,'Données projet'!$B$192,EJ106+EI107-ER106))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103"/>
        <v>#N/A</v>
      </c>
      <c r="EM107" s="22" t="e">
        <f t="shared" si="79"/>
        <v>#N/A</v>
      </c>
      <c r="EN107" s="62" t="e">
        <f t="shared" si="80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81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projet'!$B$9,Paramètres!$A$1:$I$88,3,0)*0.475*44/12</f>
        <v>0</v>
      </c>
      <c r="EW107" s="23">
        <f>EXP(-LN(2)/25)*EW106+(1-EXP(-LN(2)/25))/(LN(2)/25)*Calculateur!ER107*Calculateur!ET107*VLOOKUP('Données projet'!$B$9,Paramètres!$A$1:$I$88,3,0)*0.475*44/12</f>
        <v>0</v>
      </c>
      <c r="EX107" s="23">
        <f>EXP(-LN(2)/2)*EX106+(1-EXP(-LN(2)/2))/(LN(2)/2)*ER107*EU107*VLOOKUP('Données projet'!$B$9,Paramètres!$A$1:$I$88,3,0)*0.475*44/12</f>
        <v>0</v>
      </c>
      <c r="EY107" s="24">
        <f t="shared" si="82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IF(A107&lt;'Données projet'!$A$218,$FB$205^A107,IF(A107='Données projet'!$A$218,'Données projet'!$B$218,FE106+FD107-FM106))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4"/>
        <v>#N/A</v>
      </c>
      <c r="FH107" s="22" t="e">
        <f t="shared" si="83"/>
        <v>#N/A</v>
      </c>
      <c r="FI107" s="62" t="e">
        <f t="shared" si="84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85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projet'!$B$9,Paramètres!$A$1:$I$88,3,0)*0.475*44/12</f>
        <v>0</v>
      </c>
      <c r="FR107" s="23">
        <f>EXP(-LN(2)/25)*FR106+(1-EXP(-LN(2)/25))/(LN(2)/25)*Calculateur!FM107*Calculateur!FO107*VLOOKUP('Données projet'!$B$9,Paramètres!$A$1:$I$88,3,0)*0.475*44/12</f>
        <v>0</v>
      </c>
      <c r="FS107" s="23">
        <f>EXP(-LN(2)/2)*FS106+(1-EXP(-LN(2)/2))/(LN(2)/2)*FM107*FP107*VLOOKUP('Données projet'!$B$9,Paramètres!$A$1:$I$88,3,0)*0.475*44/12</f>
        <v>0</v>
      </c>
      <c r="FT107" s="24">
        <f t="shared" si="86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IF(A107&lt;'Données projet'!$A$244,$FW$205^A107,IF(A107='Données projet'!$A$244,'Données projet'!$B$244,FZ106+FY107-GH106))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5"/>
        <v>#N/A</v>
      </c>
      <c r="GC107" s="22" t="e">
        <f t="shared" si="87"/>
        <v>#N/A</v>
      </c>
      <c r="GD107" s="62" t="e">
        <f t="shared" si="88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89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projet'!$B$9,Paramètres!$A$1:$I$88,3,0)*0.475*44/12</f>
        <v>0</v>
      </c>
      <c r="GM107" s="23">
        <f>EXP(-LN(2)/25)*GM106+(1-EXP(-LN(2)/25))/(LN(2)/25)*Calculateur!GH107*Calculateur!GJ107*VLOOKUP('Données projet'!$B$9,Paramètres!$A$1:$I$88,3,0)*0.475*44/12</f>
        <v>0</v>
      </c>
      <c r="GN107" s="23">
        <f>EXP(-LN(2)/2)*GN106+(1-EXP(-LN(2)/2))/(LN(2)/2)*GH107*GK107*VLOOKUP('Données projet'!$B$9,Paramètres!$A$1:$I$88,3,0)*0.475*44/12</f>
        <v>0</v>
      </c>
      <c r="GO107" s="23">
        <f t="shared" si="90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IF(A107&lt;'Données projet'!$A$270,$GR$205^A107,IF(A107='Données projet'!$A$270,'Données projet'!$B$270,GU106+GT107-HC106))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6"/>
        <v>#N/A</v>
      </c>
      <c r="GX107" s="22" t="e">
        <f t="shared" si="91"/>
        <v>#N/A</v>
      </c>
      <c r="GY107" s="62" t="e">
        <f t="shared" si="92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93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projet'!$B$9,Paramètres!$A$1:$I$88,3,0)*0.475*44/12</f>
        <v>0</v>
      </c>
      <c r="HH107" s="23">
        <f>EXP(-LN(2)/25)*HH106+(1-EXP(-LN(2)/25))/(LN(2)/25)*Calculateur!HC107*Calculateur!HE107*VLOOKUP('Données projet'!$B$9,Paramètres!$A$1:$I$88,3,0)*0.475*44/12</f>
        <v>0</v>
      </c>
      <c r="HI107" s="23">
        <f>EXP(-LN(2)/2)*HI106+(1-EXP(-LN(2)/2))/(LN(2)/2)*HC107*HF107*VLOOKUP('Données projet'!$B$9,Paramètres!$A$1:$I$88,3,0)*0.475*44/12</f>
        <v>0</v>
      </c>
      <c r="HJ107" s="24">
        <f t="shared" si="94"/>
        <v>0</v>
      </c>
    </row>
    <row r="108" spans="1:218" s="5" customFormat="1" x14ac:dyDescent="0.3">
      <c r="A108" s="11">
        <f t="shared" si="9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62.789999999999928</v>
      </c>
      <c r="D108" s="12">
        <f t="shared" si="9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7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IF(A108&lt;'Données projet'!$A$36,$K$205^A108,IF(A108='Données projet'!$A$36,'Données projet'!$B$36,N107+M108-V107))</f>
        <v>0</v>
      </c>
      <c r="O108" s="14">
        <f>N108*VLOOKUP('Données projet'!$B$9,Paramètres!$A$1:$I$88,3,0)*VLOOKUP('Données projet'!$B$9,Paramètres!$A$1:$I$88,5,0)</f>
        <v>0</v>
      </c>
      <c r="P108" s="14" t="e">
        <f t="shared" si="9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148.54336005338024</v>
      </c>
      <c r="T108" s="62">
        <f t="shared" si="56"/>
        <v>361.07991692964788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12.073389123638174</v>
      </c>
      <c r="AA108" s="23">
        <f>EXP(-LN(2)/25)*AA107+(1-EXP(-LN(2)/25))/(LN(2)/25)*Calculateur!V108*Calculateur!X108*VLOOKUP('Données projet'!$B$9,Paramètres!$A$1:$I$88,3,0)*0.475*44/12</f>
        <v>5.4936018396419621</v>
      </c>
      <c r="AB108" s="23">
        <f>EXP(-LN(2)/2)*AB107+(1-EXP(-LN(2)/2))/(LN(2)/2)*V108*Y108*VLOOKUP('Données projet'!$B$9,Paramètres!$A$1:$I$88,3,0)*0.475*44/12</f>
        <v>2.2414892175917206E-10</v>
      </c>
      <c r="AC108" s="24">
        <f t="shared" si="58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IF(A108&lt;'Données projet'!$A$62,$AF$205^A108,IF(A108='Données projet'!$A$62,'Données projet'!$B$62,AI107+AH108-AQ107))</f>
        <v>0</v>
      </c>
      <c r="AJ108" s="14" t="e">
        <f>AI108*VLOOKUP('Données projet'!$B$10,Paramètres!$A$1:$I$88,3,0)*VLOOKUP('Données projet'!$B$10,Paramètres!$A$1:$I$88,5,0)</f>
        <v>#N/A</v>
      </c>
      <c r="AK108" s="14" t="e">
        <f t="shared" si="98"/>
        <v>#N/A</v>
      </c>
      <c r="AL108" s="22" t="e">
        <f t="shared" si="59"/>
        <v>#N/A</v>
      </c>
      <c r="AM108" s="62" t="e">
        <f t="shared" si="60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61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projet'!$B$9,Paramètres!$A$1:$I$88,3,0)*0.475*44/12</f>
        <v>0</v>
      </c>
      <c r="AV108" s="23">
        <f>EXP(-LN(2)/25)*AV107+(1-EXP(-LN(2)/25))/(LN(2)/25)*Calculateur!AQ108*Calculateur!AS108*VLOOKUP('Données projet'!$B$9,Paramètres!$A$1:$I$88,3,0)*0.475*44/12</f>
        <v>0</v>
      </c>
      <c r="AW108" s="23">
        <f>EXP(-LN(2)/2)*AW107+(1-EXP(-LN(2)/2))/(LN(2)/2)*AQ108*AT108*VLOOKUP('Données projet'!$B$9,Paramètres!$A$1:$I$88,3,0)*0.475*44/12</f>
        <v>0</v>
      </c>
      <c r="AX108" s="23">
        <f t="shared" si="62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IF(A108&lt;'Données projet'!$A$88,$BA$205^A108,IF(A108='Données projet'!$A$88,'Données projet'!$B$88,BD107+BC108-BL107))</f>
        <v>0</v>
      </c>
      <c r="BE108" s="14" t="e">
        <f>BD108*VLOOKUP('Données projet'!$B$11,Paramètres!$A$1:$I$88,3,0)*VLOOKUP('Données projet'!$B$11,Paramètres!$A$1:$I$88,5,0)</f>
        <v>#N/A</v>
      </c>
      <c r="BF108" s="14" t="e">
        <f t="shared" si="99"/>
        <v>#N/A</v>
      </c>
      <c r="BG108" s="22" t="e">
        <f t="shared" si="63"/>
        <v>#N/A</v>
      </c>
      <c r="BH108" s="62" t="e">
        <f t="shared" si="64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65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projet'!$B$9,Paramètres!$A$1:$I$88,3,0)*0.475*44/12</f>
        <v>0</v>
      </c>
      <c r="BQ108" s="23">
        <f>EXP(-LN(2)/25)*BQ107+(1-EXP(-LN(2)/25))/(LN(2)/25)*Calculateur!BL108*Calculateur!BN108*VLOOKUP('Données projet'!$B$9,Paramètres!$A$1:$I$88,3,0)*0.475*44/12</f>
        <v>0</v>
      </c>
      <c r="BR108" s="23">
        <f>EXP(-LN(2)/2)*BR107+(1-EXP(-LN(2)/2))/(LN(2)/2)*BL108*BO108*VLOOKUP('Données projet'!$B$9,Paramètres!$A$1:$I$88,3,0)*0.475*44/12</f>
        <v>0</v>
      </c>
      <c r="BS108" s="24">
        <f t="shared" si="66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IF(A108&lt;'Données projet'!$A$114,$BV$205^A108,IF(A108='Données projet'!$A$114,'Données projet'!$B$114,BY107+BX108-CG107))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100"/>
        <v>#N/A</v>
      </c>
      <c r="CB108" s="22" t="e">
        <f t="shared" si="67"/>
        <v>#N/A</v>
      </c>
      <c r="CC108" s="62" t="e">
        <f t="shared" si="68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69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projet'!$B$9,Paramètres!$A$1:$I$88,3,0)*0.475*44/12</f>
        <v>0</v>
      </c>
      <c r="CL108" s="23">
        <f>EXP(-LN(2)/25)*CL107+(1-EXP(-LN(2)/25))/(LN(2)/25)*Calculateur!CG108*Calculateur!CI108*VLOOKUP('Données projet'!$B$9,Paramètres!$A$1:$I$88,3,0)*0.475*44/12</f>
        <v>0</v>
      </c>
      <c r="CM108" s="23">
        <f>EXP(-LN(2)/2)*CM107+(1-EXP(-LN(2)/2))/(LN(2)/2)*CG108*CJ108*VLOOKUP('Données projet'!$B$9,Paramètres!$A$1:$I$88,3,0)*0.475*44/12</f>
        <v>0</v>
      </c>
      <c r="CN108" s="24">
        <f t="shared" si="70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IF(A108&lt;'Données projet'!$A$140,$CQ$205^A108,IF(A108='Données projet'!$A$140,'Données projet'!$B$140,CT107+CS108-DB107))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101"/>
        <v>#N/A</v>
      </c>
      <c r="CW108" s="22" t="e">
        <f t="shared" si="71"/>
        <v>#N/A</v>
      </c>
      <c r="CX108" s="62" t="e">
        <f t="shared" si="72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73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projet'!$B$9,Paramètres!$A$1:$I$88,3,0)*0.475*44/12</f>
        <v>0</v>
      </c>
      <c r="DG108" s="23">
        <f>EXP(-LN(2)/25)*DG107+(1-EXP(-LN(2)/25))/(LN(2)/25)*Calculateur!DB108*Calculateur!DD108*VLOOKUP('Données projet'!$B$9,Paramètres!$A$1:$I$88,3,0)*0.475*44/12</f>
        <v>0</v>
      </c>
      <c r="DH108" s="23">
        <f>EXP(-LN(2)/2)*DH107+(1-EXP(-LN(2)/2))/(LN(2)/2)*DB108*DE108*VLOOKUP('Données projet'!$B$9,Paramètres!$A$1:$I$88,3,0)*0.475*44/12</f>
        <v>0</v>
      </c>
      <c r="DI108" s="24">
        <f t="shared" si="74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IF(A108&lt;'Données projet'!$A$166,$DL$205^A108,IF(A108='Données projet'!$A$166,'Données projet'!$B$166,DO107+DN108-DW107))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102"/>
        <v>#N/A</v>
      </c>
      <c r="DR108" s="22" t="e">
        <f t="shared" si="75"/>
        <v>#N/A</v>
      </c>
      <c r="DS108" s="62" t="e">
        <f t="shared" si="76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77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projet'!$B$9,Paramètres!$A$1:$I$88,3,0)*0.475*44/12</f>
        <v>0</v>
      </c>
      <c r="EB108" s="23">
        <f>EXP(-LN(2)/25)*EB107+(1-EXP(-LN(2)/25))/(LN(2)/25)*Calculateur!DW108*Calculateur!DY108*VLOOKUP('Données projet'!$B$9,Paramètres!$A$1:$I$88,3,0)*0.475*44/12</f>
        <v>0</v>
      </c>
      <c r="EC108" s="23">
        <f>EXP(-LN(2)/2)*EC107+(1-EXP(-LN(2)/2))/(LN(2)/2)*DW108*DZ108*VLOOKUP('Données projet'!$B$9,Paramètres!$A$1:$I$88,3,0)*0.475*44/12</f>
        <v>0</v>
      </c>
      <c r="ED108" s="24">
        <f t="shared" si="78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IF(A108&lt;'Données projet'!$A$192,$EG$205^A108,IF(A108='Données projet'!$A$192,'Données projet'!$B$192,EJ107+EI108-ER107))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103"/>
        <v>#N/A</v>
      </c>
      <c r="EM108" s="22" t="e">
        <f t="shared" si="79"/>
        <v>#N/A</v>
      </c>
      <c r="EN108" s="62" t="e">
        <f t="shared" si="80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81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projet'!$B$9,Paramètres!$A$1:$I$88,3,0)*0.475*44/12</f>
        <v>0</v>
      </c>
      <c r="EW108" s="23">
        <f>EXP(-LN(2)/25)*EW107+(1-EXP(-LN(2)/25))/(LN(2)/25)*Calculateur!ER108*Calculateur!ET108*VLOOKUP('Données projet'!$B$9,Paramètres!$A$1:$I$88,3,0)*0.475*44/12</f>
        <v>0</v>
      </c>
      <c r="EX108" s="23">
        <f>EXP(-LN(2)/2)*EX107+(1-EXP(-LN(2)/2))/(LN(2)/2)*ER108*EU108*VLOOKUP('Données projet'!$B$9,Paramètres!$A$1:$I$88,3,0)*0.475*44/12</f>
        <v>0</v>
      </c>
      <c r="EY108" s="24">
        <f t="shared" si="82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IF(A108&lt;'Données projet'!$A$218,$FB$205^A108,IF(A108='Données projet'!$A$218,'Données projet'!$B$218,FE107+FD108-FM107))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4"/>
        <v>#N/A</v>
      </c>
      <c r="FH108" s="22" t="e">
        <f t="shared" si="83"/>
        <v>#N/A</v>
      </c>
      <c r="FI108" s="62" t="e">
        <f t="shared" si="84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85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projet'!$B$9,Paramètres!$A$1:$I$88,3,0)*0.475*44/12</f>
        <v>0</v>
      </c>
      <c r="FR108" s="23">
        <f>EXP(-LN(2)/25)*FR107+(1-EXP(-LN(2)/25))/(LN(2)/25)*Calculateur!FM108*Calculateur!FO108*VLOOKUP('Données projet'!$B$9,Paramètres!$A$1:$I$88,3,0)*0.475*44/12</f>
        <v>0</v>
      </c>
      <c r="FS108" s="23">
        <f>EXP(-LN(2)/2)*FS107+(1-EXP(-LN(2)/2))/(LN(2)/2)*FM108*FP108*VLOOKUP('Données projet'!$B$9,Paramètres!$A$1:$I$88,3,0)*0.475*44/12</f>
        <v>0</v>
      </c>
      <c r="FT108" s="24">
        <f t="shared" si="86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IF(A108&lt;'Données projet'!$A$244,$FW$205^A108,IF(A108='Données projet'!$A$244,'Données projet'!$B$244,FZ107+FY108-GH107))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5"/>
        <v>#N/A</v>
      </c>
      <c r="GC108" s="22" t="e">
        <f t="shared" si="87"/>
        <v>#N/A</v>
      </c>
      <c r="GD108" s="62" t="e">
        <f t="shared" si="88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89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projet'!$B$9,Paramètres!$A$1:$I$88,3,0)*0.475*44/12</f>
        <v>0</v>
      </c>
      <c r="GM108" s="23">
        <f>EXP(-LN(2)/25)*GM107+(1-EXP(-LN(2)/25))/(LN(2)/25)*Calculateur!GH108*Calculateur!GJ108*VLOOKUP('Données projet'!$B$9,Paramètres!$A$1:$I$88,3,0)*0.475*44/12</f>
        <v>0</v>
      </c>
      <c r="GN108" s="23">
        <f>EXP(-LN(2)/2)*GN107+(1-EXP(-LN(2)/2))/(LN(2)/2)*GH108*GK108*VLOOKUP('Données projet'!$B$9,Paramètres!$A$1:$I$88,3,0)*0.475*44/12</f>
        <v>0</v>
      </c>
      <c r="GO108" s="23">
        <f t="shared" si="90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IF(A108&lt;'Données projet'!$A$270,$GR$205^A108,IF(A108='Données projet'!$A$270,'Données projet'!$B$270,GU107+GT108-HC107))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6"/>
        <v>#N/A</v>
      </c>
      <c r="GX108" s="22" t="e">
        <f t="shared" si="91"/>
        <v>#N/A</v>
      </c>
      <c r="GY108" s="62" t="e">
        <f t="shared" si="92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93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projet'!$B$9,Paramètres!$A$1:$I$88,3,0)*0.475*44/12</f>
        <v>0</v>
      </c>
      <c r="HH108" s="23">
        <f>EXP(-LN(2)/25)*HH107+(1-EXP(-LN(2)/25))/(LN(2)/25)*Calculateur!HC108*Calculateur!HE108*VLOOKUP('Données projet'!$B$9,Paramètres!$A$1:$I$88,3,0)*0.475*44/12</f>
        <v>0</v>
      </c>
      <c r="HI108" s="23">
        <f>EXP(-LN(2)/2)*HI107+(1-EXP(-LN(2)/2))/(LN(2)/2)*HC108*HF108*VLOOKUP('Données projet'!$B$9,Paramètres!$A$1:$I$88,3,0)*0.475*44/12</f>
        <v>0</v>
      </c>
      <c r="HJ108" s="24">
        <f t="shared" si="94"/>
        <v>0</v>
      </c>
    </row>
    <row r="109" spans="1:218" s="5" customFormat="1" x14ac:dyDescent="0.3">
      <c r="A109" s="11">
        <f t="shared" si="9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63.387999999999927</v>
      </c>
      <c r="D109" s="12">
        <f t="shared" si="9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7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IF(A109&lt;'Données projet'!$A$36,$K$205^A109,IF(A109='Données projet'!$A$36,'Données projet'!$B$36,N108+M109-V108))</f>
        <v>0</v>
      </c>
      <c r="O109" s="14">
        <f>N109*VLOOKUP('Données projet'!$B$9,Paramètres!$A$1:$I$88,3,0)*VLOOKUP('Données projet'!$B$9,Paramètres!$A$1:$I$88,5,0)</f>
        <v>0</v>
      </c>
      <c r="P109" s="14" t="e">
        <f t="shared" si="9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148.54336005338024</v>
      </c>
      <c r="T109" s="62">
        <f t="shared" si="56"/>
        <v>361.07991692964788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11.836637326963857</v>
      </c>
      <c r="AA109" s="23">
        <f>EXP(-LN(2)/25)*AA108+(1-EXP(-LN(2)/25))/(LN(2)/25)*Calculateur!V109*Calculateur!X109*VLOOKUP('Données projet'!$B$9,Paramètres!$A$1:$I$88,3,0)*0.475*44/12</f>
        <v>5.343379008440988</v>
      </c>
      <c r="AB109" s="23">
        <f>EXP(-LN(2)/2)*AB108+(1-EXP(-LN(2)/2))/(LN(2)/2)*V109*Y109*VLOOKUP('Données projet'!$B$9,Paramètres!$A$1:$I$88,3,0)*0.475*44/12</f>
        <v>1.5849722257156346E-10</v>
      </c>
      <c r="AC109" s="24">
        <f t="shared" si="58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IF(A109&lt;'Données projet'!$A$62,$AF$205^A109,IF(A109='Données projet'!$A$62,'Données projet'!$B$62,AI108+AH109-AQ108))</f>
        <v>0</v>
      </c>
      <c r="AJ109" s="14" t="e">
        <f>AI109*VLOOKUP('Données projet'!$B$10,Paramètres!$A$1:$I$88,3,0)*VLOOKUP('Données projet'!$B$10,Paramètres!$A$1:$I$88,5,0)</f>
        <v>#N/A</v>
      </c>
      <c r="AK109" s="14" t="e">
        <f t="shared" si="98"/>
        <v>#N/A</v>
      </c>
      <c r="AL109" s="22" t="e">
        <f t="shared" si="59"/>
        <v>#N/A</v>
      </c>
      <c r="AM109" s="62" t="e">
        <f t="shared" si="60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61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projet'!$B$9,Paramètres!$A$1:$I$88,3,0)*0.475*44/12</f>
        <v>0</v>
      </c>
      <c r="AV109" s="23">
        <f>EXP(-LN(2)/25)*AV108+(1-EXP(-LN(2)/25))/(LN(2)/25)*Calculateur!AQ109*Calculateur!AS109*VLOOKUP('Données projet'!$B$9,Paramètres!$A$1:$I$88,3,0)*0.475*44/12</f>
        <v>0</v>
      </c>
      <c r="AW109" s="23">
        <f>EXP(-LN(2)/2)*AW108+(1-EXP(-LN(2)/2))/(LN(2)/2)*AQ109*AT109*VLOOKUP('Données projet'!$B$9,Paramètres!$A$1:$I$88,3,0)*0.475*44/12</f>
        <v>0</v>
      </c>
      <c r="AX109" s="23">
        <f t="shared" si="62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IF(A109&lt;'Données projet'!$A$88,$BA$205^A109,IF(A109='Données projet'!$A$88,'Données projet'!$B$88,BD108+BC109-BL108))</f>
        <v>0</v>
      </c>
      <c r="BE109" s="14" t="e">
        <f>BD109*VLOOKUP('Données projet'!$B$11,Paramètres!$A$1:$I$88,3,0)*VLOOKUP('Données projet'!$B$11,Paramètres!$A$1:$I$88,5,0)</f>
        <v>#N/A</v>
      </c>
      <c r="BF109" s="14" t="e">
        <f t="shared" si="99"/>
        <v>#N/A</v>
      </c>
      <c r="BG109" s="22" t="e">
        <f t="shared" si="63"/>
        <v>#N/A</v>
      </c>
      <c r="BH109" s="62" t="e">
        <f t="shared" si="64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65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projet'!$B$9,Paramètres!$A$1:$I$88,3,0)*0.475*44/12</f>
        <v>0</v>
      </c>
      <c r="BQ109" s="23">
        <f>EXP(-LN(2)/25)*BQ108+(1-EXP(-LN(2)/25))/(LN(2)/25)*Calculateur!BL109*Calculateur!BN109*VLOOKUP('Données projet'!$B$9,Paramètres!$A$1:$I$88,3,0)*0.475*44/12</f>
        <v>0</v>
      </c>
      <c r="BR109" s="23">
        <f>EXP(-LN(2)/2)*BR108+(1-EXP(-LN(2)/2))/(LN(2)/2)*BL109*BO109*VLOOKUP('Données projet'!$B$9,Paramètres!$A$1:$I$88,3,0)*0.475*44/12</f>
        <v>0</v>
      </c>
      <c r="BS109" s="24">
        <f t="shared" si="66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IF(A109&lt;'Données projet'!$A$114,$BV$205^A109,IF(A109='Données projet'!$A$114,'Données projet'!$B$114,BY108+BX109-CG108))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100"/>
        <v>#N/A</v>
      </c>
      <c r="CB109" s="22" t="e">
        <f t="shared" si="67"/>
        <v>#N/A</v>
      </c>
      <c r="CC109" s="62" t="e">
        <f t="shared" si="68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69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projet'!$B$9,Paramètres!$A$1:$I$88,3,0)*0.475*44/12</f>
        <v>0</v>
      </c>
      <c r="CL109" s="23">
        <f>EXP(-LN(2)/25)*CL108+(1-EXP(-LN(2)/25))/(LN(2)/25)*Calculateur!CG109*Calculateur!CI109*VLOOKUP('Données projet'!$B$9,Paramètres!$A$1:$I$88,3,0)*0.475*44/12</f>
        <v>0</v>
      </c>
      <c r="CM109" s="23">
        <f>EXP(-LN(2)/2)*CM108+(1-EXP(-LN(2)/2))/(LN(2)/2)*CG109*CJ109*VLOOKUP('Données projet'!$B$9,Paramètres!$A$1:$I$88,3,0)*0.475*44/12</f>
        <v>0</v>
      </c>
      <c r="CN109" s="24">
        <f t="shared" si="70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IF(A109&lt;'Données projet'!$A$140,$CQ$205^A109,IF(A109='Données projet'!$A$140,'Données projet'!$B$140,CT108+CS109-DB108))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101"/>
        <v>#N/A</v>
      </c>
      <c r="CW109" s="22" t="e">
        <f t="shared" si="71"/>
        <v>#N/A</v>
      </c>
      <c r="CX109" s="62" t="e">
        <f t="shared" si="72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73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projet'!$B$9,Paramètres!$A$1:$I$88,3,0)*0.475*44/12</f>
        <v>0</v>
      </c>
      <c r="DG109" s="23">
        <f>EXP(-LN(2)/25)*DG108+(1-EXP(-LN(2)/25))/(LN(2)/25)*Calculateur!DB109*Calculateur!DD109*VLOOKUP('Données projet'!$B$9,Paramètres!$A$1:$I$88,3,0)*0.475*44/12</f>
        <v>0</v>
      </c>
      <c r="DH109" s="23">
        <f>EXP(-LN(2)/2)*DH108+(1-EXP(-LN(2)/2))/(LN(2)/2)*DB109*DE109*VLOOKUP('Données projet'!$B$9,Paramètres!$A$1:$I$88,3,0)*0.475*44/12</f>
        <v>0</v>
      </c>
      <c r="DI109" s="24">
        <f t="shared" si="74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IF(A109&lt;'Données projet'!$A$166,$DL$205^A109,IF(A109='Données projet'!$A$166,'Données projet'!$B$166,DO108+DN109-DW108))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102"/>
        <v>#N/A</v>
      </c>
      <c r="DR109" s="22" t="e">
        <f t="shared" si="75"/>
        <v>#N/A</v>
      </c>
      <c r="DS109" s="62" t="e">
        <f t="shared" si="76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77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projet'!$B$9,Paramètres!$A$1:$I$88,3,0)*0.475*44/12</f>
        <v>0</v>
      </c>
      <c r="EB109" s="23">
        <f>EXP(-LN(2)/25)*EB108+(1-EXP(-LN(2)/25))/(LN(2)/25)*Calculateur!DW109*Calculateur!DY109*VLOOKUP('Données projet'!$B$9,Paramètres!$A$1:$I$88,3,0)*0.475*44/12</f>
        <v>0</v>
      </c>
      <c r="EC109" s="23">
        <f>EXP(-LN(2)/2)*EC108+(1-EXP(-LN(2)/2))/(LN(2)/2)*DW109*DZ109*VLOOKUP('Données projet'!$B$9,Paramètres!$A$1:$I$88,3,0)*0.475*44/12</f>
        <v>0</v>
      </c>
      <c r="ED109" s="24">
        <f t="shared" si="78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IF(A109&lt;'Données projet'!$A$192,$EG$205^A109,IF(A109='Données projet'!$A$192,'Données projet'!$B$192,EJ108+EI109-ER108))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103"/>
        <v>#N/A</v>
      </c>
      <c r="EM109" s="22" t="e">
        <f t="shared" si="79"/>
        <v>#N/A</v>
      </c>
      <c r="EN109" s="62" t="e">
        <f t="shared" si="80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81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projet'!$B$9,Paramètres!$A$1:$I$88,3,0)*0.475*44/12</f>
        <v>0</v>
      </c>
      <c r="EW109" s="23">
        <f>EXP(-LN(2)/25)*EW108+(1-EXP(-LN(2)/25))/(LN(2)/25)*Calculateur!ER109*Calculateur!ET109*VLOOKUP('Données projet'!$B$9,Paramètres!$A$1:$I$88,3,0)*0.475*44/12</f>
        <v>0</v>
      </c>
      <c r="EX109" s="23">
        <f>EXP(-LN(2)/2)*EX108+(1-EXP(-LN(2)/2))/(LN(2)/2)*ER109*EU109*VLOOKUP('Données projet'!$B$9,Paramètres!$A$1:$I$88,3,0)*0.475*44/12</f>
        <v>0</v>
      </c>
      <c r="EY109" s="24">
        <f t="shared" si="82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IF(A109&lt;'Données projet'!$A$218,$FB$205^A109,IF(A109='Données projet'!$A$218,'Données projet'!$B$218,FE108+FD109-FM108))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4"/>
        <v>#N/A</v>
      </c>
      <c r="FH109" s="22" t="e">
        <f t="shared" si="83"/>
        <v>#N/A</v>
      </c>
      <c r="FI109" s="62" t="e">
        <f t="shared" si="84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85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projet'!$B$9,Paramètres!$A$1:$I$88,3,0)*0.475*44/12</f>
        <v>0</v>
      </c>
      <c r="FR109" s="23">
        <f>EXP(-LN(2)/25)*FR108+(1-EXP(-LN(2)/25))/(LN(2)/25)*Calculateur!FM109*Calculateur!FO109*VLOOKUP('Données projet'!$B$9,Paramètres!$A$1:$I$88,3,0)*0.475*44/12</f>
        <v>0</v>
      </c>
      <c r="FS109" s="23">
        <f>EXP(-LN(2)/2)*FS108+(1-EXP(-LN(2)/2))/(LN(2)/2)*FM109*FP109*VLOOKUP('Données projet'!$B$9,Paramètres!$A$1:$I$88,3,0)*0.475*44/12</f>
        <v>0</v>
      </c>
      <c r="FT109" s="24">
        <f t="shared" si="86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IF(A109&lt;'Données projet'!$A$244,$FW$205^A109,IF(A109='Données projet'!$A$244,'Données projet'!$B$244,FZ108+FY109-GH108))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5"/>
        <v>#N/A</v>
      </c>
      <c r="GC109" s="22" t="e">
        <f t="shared" si="87"/>
        <v>#N/A</v>
      </c>
      <c r="GD109" s="62" t="e">
        <f t="shared" si="88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89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projet'!$B$9,Paramètres!$A$1:$I$88,3,0)*0.475*44/12</f>
        <v>0</v>
      </c>
      <c r="GM109" s="23">
        <f>EXP(-LN(2)/25)*GM108+(1-EXP(-LN(2)/25))/(LN(2)/25)*Calculateur!GH109*Calculateur!GJ109*VLOOKUP('Données projet'!$B$9,Paramètres!$A$1:$I$88,3,0)*0.475*44/12</f>
        <v>0</v>
      </c>
      <c r="GN109" s="23">
        <f>EXP(-LN(2)/2)*GN108+(1-EXP(-LN(2)/2))/(LN(2)/2)*GH109*GK109*VLOOKUP('Données projet'!$B$9,Paramètres!$A$1:$I$88,3,0)*0.475*44/12</f>
        <v>0</v>
      </c>
      <c r="GO109" s="23">
        <f t="shared" si="90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IF(A109&lt;'Données projet'!$A$270,$GR$205^A109,IF(A109='Données projet'!$A$270,'Données projet'!$B$270,GU108+GT109-HC108))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6"/>
        <v>#N/A</v>
      </c>
      <c r="GX109" s="22" t="e">
        <f t="shared" si="91"/>
        <v>#N/A</v>
      </c>
      <c r="GY109" s="62" t="e">
        <f t="shared" si="92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93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projet'!$B$9,Paramètres!$A$1:$I$88,3,0)*0.475*44/12</f>
        <v>0</v>
      </c>
      <c r="HH109" s="23">
        <f>EXP(-LN(2)/25)*HH108+(1-EXP(-LN(2)/25))/(LN(2)/25)*Calculateur!HC109*Calculateur!HE109*VLOOKUP('Données projet'!$B$9,Paramètres!$A$1:$I$88,3,0)*0.475*44/12</f>
        <v>0</v>
      </c>
      <c r="HI109" s="23">
        <f>EXP(-LN(2)/2)*HI108+(1-EXP(-LN(2)/2))/(LN(2)/2)*HC109*HF109*VLOOKUP('Données projet'!$B$9,Paramètres!$A$1:$I$88,3,0)*0.475*44/12</f>
        <v>0</v>
      </c>
      <c r="HJ109" s="24">
        <f t="shared" si="94"/>
        <v>0</v>
      </c>
    </row>
    <row r="110" spans="1:218" s="5" customFormat="1" x14ac:dyDescent="0.3">
      <c r="A110" s="11">
        <f t="shared" si="9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63.985999999999926</v>
      </c>
      <c r="D110" s="12">
        <f t="shared" si="9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7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IF(A110&lt;'Données projet'!$A$36,$K$205^A110,IF(A110='Données projet'!$A$36,'Données projet'!$B$36,N109+M110-V109))</f>
        <v>0</v>
      </c>
      <c r="O110" s="14">
        <f>N110*VLOOKUP('Données projet'!$B$9,Paramètres!$A$1:$I$88,3,0)*VLOOKUP('Données projet'!$B$9,Paramètres!$A$1:$I$88,5,0)</f>
        <v>0</v>
      </c>
      <c r="P110" s="14" t="e">
        <f t="shared" si="9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148.54336005338024</v>
      </c>
      <c r="T110" s="62">
        <f t="shared" si="56"/>
        <v>361.07991692964788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11.604528088617984</v>
      </c>
      <c r="AA110" s="23">
        <f>EXP(-LN(2)/25)*AA109+(1-EXP(-LN(2)/25))/(LN(2)/25)*Calculateur!V110*Calculateur!X110*VLOOKUP('Données projet'!$B$9,Paramètres!$A$1:$I$88,3,0)*0.475*44/12</f>
        <v>5.1972640284590792</v>
      </c>
      <c r="AB110" s="23">
        <f>EXP(-LN(2)/2)*AB109+(1-EXP(-LN(2)/2))/(LN(2)/2)*V110*Y110*VLOOKUP('Données projet'!$B$9,Paramètres!$A$1:$I$88,3,0)*0.475*44/12</f>
        <v>1.1207446087958606E-10</v>
      </c>
      <c r="AC110" s="24">
        <f t="shared" si="58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IF(A110&lt;'Données projet'!$A$62,$AF$205^A110,IF(A110='Données projet'!$A$62,'Données projet'!$B$62,AI109+AH110-AQ109))</f>
        <v>0</v>
      </c>
      <c r="AJ110" s="14" t="e">
        <f>AI110*VLOOKUP('Données projet'!$B$10,Paramètres!$A$1:$I$88,3,0)*VLOOKUP('Données projet'!$B$10,Paramètres!$A$1:$I$88,5,0)</f>
        <v>#N/A</v>
      </c>
      <c r="AK110" s="14" t="e">
        <f t="shared" si="98"/>
        <v>#N/A</v>
      </c>
      <c r="AL110" s="22" t="e">
        <f t="shared" si="59"/>
        <v>#N/A</v>
      </c>
      <c r="AM110" s="62" t="e">
        <f t="shared" si="60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61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projet'!$B$9,Paramètres!$A$1:$I$88,3,0)*0.475*44/12</f>
        <v>0</v>
      </c>
      <c r="AV110" s="23">
        <f>EXP(-LN(2)/25)*AV109+(1-EXP(-LN(2)/25))/(LN(2)/25)*Calculateur!AQ110*Calculateur!AS110*VLOOKUP('Données projet'!$B$9,Paramètres!$A$1:$I$88,3,0)*0.475*44/12</f>
        <v>0</v>
      </c>
      <c r="AW110" s="23">
        <f>EXP(-LN(2)/2)*AW109+(1-EXP(-LN(2)/2))/(LN(2)/2)*AQ110*AT110*VLOOKUP('Données projet'!$B$9,Paramètres!$A$1:$I$88,3,0)*0.475*44/12</f>
        <v>0</v>
      </c>
      <c r="AX110" s="23">
        <f t="shared" si="62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IF(A110&lt;'Données projet'!$A$88,$BA$205^A110,IF(A110='Données projet'!$A$88,'Données projet'!$B$88,BD109+BC110-BL109))</f>
        <v>0</v>
      </c>
      <c r="BE110" s="14" t="e">
        <f>BD110*VLOOKUP('Données projet'!$B$11,Paramètres!$A$1:$I$88,3,0)*VLOOKUP('Données projet'!$B$11,Paramètres!$A$1:$I$88,5,0)</f>
        <v>#N/A</v>
      </c>
      <c r="BF110" s="14" t="e">
        <f t="shared" si="99"/>
        <v>#N/A</v>
      </c>
      <c r="BG110" s="22" t="e">
        <f t="shared" si="63"/>
        <v>#N/A</v>
      </c>
      <c r="BH110" s="62" t="e">
        <f t="shared" si="64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65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projet'!$B$9,Paramètres!$A$1:$I$88,3,0)*0.475*44/12</f>
        <v>0</v>
      </c>
      <c r="BQ110" s="23">
        <f>EXP(-LN(2)/25)*BQ109+(1-EXP(-LN(2)/25))/(LN(2)/25)*Calculateur!BL110*Calculateur!BN110*VLOOKUP('Données projet'!$B$9,Paramètres!$A$1:$I$88,3,0)*0.475*44/12</f>
        <v>0</v>
      </c>
      <c r="BR110" s="23">
        <f>EXP(-LN(2)/2)*BR109+(1-EXP(-LN(2)/2))/(LN(2)/2)*BL110*BO110*VLOOKUP('Données projet'!$B$9,Paramètres!$A$1:$I$88,3,0)*0.475*44/12</f>
        <v>0</v>
      </c>
      <c r="BS110" s="24">
        <f t="shared" si="66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IF(A110&lt;'Données projet'!$A$114,$BV$205^A110,IF(A110='Données projet'!$A$114,'Données projet'!$B$114,BY109+BX110-CG109))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100"/>
        <v>#N/A</v>
      </c>
      <c r="CB110" s="22" t="e">
        <f t="shared" si="67"/>
        <v>#N/A</v>
      </c>
      <c r="CC110" s="62" t="e">
        <f t="shared" si="68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69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projet'!$B$9,Paramètres!$A$1:$I$88,3,0)*0.475*44/12</f>
        <v>0</v>
      </c>
      <c r="CL110" s="23">
        <f>EXP(-LN(2)/25)*CL109+(1-EXP(-LN(2)/25))/(LN(2)/25)*Calculateur!CG110*Calculateur!CI110*VLOOKUP('Données projet'!$B$9,Paramètres!$A$1:$I$88,3,0)*0.475*44/12</f>
        <v>0</v>
      </c>
      <c r="CM110" s="23">
        <f>EXP(-LN(2)/2)*CM109+(1-EXP(-LN(2)/2))/(LN(2)/2)*CG110*CJ110*VLOOKUP('Données projet'!$B$9,Paramètres!$A$1:$I$88,3,0)*0.475*44/12</f>
        <v>0</v>
      </c>
      <c r="CN110" s="24">
        <f t="shared" si="70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IF(A110&lt;'Données projet'!$A$140,$CQ$205^A110,IF(A110='Données projet'!$A$140,'Données projet'!$B$140,CT109+CS110-DB109))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101"/>
        <v>#N/A</v>
      </c>
      <c r="CW110" s="22" t="e">
        <f t="shared" si="71"/>
        <v>#N/A</v>
      </c>
      <c r="CX110" s="62" t="e">
        <f t="shared" si="72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73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projet'!$B$9,Paramètres!$A$1:$I$88,3,0)*0.475*44/12</f>
        <v>0</v>
      </c>
      <c r="DG110" s="23">
        <f>EXP(-LN(2)/25)*DG109+(1-EXP(-LN(2)/25))/(LN(2)/25)*Calculateur!DB110*Calculateur!DD110*VLOOKUP('Données projet'!$B$9,Paramètres!$A$1:$I$88,3,0)*0.475*44/12</f>
        <v>0</v>
      </c>
      <c r="DH110" s="23">
        <f>EXP(-LN(2)/2)*DH109+(1-EXP(-LN(2)/2))/(LN(2)/2)*DB110*DE110*VLOOKUP('Données projet'!$B$9,Paramètres!$A$1:$I$88,3,0)*0.475*44/12</f>
        <v>0</v>
      </c>
      <c r="DI110" s="24">
        <f t="shared" si="74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IF(A110&lt;'Données projet'!$A$166,$DL$205^A110,IF(A110='Données projet'!$A$166,'Données projet'!$B$166,DO109+DN110-DW109))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102"/>
        <v>#N/A</v>
      </c>
      <c r="DR110" s="22" t="e">
        <f t="shared" si="75"/>
        <v>#N/A</v>
      </c>
      <c r="DS110" s="62" t="e">
        <f t="shared" si="76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77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projet'!$B$9,Paramètres!$A$1:$I$88,3,0)*0.475*44/12</f>
        <v>0</v>
      </c>
      <c r="EB110" s="23">
        <f>EXP(-LN(2)/25)*EB109+(1-EXP(-LN(2)/25))/(LN(2)/25)*Calculateur!DW110*Calculateur!DY110*VLOOKUP('Données projet'!$B$9,Paramètres!$A$1:$I$88,3,0)*0.475*44/12</f>
        <v>0</v>
      </c>
      <c r="EC110" s="23">
        <f>EXP(-LN(2)/2)*EC109+(1-EXP(-LN(2)/2))/(LN(2)/2)*DW110*DZ110*VLOOKUP('Données projet'!$B$9,Paramètres!$A$1:$I$88,3,0)*0.475*44/12</f>
        <v>0</v>
      </c>
      <c r="ED110" s="24">
        <f t="shared" si="78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IF(A110&lt;'Données projet'!$A$192,$EG$205^A110,IF(A110='Données projet'!$A$192,'Données projet'!$B$192,EJ109+EI110-ER109))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103"/>
        <v>#N/A</v>
      </c>
      <c r="EM110" s="22" t="e">
        <f t="shared" si="79"/>
        <v>#N/A</v>
      </c>
      <c r="EN110" s="62" t="e">
        <f t="shared" si="80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81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projet'!$B$9,Paramètres!$A$1:$I$88,3,0)*0.475*44/12</f>
        <v>0</v>
      </c>
      <c r="EW110" s="23">
        <f>EXP(-LN(2)/25)*EW109+(1-EXP(-LN(2)/25))/(LN(2)/25)*Calculateur!ER110*Calculateur!ET110*VLOOKUP('Données projet'!$B$9,Paramètres!$A$1:$I$88,3,0)*0.475*44/12</f>
        <v>0</v>
      </c>
      <c r="EX110" s="23">
        <f>EXP(-LN(2)/2)*EX109+(1-EXP(-LN(2)/2))/(LN(2)/2)*ER110*EU110*VLOOKUP('Données projet'!$B$9,Paramètres!$A$1:$I$88,3,0)*0.475*44/12</f>
        <v>0</v>
      </c>
      <c r="EY110" s="24">
        <f t="shared" si="82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IF(A110&lt;'Données projet'!$A$218,$FB$205^A110,IF(A110='Données projet'!$A$218,'Données projet'!$B$218,FE109+FD110-FM109))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4"/>
        <v>#N/A</v>
      </c>
      <c r="FH110" s="22" t="e">
        <f t="shared" si="83"/>
        <v>#N/A</v>
      </c>
      <c r="FI110" s="62" t="e">
        <f t="shared" si="84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85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projet'!$B$9,Paramètres!$A$1:$I$88,3,0)*0.475*44/12</f>
        <v>0</v>
      </c>
      <c r="FR110" s="23">
        <f>EXP(-LN(2)/25)*FR109+(1-EXP(-LN(2)/25))/(LN(2)/25)*Calculateur!FM110*Calculateur!FO110*VLOOKUP('Données projet'!$B$9,Paramètres!$A$1:$I$88,3,0)*0.475*44/12</f>
        <v>0</v>
      </c>
      <c r="FS110" s="23">
        <f>EXP(-LN(2)/2)*FS109+(1-EXP(-LN(2)/2))/(LN(2)/2)*FM110*FP110*VLOOKUP('Données projet'!$B$9,Paramètres!$A$1:$I$88,3,0)*0.475*44/12</f>
        <v>0</v>
      </c>
      <c r="FT110" s="24">
        <f t="shared" si="86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IF(A110&lt;'Données projet'!$A$244,$FW$205^A110,IF(A110='Données projet'!$A$244,'Données projet'!$B$244,FZ109+FY110-GH109))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5"/>
        <v>#N/A</v>
      </c>
      <c r="GC110" s="22" t="e">
        <f t="shared" si="87"/>
        <v>#N/A</v>
      </c>
      <c r="GD110" s="62" t="e">
        <f t="shared" si="88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89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projet'!$B$9,Paramètres!$A$1:$I$88,3,0)*0.475*44/12</f>
        <v>0</v>
      </c>
      <c r="GM110" s="23">
        <f>EXP(-LN(2)/25)*GM109+(1-EXP(-LN(2)/25))/(LN(2)/25)*Calculateur!GH110*Calculateur!GJ110*VLOOKUP('Données projet'!$B$9,Paramètres!$A$1:$I$88,3,0)*0.475*44/12</f>
        <v>0</v>
      </c>
      <c r="GN110" s="23">
        <f>EXP(-LN(2)/2)*GN109+(1-EXP(-LN(2)/2))/(LN(2)/2)*GH110*GK110*VLOOKUP('Données projet'!$B$9,Paramètres!$A$1:$I$88,3,0)*0.475*44/12</f>
        <v>0</v>
      </c>
      <c r="GO110" s="23">
        <f t="shared" si="90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IF(A110&lt;'Données projet'!$A$270,$GR$205^A110,IF(A110='Données projet'!$A$270,'Données projet'!$B$270,GU109+GT110-HC109))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6"/>
        <v>#N/A</v>
      </c>
      <c r="GX110" s="22" t="e">
        <f t="shared" si="91"/>
        <v>#N/A</v>
      </c>
      <c r="GY110" s="62" t="e">
        <f t="shared" si="92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93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projet'!$B$9,Paramètres!$A$1:$I$88,3,0)*0.475*44/12</f>
        <v>0</v>
      </c>
      <c r="HH110" s="23">
        <f>EXP(-LN(2)/25)*HH109+(1-EXP(-LN(2)/25))/(LN(2)/25)*Calculateur!HC110*Calculateur!HE110*VLOOKUP('Données projet'!$B$9,Paramètres!$A$1:$I$88,3,0)*0.475*44/12</f>
        <v>0</v>
      </c>
      <c r="HI110" s="23">
        <f>EXP(-LN(2)/2)*HI109+(1-EXP(-LN(2)/2))/(LN(2)/2)*HC110*HF110*VLOOKUP('Données projet'!$B$9,Paramètres!$A$1:$I$88,3,0)*0.475*44/12</f>
        <v>0</v>
      </c>
      <c r="HJ110" s="24">
        <f t="shared" si="94"/>
        <v>0</v>
      </c>
    </row>
    <row r="111" spans="1:218" s="5" customFormat="1" x14ac:dyDescent="0.3">
      <c r="A111" s="11">
        <f t="shared" si="9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64.583999999999932</v>
      </c>
      <c r="D111" s="12">
        <f t="shared" si="9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7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IF(A111&lt;'Données projet'!$A$36,$K$205^A111,IF(A111='Données projet'!$A$36,'Données projet'!$B$36,N110+M111-V110))</f>
        <v>0</v>
      </c>
      <c r="O111" s="14">
        <f>N111*VLOOKUP('Données projet'!$B$9,Paramètres!$A$1:$I$88,3,0)*VLOOKUP('Données projet'!$B$9,Paramètres!$A$1:$I$88,5,0)</f>
        <v>0</v>
      </c>
      <c r="P111" s="14" t="e">
        <f t="shared" si="9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148.54336005338024</v>
      </c>
      <c r="T111" s="62">
        <f t="shared" si="56"/>
        <v>361.07991692964788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11.376970370863418</v>
      </c>
      <c r="AA111" s="23">
        <f>EXP(-LN(2)/25)*AA110+(1-EXP(-LN(2)/25))/(LN(2)/25)*Calculateur!V111*Calculateur!X111*VLOOKUP('Données projet'!$B$9,Paramètres!$A$1:$I$88,3,0)*0.475*44/12</f>
        <v>5.0551445702886291</v>
      </c>
      <c r="AB111" s="23">
        <f>EXP(-LN(2)/2)*AB110+(1-EXP(-LN(2)/2))/(LN(2)/2)*V111*Y111*VLOOKUP('Données projet'!$B$9,Paramètres!$A$1:$I$88,3,0)*0.475*44/12</f>
        <v>7.9248611285781742E-11</v>
      </c>
      <c r="AC111" s="24">
        <f t="shared" si="58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IF(A111&lt;'Données projet'!$A$62,$AF$205^A111,IF(A111='Données projet'!$A$62,'Données projet'!$B$62,AI110+AH111-AQ110))</f>
        <v>0</v>
      </c>
      <c r="AJ111" s="14" t="e">
        <f>AI111*VLOOKUP('Données projet'!$B$10,Paramètres!$A$1:$I$88,3,0)*VLOOKUP('Données projet'!$B$10,Paramètres!$A$1:$I$88,5,0)</f>
        <v>#N/A</v>
      </c>
      <c r="AK111" s="14" t="e">
        <f t="shared" si="98"/>
        <v>#N/A</v>
      </c>
      <c r="AL111" s="22" t="e">
        <f t="shared" si="59"/>
        <v>#N/A</v>
      </c>
      <c r="AM111" s="62" t="e">
        <f t="shared" si="60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61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projet'!$B$9,Paramètres!$A$1:$I$88,3,0)*0.475*44/12</f>
        <v>0</v>
      </c>
      <c r="AV111" s="23">
        <f>EXP(-LN(2)/25)*AV110+(1-EXP(-LN(2)/25))/(LN(2)/25)*Calculateur!AQ111*Calculateur!AS111*VLOOKUP('Données projet'!$B$9,Paramètres!$A$1:$I$88,3,0)*0.475*44/12</f>
        <v>0</v>
      </c>
      <c r="AW111" s="23">
        <f>EXP(-LN(2)/2)*AW110+(1-EXP(-LN(2)/2))/(LN(2)/2)*AQ111*AT111*VLOOKUP('Données projet'!$B$9,Paramètres!$A$1:$I$88,3,0)*0.475*44/12</f>
        <v>0</v>
      </c>
      <c r="AX111" s="23">
        <f t="shared" si="62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IF(A111&lt;'Données projet'!$A$88,$BA$205^A111,IF(A111='Données projet'!$A$88,'Données projet'!$B$88,BD110+BC111-BL110))</f>
        <v>0</v>
      </c>
      <c r="BE111" s="14" t="e">
        <f>BD111*VLOOKUP('Données projet'!$B$11,Paramètres!$A$1:$I$88,3,0)*VLOOKUP('Données projet'!$B$11,Paramètres!$A$1:$I$88,5,0)</f>
        <v>#N/A</v>
      </c>
      <c r="BF111" s="14" t="e">
        <f t="shared" si="99"/>
        <v>#N/A</v>
      </c>
      <c r="BG111" s="22" t="e">
        <f t="shared" si="63"/>
        <v>#N/A</v>
      </c>
      <c r="BH111" s="62" t="e">
        <f t="shared" si="64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65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projet'!$B$9,Paramètres!$A$1:$I$88,3,0)*0.475*44/12</f>
        <v>0</v>
      </c>
      <c r="BQ111" s="23">
        <f>EXP(-LN(2)/25)*BQ110+(1-EXP(-LN(2)/25))/(LN(2)/25)*Calculateur!BL111*Calculateur!BN111*VLOOKUP('Données projet'!$B$9,Paramètres!$A$1:$I$88,3,0)*0.475*44/12</f>
        <v>0</v>
      </c>
      <c r="BR111" s="23">
        <f>EXP(-LN(2)/2)*BR110+(1-EXP(-LN(2)/2))/(LN(2)/2)*BL111*BO111*VLOOKUP('Données projet'!$B$9,Paramètres!$A$1:$I$88,3,0)*0.475*44/12</f>
        <v>0</v>
      </c>
      <c r="BS111" s="24">
        <f t="shared" si="66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IF(A111&lt;'Données projet'!$A$114,$BV$205^A111,IF(A111='Données projet'!$A$114,'Données projet'!$B$114,BY110+BX111-CG110))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100"/>
        <v>#N/A</v>
      </c>
      <c r="CB111" s="22" t="e">
        <f t="shared" si="67"/>
        <v>#N/A</v>
      </c>
      <c r="CC111" s="62" t="e">
        <f t="shared" si="68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69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projet'!$B$9,Paramètres!$A$1:$I$88,3,0)*0.475*44/12</f>
        <v>0</v>
      </c>
      <c r="CL111" s="23">
        <f>EXP(-LN(2)/25)*CL110+(1-EXP(-LN(2)/25))/(LN(2)/25)*Calculateur!CG111*Calculateur!CI111*VLOOKUP('Données projet'!$B$9,Paramètres!$A$1:$I$88,3,0)*0.475*44/12</f>
        <v>0</v>
      </c>
      <c r="CM111" s="23">
        <f>EXP(-LN(2)/2)*CM110+(1-EXP(-LN(2)/2))/(LN(2)/2)*CG111*CJ111*VLOOKUP('Données projet'!$B$9,Paramètres!$A$1:$I$88,3,0)*0.475*44/12</f>
        <v>0</v>
      </c>
      <c r="CN111" s="24">
        <f t="shared" si="70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IF(A111&lt;'Données projet'!$A$140,$CQ$205^A111,IF(A111='Données projet'!$A$140,'Données projet'!$B$140,CT110+CS111-DB110))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101"/>
        <v>#N/A</v>
      </c>
      <c r="CW111" s="22" t="e">
        <f t="shared" si="71"/>
        <v>#N/A</v>
      </c>
      <c r="CX111" s="62" t="e">
        <f t="shared" si="72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73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projet'!$B$9,Paramètres!$A$1:$I$88,3,0)*0.475*44/12</f>
        <v>0</v>
      </c>
      <c r="DG111" s="23">
        <f>EXP(-LN(2)/25)*DG110+(1-EXP(-LN(2)/25))/(LN(2)/25)*Calculateur!DB111*Calculateur!DD111*VLOOKUP('Données projet'!$B$9,Paramètres!$A$1:$I$88,3,0)*0.475*44/12</f>
        <v>0</v>
      </c>
      <c r="DH111" s="23">
        <f>EXP(-LN(2)/2)*DH110+(1-EXP(-LN(2)/2))/(LN(2)/2)*DB111*DE111*VLOOKUP('Données projet'!$B$9,Paramètres!$A$1:$I$88,3,0)*0.475*44/12</f>
        <v>0</v>
      </c>
      <c r="DI111" s="24">
        <f t="shared" si="74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IF(A111&lt;'Données projet'!$A$166,$DL$205^A111,IF(A111='Données projet'!$A$166,'Données projet'!$B$166,DO110+DN111-DW110))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102"/>
        <v>#N/A</v>
      </c>
      <c r="DR111" s="22" t="e">
        <f t="shared" si="75"/>
        <v>#N/A</v>
      </c>
      <c r="DS111" s="62" t="e">
        <f t="shared" si="76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77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projet'!$B$9,Paramètres!$A$1:$I$88,3,0)*0.475*44/12</f>
        <v>0</v>
      </c>
      <c r="EB111" s="23">
        <f>EXP(-LN(2)/25)*EB110+(1-EXP(-LN(2)/25))/(LN(2)/25)*Calculateur!DW111*Calculateur!DY111*VLOOKUP('Données projet'!$B$9,Paramètres!$A$1:$I$88,3,0)*0.475*44/12</f>
        <v>0</v>
      </c>
      <c r="EC111" s="23">
        <f>EXP(-LN(2)/2)*EC110+(1-EXP(-LN(2)/2))/(LN(2)/2)*DW111*DZ111*VLOOKUP('Données projet'!$B$9,Paramètres!$A$1:$I$88,3,0)*0.475*44/12</f>
        <v>0</v>
      </c>
      <c r="ED111" s="24">
        <f t="shared" si="78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IF(A111&lt;'Données projet'!$A$192,$EG$205^A111,IF(A111='Données projet'!$A$192,'Données projet'!$B$192,EJ110+EI111-ER110))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103"/>
        <v>#N/A</v>
      </c>
      <c r="EM111" s="22" t="e">
        <f t="shared" si="79"/>
        <v>#N/A</v>
      </c>
      <c r="EN111" s="62" t="e">
        <f t="shared" si="80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81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projet'!$B$9,Paramètres!$A$1:$I$88,3,0)*0.475*44/12</f>
        <v>0</v>
      </c>
      <c r="EW111" s="23">
        <f>EXP(-LN(2)/25)*EW110+(1-EXP(-LN(2)/25))/(LN(2)/25)*Calculateur!ER111*Calculateur!ET111*VLOOKUP('Données projet'!$B$9,Paramètres!$A$1:$I$88,3,0)*0.475*44/12</f>
        <v>0</v>
      </c>
      <c r="EX111" s="23">
        <f>EXP(-LN(2)/2)*EX110+(1-EXP(-LN(2)/2))/(LN(2)/2)*ER111*EU111*VLOOKUP('Données projet'!$B$9,Paramètres!$A$1:$I$88,3,0)*0.475*44/12</f>
        <v>0</v>
      </c>
      <c r="EY111" s="24">
        <f t="shared" si="82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IF(A111&lt;'Données projet'!$A$218,$FB$205^A111,IF(A111='Données projet'!$A$218,'Données projet'!$B$218,FE110+FD111-FM110))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4"/>
        <v>#N/A</v>
      </c>
      <c r="FH111" s="22" t="e">
        <f t="shared" si="83"/>
        <v>#N/A</v>
      </c>
      <c r="FI111" s="62" t="e">
        <f t="shared" si="84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85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projet'!$B$9,Paramètres!$A$1:$I$88,3,0)*0.475*44/12</f>
        <v>0</v>
      </c>
      <c r="FR111" s="23">
        <f>EXP(-LN(2)/25)*FR110+(1-EXP(-LN(2)/25))/(LN(2)/25)*Calculateur!FM111*Calculateur!FO111*VLOOKUP('Données projet'!$B$9,Paramètres!$A$1:$I$88,3,0)*0.475*44/12</f>
        <v>0</v>
      </c>
      <c r="FS111" s="23">
        <f>EXP(-LN(2)/2)*FS110+(1-EXP(-LN(2)/2))/(LN(2)/2)*FM111*FP111*VLOOKUP('Données projet'!$B$9,Paramètres!$A$1:$I$88,3,0)*0.475*44/12</f>
        <v>0</v>
      </c>
      <c r="FT111" s="24">
        <f t="shared" si="86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IF(A111&lt;'Données projet'!$A$244,$FW$205^A111,IF(A111='Données projet'!$A$244,'Données projet'!$B$244,FZ110+FY111-GH110))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5"/>
        <v>#N/A</v>
      </c>
      <c r="GC111" s="22" t="e">
        <f t="shared" si="87"/>
        <v>#N/A</v>
      </c>
      <c r="GD111" s="62" t="e">
        <f t="shared" si="88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89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projet'!$B$9,Paramètres!$A$1:$I$88,3,0)*0.475*44/12</f>
        <v>0</v>
      </c>
      <c r="GM111" s="23">
        <f>EXP(-LN(2)/25)*GM110+(1-EXP(-LN(2)/25))/(LN(2)/25)*Calculateur!GH111*Calculateur!GJ111*VLOOKUP('Données projet'!$B$9,Paramètres!$A$1:$I$88,3,0)*0.475*44/12</f>
        <v>0</v>
      </c>
      <c r="GN111" s="23">
        <f>EXP(-LN(2)/2)*GN110+(1-EXP(-LN(2)/2))/(LN(2)/2)*GH111*GK111*VLOOKUP('Données projet'!$B$9,Paramètres!$A$1:$I$88,3,0)*0.475*44/12</f>
        <v>0</v>
      </c>
      <c r="GO111" s="23">
        <f t="shared" si="90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IF(A111&lt;'Données projet'!$A$270,$GR$205^A111,IF(A111='Données projet'!$A$270,'Données projet'!$B$270,GU110+GT111-HC110))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6"/>
        <v>#N/A</v>
      </c>
      <c r="GX111" s="22" t="e">
        <f t="shared" si="91"/>
        <v>#N/A</v>
      </c>
      <c r="GY111" s="62" t="e">
        <f t="shared" si="92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93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projet'!$B$9,Paramètres!$A$1:$I$88,3,0)*0.475*44/12</f>
        <v>0</v>
      </c>
      <c r="HH111" s="23">
        <f>EXP(-LN(2)/25)*HH110+(1-EXP(-LN(2)/25))/(LN(2)/25)*Calculateur!HC111*Calculateur!HE111*VLOOKUP('Données projet'!$B$9,Paramètres!$A$1:$I$88,3,0)*0.475*44/12</f>
        <v>0</v>
      </c>
      <c r="HI111" s="23">
        <f>EXP(-LN(2)/2)*HI110+(1-EXP(-LN(2)/2))/(LN(2)/2)*HC111*HF111*VLOOKUP('Données projet'!$B$9,Paramètres!$A$1:$I$88,3,0)*0.475*44/12</f>
        <v>0</v>
      </c>
      <c r="HJ111" s="24">
        <f t="shared" si="94"/>
        <v>0</v>
      </c>
    </row>
    <row r="112" spans="1:218" s="5" customFormat="1" x14ac:dyDescent="0.3">
      <c r="A112" s="11">
        <f t="shared" si="9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65.181999999999931</v>
      </c>
      <c r="D112" s="12">
        <f t="shared" si="9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7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IF(A112&lt;'Données projet'!$A$36,$K$205^A112,IF(A112='Données projet'!$A$36,'Données projet'!$B$36,N111+M112-V111))</f>
        <v>0</v>
      </c>
      <c r="O112" s="14">
        <f>N112*VLOOKUP('Données projet'!$B$9,Paramètres!$A$1:$I$88,3,0)*VLOOKUP('Données projet'!$B$9,Paramètres!$A$1:$I$88,5,0)</f>
        <v>0</v>
      </c>
      <c r="P112" s="14" t="e">
        <f t="shared" si="9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148.54336005338024</v>
      </c>
      <c r="T112" s="62">
        <f t="shared" si="56"/>
        <v>361.07991692964788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11.153874921157517</v>
      </c>
      <c r="AA112" s="23">
        <f>EXP(-LN(2)/25)*AA111+(1-EXP(-LN(2)/25))/(LN(2)/25)*Calculateur!V112*Calculateur!X112*VLOOKUP('Données projet'!$B$9,Paramètres!$A$1:$I$88,3,0)*0.475*44/12</f>
        <v>4.9169113761755874</v>
      </c>
      <c r="AB112" s="23">
        <f>EXP(-LN(2)/2)*AB111+(1-EXP(-LN(2)/2))/(LN(2)/2)*V112*Y112*VLOOKUP('Données projet'!$B$9,Paramètres!$A$1:$I$88,3,0)*0.475*44/12</f>
        <v>5.6037230439793034E-11</v>
      </c>
      <c r="AC112" s="24">
        <f t="shared" si="58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IF(A112&lt;'Données projet'!$A$62,$AF$205^A112,IF(A112='Données projet'!$A$62,'Données projet'!$B$62,AI111+AH112-AQ111))</f>
        <v>0</v>
      </c>
      <c r="AJ112" s="14" t="e">
        <f>AI112*VLOOKUP('Données projet'!$B$10,Paramètres!$A$1:$I$88,3,0)*VLOOKUP('Données projet'!$B$10,Paramètres!$A$1:$I$88,5,0)</f>
        <v>#N/A</v>
      </c>
      <c r="AK112" s="14" t="e">
        <f t="shared" si="98"/>
        <v>#N/A</v>
      </c>
      <c r="AL112" s="22" t="e">
        <f t="shared" si="59"/>
        <v>#N/A</v>
      </c>
      <c r="AM112" s="62" t="e">
        <f t="shared" si="60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61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projet'!$B$9,Paramètres!$A$1:$I$88,3,0)*0.475*44/12</f>
        <v>0</v>
      </c>
      <c r="AV112" s="23">
        <f>EXP(-LN(2)/25)*AV111+(1-EXP(-LN(2)/25))/(LN(2)/25)*Calculateur!AQ112*Calculateur!AS112*VLOOKUP('Données projet'!$B$9,Paramètres!$A$1:$I$88,3,0)*0.475*44/12</f>
        <v>0</v>
      </c>
      <c r="AW112" s="23">
        <f>EXP(-LN(2)/2)*AW111+(1-EXP(-LN(2)/2))/(LN(2)/2)*AQ112*AT112*VLOOKUP('Données projet'!$B$9,Paramètres!$A$1:$I$88,3,0)*0.475*44/12</f>
        <v>0</v>
      </c>
      <c r="AX112" s="23">
        <f t="shared" si="62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IF(A112&lt;'Données projet'!$A$88,$BA$205^A112,IF(A112='Données projet'!$A$88,'Données projet'!$B$88,BD111+BC112-BL111))</f>
        <v>0</v>
      </c>
      <c r="BE112" s="14" t="e">
        <f>BD112*VLOOKUP('Données projet'!$B$11,Paramètres!$A$1:$I$88,3,0)*VLOOKUP('Données projet'!$B$11,Paramètres!$A$1:$I$88,5,0)</f>
        <v>#N/A</v>
      </c>
      <c r="BF112" s="14" t="e">
        <f t="shared" si="99"/>
        <v>#N/A</v>
      </c>
      <c r="BG112" s="22" t="e">
        <f t="shared" si="63"/>
        <v>#N/A</v>
      </c>
      <c r="BH112" s="62" t="e">
        <f t="shared" si="64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65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projet'!$B$9,Paramètres!$A$1:$I$88,3,0)*0.475*44/12</f>
        <v>0</v>
      </c>
      <c r="BQ112" s="23">
        <f>EXP(-LN(2)/25)*BQ111+(1-EXP(-LN(2)/25))/(LN(2)/25)*Calculateur!BL112*Calculateur!BN112*VLOOKUP('Données projet'!$B$9,Paramètres!$A$1:$I$88,3,0)*0.475*44/12</f>
        <v>0</v>
      </c>
      <c r="BR112" s="23">
        <f>EXP(-LN(2)/2)*BR111+(1-EXP(-LN(2)/2))/(LN(2)/2)*BL112*BO112*VLOOKUP('Données projet'!$B$9,Paramètres!$A$1:$I$88,3,0)*0.475*44/12</f>
        <v>0</v>
      </c>
      <c r="BS112" s="24">
        <f t="shared" si="66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IF(A112&lt;'Données projet'!$A$114,$BV$205^A112,IF(A112='Données projet'!$A$114,'Données projet'!$B$114,BY111+BX112-CG111))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100"/>
        <v>#N/A</v>
      </c>
      <c r="CB112" s="22" t="e">
        <f t="shared" si="67"/>
        <v>#N/A</v>
      </c>
      <c r="CC112" s="62" t="e">
        <f t="shared" si="68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69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projet'!$B$9,Paramètres!$A$1:$I$88,3,0)*0.475*44/12</f>
        <v>0</v>
      </c>
      <c r="CL112" s="23">
        <f>EXP(-LN(2)/25)*CL111+(1-EXP(-LN(2)/25))/(LN(2)/25)*Calculateur!CG112*Calculateur!CI112*VLOOKUP('Données projet'!$B$9,Paramètres!$A$1:$I$88,3,0)*0.475*44/12</f>
        <v>0</v>
      </c>
      <c r="CM112" s="23">
        <f>EXP(-LN(2)/2)*CM111+(1-EXP(-LN(2)/2))/(LN(2)/2)*CG112*CJ112*VLOOKUP('Données projet'!$B$9,Paramètres!$A$1:$I$88,3,0)*0.475*44/12</f>
        <v>0</v>
      </c>
      <c r="CN112" s="24">
        <f t="shared" si="70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IF(A112&lt;'Données projet'!$A$140,$CQ$205^A112,IF(A112='Données projet'!$A$140,'Données projet'!$B$140,CT111+CS112-DB111))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101"/>
        <v>#N/A</v>
      </c>
      <c r="CW112" s="22" t="e">
        <f t="shared" si="71"/>
        <v>#N/A</v>
      </c>
      <c r="CX112" s="62" t="e">
        <f t="shared" si="72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73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projet'!$B$9,Paramètres!$A$1:$I$88,3,0)*0.475*44/12</f>
        <v>0</v>
      </c>
      <c r="DG112" s="23">
        <f>EXP(-LN(2)/25)*DG111+(1-EXP(-LN(2)/25))/(LN(2)/25)*Calculateur!DB112*Calculateur!DD112*VLOOKUP('Données projet'!$B$9,Paramètres!$A$1:$I$88,3,0)*0.475*44/12</f>
        <v>0</v>
      </c>
      <c r="DH112" s="23">
        <f>EXP(-LN(2)/2)*DH111+(1-EXP(-LN(2)/2))/(LN(2)/2)*DB112*DE112*VLOOKUP('Données projet'!$B$9,Paramètres!$A$1:$I$88,3,0)*0.475*44/12</f>
        <v>0</v>
      </c>
      <c r="DI112" s="24">
        <f t="shared" si="74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IF(A112&lt;'Données projet'!$A$166,$DL$205^A112,IF(A112='Données projet'!$A$166,'Données projet'!$B$166,DO111+DN112-DW111))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102"/>
        <v>#N/A</v>
      </c>
      <c r="DR112" s="22" t="e">
        <f t="shared" si="75"/>
        <v>#N/A</v>
      </c>
      <c r="DS112" s="62" t="e">
        <f t="shared" si="76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77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projet'!$B$9,Paramètres!$A$1:$I$88,3,0)*0.475*44/12</f>
        <v>0</v>
      </c>
      <c r="EB112" s="23">
        <f>EXP(-LN(2)/25)*EB111+(1-EXP(-LN(2)/25))/(LN(2)/25)*Calculateur!DW112*Calculateur!DY112*VLOOKUP('Données projet'!$B$9,Paramètres!$A$1:$I$88,3,0)*0.475*44/12</f>
        <v>0</v>
      </c>
      <c r="EC112" s="23">
        <f>EXP(-LN(2)/2)*EC111+(1-EXP(-LN(2)/2))/(LN(2)/2)*DW112*DZ112*VLOOKUP('Données projet'!$B$9,Paramètres!$A$1:$I$88,3,0)*0.475*44/12</f>
        <v>0</v>
      </c>
      <c r="ED112" s="24">
        <f t="shared" si="78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IF(A112&lt;'Données projet'!$A$192,$EG$205^A112,IF(A112='Données projet'!$A$192,'Données projet'!$B$192,EJ111+EI112-ER111))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103"/>
        <v>#N/A</v>
      </c>
      <c r="EM112" s="22" t="e">
        <f t="shared" si="79"/>
        <v>#N/A</v>
      </c>
      <c r="EN112" s="62" t="e">
        <f t="shared" si="80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81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projet'!$B$9,Paramètres!$A$1:$I$88,3,0)*0.475*44/12</f>
        <v>0</v>
      </c>
      <c r="EW112" s="23">
        <f>EXP(-LN(2)/25)*EW111+(1-EXP(-LN(2)/25))/(LN(2)/25)*Calculateur!ER112*Calculateur!ET112*VLOOKUP('Données projet'!$B$9,Paramètres!$A$1:$I$88,3,0)*0.475*44/12</f>
        <v>0</v>
      </c>
      <c r="EX112" s="23">
        <f>EXP(-LN(2)/2)*EX111+(1-EXP(-LN(2)/2))/(LN(2)/2)*ER112*EU112*VLOOKUP('Données projet'!$B$9,Paramètres!$A$1:$I$88,3,0)*0.475*44/12</f>
        <v>0</v>
      </c>
      <c r="EY112" s="24">
        <f t="shared" si="82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IF(A112&lt;'Données projet'!$A$218,$FB$205^A112,IF(A112='Données projet'!$A$218,'Données projet'!$B$218,FE111+FD112-FM111))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4"/>
        <v>#N/A</v>
      </c>
      <c r="FH112" s="22" t="e">
        <f t="shared" si="83"/>
        <v>#N/A</v>
      </c>
      <c r="FI112" s="62" t="e">
        <f t="shared" si="84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85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projet'!$B$9,Paramètres!$A$1:$I$88,3,0)*0.475*44/12</f>
        <v>0</v>
      </c>
      <c r="FR112" s="23">
        <f>EXP(-LN(2)/25)*FR111+(1-EXP(-LN(2)/25))/(LN(2)/25)*Calculateur!FM112*Calculateur!FO112*VLOOKUP('Données projet'!$B$9,Paramètres!$A$1:$I$88,3,0)*0.475*44/12</f>
        <v>0</v>
      </c>
      <c r="FS112" s="23">
        <f>EXP(-LN(2)/2)*FS111+(1-EXP(-LN(2)/2))/(LN(2)/2)*FM112*FP112*VLOOKUP('Données projet'!$B$9,Paramètres!$A$1:$I$88,3,0)*0.475*44/12</f>
        <v>0</v>
      </c>
      <c r="FT112" s="24">
        <f t="shared" si="86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IF(A112&lt;'Données projet'!$A$244,$FW$205^A112,IF(A112='Données projet'!$A$244,'Données projet'!$B$244,FZ111+FY112-GH111))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5"/>
        <v>#N/A</v>
      </c>
      <c r="GC112" s="22" t="e">
        <f t="shared" si="87"/>
        <v>#N/A</v>
      </c>
      <c r="GD112" s="62" t="e">
        <f t="shared" si="88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89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projet'!$B$9,Paramètres!$A$1:$I$88,3,0)*0.475*44/12</f>
        <v>0</v>
      </c>
      <c r="GM112" s="23">
        <f>EXP(-LN(2)/25)*GM111+(1-EXP(-LN(2)/25))/(LN(2)/25)*Calculateur!GH112*Calculateur!GJ112*VLOOKUP('Données projet'!$B$9,Paramètres!$A$1:$I$88,3,0)*0.475*44/12</f>
        <v>0</v>
      </c>
      <c r="GN112" s="23">
        <f>EXP(-LN(2)/2)*GN111+(1-EXP(-LN(2)/2))/(LN(2)/2)*GH112*GK112*VLOOKUP('Données projet'!$B$9,Paramètres!$A$1:$I$88,3,0)*0.475*44/12</f>
        <v>0</v>
      </c>
      <c r="GO112" s="23">
        <f t="shared" si="90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IF(A112&lt;'Données projet'!$A$270,$GR$205^A112,IF(A112='Données projet'!$A$270,'Données projet'!$B$270,GU111+GT112-HC111))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6"/>
        <v>#N/A</v>
      </c>
      <c r="GX112" s="22" t="e">
        <f t="shared" si="91"/>
        <v>#N/A</v>
      </c>
      <c r="GY112" s="62" t="e">
        <f t="shared" si="92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93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projet'!$B$9,Paramètres!$A$1:$I$88,3,0)*0.475*44/12</f>
        <v>0</v>
      </c>
      <c r="HH112" s="23">
        <f>EXP(-LN(2)/25)*HH111+(1-EXP(-LN(2)/25))/(LN(2)/25)*Calculateur!HC112*Calculateur!HE112*VLOOKUP('Données projet'!$B$9,Paramètres!$A$1:$I$88,3,0)*0.475*44/12</f>
        <v>0</v>
      </c>
      <c r="HI112" s="23">
        <f>EXP(-LN(2)/2)*HI111+(1-EXP(-LN(2)/2))/(LN(2)/2)*HC112*HF112*VLOOKUP('Données projet'!$B$9,Paramètres!$A$1:$I$88,3,0)*0.475*44/12</f>
        <v>0</v>
      </c>
      <c r="HJ112" s="24">
        <f t="shared" si="94"/>
        <v>0</v>
      </c>
    </row>
    <row r="113" spans="1:218" s="5" customFormat="1" x14ac:dyDescent="0.3">
      <c r="A113" s="11">
        <f t="shared" si="9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65.77999999999993</v>
      </c>
      <c r="D113" s="12">
        <f t="shared" si="9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7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IF(A113&lt;'Données projet'!$A$36,$K$205^A113,IF(A113='Données projet'!$A$36,'Données projet'!$B$36,N112+M113-V112))</f>
        <v>0</v>
      </c>
      <c r="O113" s="14">
        <f>N113*VLOOKUP('Données projet'!$B$9,Paramètres!$A$1:$I$88,3,0)*VLOOKUP('Données projet'!$B$9,Paramètres!$A$1:$I$88,5,0)</f>
        <v>0</v>
      </c>
      <c r="P113" s="14" t="e">
        <f t="shared" si="9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148.54336005338024</v>
      </c>
      <c r="T113" s="62">
        <f t="shared" si="56"/>
        <v>361.07991692964788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10.935154237145561</v>
      </c>
      <c r="AA113" s="23">
        <f>EXP(-LN(2)/25)*AA112+(1-EXP(-LN(2)/25))/(LN(2)/25)*Calculateur!V113*Calculateur!X113*VLOOKUP('Données projet'!$B$9,Paramètres!$A$1:$I$88,3,0)*0.475*44/12</f>
        <v>4.7824581760249343</v>
      </c>
      <c r="AB113" s="23">
        <f>EXP(-LN(2)/2)*AB112+(1-EXP(-LN(2)/2))/(LN(2)/2)*V113*Y113*VLOOKUP('Données projet'!$B$9,Paramètres!$A$1:$I$88,3,0)*0.475*44/12</f>
        <v>3.9624305642890877E-11</v>
      </c>
      <c r="AC113" s="24">
        <f t="shared" si="58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IF(A113&lt;'Données projet'!$A$62,$AF$205^A113,IF(A113='Données projet'!$A$62,'Données projet'!$B$62,AI112+AH113-AQ112))</f>
        <v>0</v>
      </c>
      <c r="AJ113" s="14" t="e">
        <f>AI113*VLOOKUP('Données projet'!$B$10,Paramètres!$A$1:$I$88,3,0)*VLOOKUP('Données projet'!$B$10,Paramètres!$A$1:$I$88,5,0)</f>
        <v>#N/A</v>
      </c>
      <c r="AK113" s="14" t="e">
        <f t="shared" si="98"/>
        <v>#N/A</v>
      </c>
      <c r="AL113" s="22" t="e">
        <f t="shared" si="59"/>
        <v>#N/A</v>
      </c>
      <c r="AM113" s="62" t="e">
        <f t="shared" si="60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61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projet'!$B$9,Paramètres!$A$1:$I$88,3,0)*0.475*44/12</f>
        <v>0</v>
      </c>
      <c r="AV113" s="23">
        <f>EXP(-LN(2)/25)*AV112+(1-EXP(-LN(2)/25))/(LN(2)/25)*Calculateur!AQ113*Calculateur!AS113*VLOOKUP('Données projet'!$B$9,Paramètres!$A$1:$I$88,3,0)*0.475*44/12</f>
        <v>0</v>
      </c>
      <c r="AW113" s="23">
        <f>EXP(-LN(2)/2)*AW112+(1-EXP(-LN(2)/2))/(LN(2)/2)*AQ113*AT113*VLOOKUP('Données projet'!$B$9,Paramètres!$A$1:$I$88,3,0)*0.475*44/12</f>
        <v>0</v>
      </c>
      <c r="AX113" s="23">
        <f t="shared" si="62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IF(A113&lt;'Données projet'!$A$88,$BA$205^A113,IF(A113='Données projet'!$A$88,'Données projet'!$B$88,BD112+BC113-BL112))</f>
        <v>0</v>
      </c>
      <c r="BE113" s="14" t="e">
        <f>BD113*VLOOKUP('Données projet'!$B$11,Paramètres!$A$1:$I$88,3,0)*VLOOKUP('Données projet'!$B$11,Paramètres!$A$1:$I$88,5,0)</f>
        <v>#N/A</v>
      </c>
      <c r="BF113" s="14" t="e">
        <f t="shared" si="99"/>
        <v>#N/A</v>
      </c>
      <c r="BG113" s="22" t="e">
        <f t="shared" si="63"/>
        <v>#N/A</v>
      </c>
      <c r="BH113" s="62" t="e">
        <f t="shared" si="64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65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projet'!$B$9,Paramètres!$A$1:$I$88,3,0)*0.475*44/12</f>
        <v>0</v>
      </c>
      <c r="BQ113" s="23">
        <f>EXP(-LN(2)/25)*BQ112+(1-EXP(-LN(2)/25))/(LN(2)/25)*Calculateur!BL113*Calculateur!BN113*VLOOKUP('Données projet'!$B$9,Paramètres!$A$1:$I$88,3,0)*0.475*44/12</f>
        <v>0</v>
      </c>
      <c r="BR113" s="23">
        <f>EXP(-LN(2)/2)*BR112+(1-EXP(-LN(2)/2))/(LN(2)/2)*BL113*BO113*VLOOKUP('Données projet'!$B$9,Paramètres!$A$1:$I$88,3,0)*0.475*44/12</f>
        <v>0</v>
      </c>
      <c r="BS113" s="24">
        <f t="shared" si="66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IF(A113&lt;'Données projet'!$A$114,$BV$205^A113,IF(A113='Données projet'!$A$114,'Données projet'!$B$114,BY112+BX113-CG112))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100"/>
        <v>#N/A</v>
      </c>
      <c r="CB113" s="22" t="e">
        <f t="shared" si="67"/>
        <v>#N/A</v>
      </c>
      <c r="CC113" s="62" t="e">
        <f t="shared" si="68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69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projet'!$B$9,Paramètres!$A$1:$I$88,3,0)*0.475*44/12</f>
        <v>0</v>
      </c>
      <c r="CL113" s="23">
        <f>EXP(-LN(2)/25)*CL112+(1-EXP(-LN(2)/25))/(LN(2)/25)*Calculateur!CG113*Calculateur!CI113*VLOOKUP('Données projet'!$B$9,Paramètres!$A$1:$I$88,3,0)*0.475*44/12</f>
        <v>0</v>
      </c>
      <c r="CM113" s="23">
        <f>EXP(-LN(2)/2)*CM112+(1-EXP(-LN(2)/2))/(LN(2)/2)*CG113*CJ113*VLOOKUP('Données projet'!$B$9,Paramètres!$A$1:$I$88,3,0)*0.475*44/12</f>
        <v>0</v>
      </c>
      <c r="CN113" s="24">
        <f t="shared" si="70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IF(A113&lt;'Données projet'!$A$140,$CQ$205^A113,IF(A113='Données projet'!$A$140,'Données projet'!$B$140,CT112+CS113-DB112))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101"/>
        <v>#N/A</v>
      </c>
      <c r="CW113" s="22" t="e">
        <f t="shared" si="71"/>
        <v>#N/A</v>
      </c>
      <c r="CX113" s="62" t="e">
        <f t="shared" si="72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73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projet'!$B$9,Paramètres!$A$1:$I$88,3,0)*0.475*44/12</f>
        <v>0</v>
      </c>
      <c r="DG113" s="23">
        <f>EXP(-LN(2)/25)*DG112+(1-EXP(-LN(2)/25))/(LN(2)/25)*Calculateur!DB113*Calculateur!DD113*VLOOKUP('Données projet'!$B$9,Paramètres!$A$1:$I$88,3,0)*0.475*44/12</f>
        <v>0</v>
      </c>
      <c r="DH113" s="23">
        <f>EXP(-LN(2)/2)*DH112+(1-EXP(-LN(2)/2))/(LN(2)/2)*DB113*DE113*VLOOKUP('Données projet'!$B$9,Paramètres!$A$1:$I$88,3,0)*0.475*44/12</f>
        <v>0</v>
      </c>
      <c r="DI113" s="24">
        <f t="shared" si="74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IF(A113&lt;'Données projet'!$A$166,$DL$205^A113,IF(A113='Données projet'!$A$166,'Données projet'!$B$166,DO112+DN113-DW112))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102"/>
        <v>#N/A</v>
      </c>
      <c r="DR113" s="22" t="e">
        <f t="shared" si="75"/>
        <v>#N/A</v>
      </c>
      <c r="DS113" s="62" t="e">
        <f t="shared" si="76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77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projet'!$B$9,Paramètres!$A$1:$I$88,3,0)*0.475*44/12</f>
        <v>0</v>
      </c>
      <c r="EB113" s="23">
        <f>EXP(-LN(2)/25)*EB112+(1-EXP(-LN(2)/25))/(LN(2)/25)*Calculateur!DW113*Calculateur!DY113*VLOOKUP('Données projet'!$B$9,Paramètres!$A$1:$I$88,3,0)*0.475*44/12</f>
        <v>0</v>
      </c>
      <c r="EC113" s="23">
        <f>EXP(-LN(2)/2)*EC112+(1-EXP(-LN(2)/2))/(LN(2)/2)*DW113*DZ113*VLOOKUP('Données projet'!$B$9,Paramètres!$A$1:$I$88,3,0)*0.475*44/12</f>
        <v>0</v>
      </c>
      <c r="ED113" s="24">
        <f t="shared" si="78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IF(A113&lt;'Données projet'!$A$192,$EG$205^A113,IF(A113='Données projet'!$A$192,'Données projet'!$B$192,EJ112+EI113-ER112))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103"/>
        <v>#N/A</v>
      </c>
      <c r="EM113" s="22" t="e">
        <f t="shared" si="79"/>
        <v>#N/A</v>
      </c>
      <c r="EN113" s="62" t="e">
        <f t="shared" si="80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81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projet'!$B$9,Paramètres!$A$1:$I$88,3,0)*0.475*44/12</f>
        <v>0</v>
      </c>
      <c r="EW113" s="23">
        <f>EXP(-LN(2)/25)*EW112+(1-EXP(-LN(2)/25))/(LN(2)/25)*Calculateur!ER113*Calculateur!ET113*VLOOKUP('Données projet'!$B$9,Paramètres!$A$1:$I$88,3,0)*0.475*44/12</f>
        <v>0</v>
      </c>
      <c r="EX113" s="23">
        <f>EXP(-LN(2)/2)*EX112+(1-EXP(-LN(2)/2))/(LN(2)/2)*ER113*EU113*VLOOKUP('Données projet'!$B$9,Paramètres!$A$1:$I$88,3,0)*0.475*44/12</f>
        <v>0</v>
      </c>
      <c r="EY113" s="24">
        <f t="shared" si="82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IF(A113&lt;'Données projet'!$A$218,$FB$205^A113,IF(A113='Données projet'!$A$218,'Données projet'!$B$218,FE112+FD113-FM112))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4"/>
        <v>#N/A</v>
      </c>
      <c r="FH113" s="22" t="e">
        <f t="shared" si="83"/>
        <v>#N/A</v>
      </c>
      <c r="FI113" s="62" t="e">
        <f t="shared" si="84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85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projet'!$B$9,Paramètres!$A$1:$I$88,3,0)*0.475*44/12</f>
        <v>0</v>
      </c>
      <c r="FR113" s="23">
        <f>EXP(-LN(2)/25)*FR112+(1-EXP(-LN(2)/25))/(LN(2)/25)*Calculateur!FM113*Calculateur!FO113*VLOOKUP('Données projet'!$B$9,Paramètres!$A$1:$I$88,3,0)*0.475*44/12</f>
        <v>0</v>
      </c>
      <c r="FS113" s="23">
        <f>EXP(-LN(2)/2)*FS112+(1-EXP(-LN(2)/2))/(LN(2)/2)*FM113*FP113*VLOOKUP('Données projet'!$B$9,Paramètres!$A$1:$I$88,3,0)*0.475*44/12</f>
        <v>0</v>
      </c>
      <c r="FT113" s="24">
        <f t="shared" si="86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IF(A113&lt;'Données projet'!$A$244,$FW$205^A113,IF(A113='Données projet'!$A$244,'Données projet'!$B$244,FZ112+FY113-GH112))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5"/>
        <v>#N/A</v>
      </c>
      <c r="GC113" s="22" t="e">
        <f t="shared" si="87"/>
        <v>#N/A</v>
      </c>
      <c r="GD113" s="62" t="e">
        <f t="shared" si="88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89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projet'!$B$9,Paramètres!$A$1:$I$88,3,0)*0.475*44/12</f>
        <v>0</v>
      </c>
      <c r="GM113" s="23">
        <f>EXP(-LN(2)/25)*GM112+(1-EXP(-LN(2)/25))/(LN(2)/25)*Calculateur!GH113*Calculateur!GJ113*VLOOKUP('Données projet'!$B$9,Paramètres!$A$1:$I$88,3,0)*0.475*44/12</f>
        <v>0</v>
      </c>
      <c r="GN113" s="23">
        <f>EXP(-LN(2)/2)*GN112+(1-EXP(-LN(2)/2))/(LN(2)/2)*GH113*GK113*VLOOKUP('Données projet'!$B$9,Paramètres!$A$1:$I$88,3,0)*0.475*44/12</f>
        <v>0</v>
      </c>
      <c r="GO113" s="23">
        <f t="shared" si="90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IF(A113&lt;'Données projet'!$A$270,$GR$205^A113,IF(A113='Données projet'!$A$270,'Données projet'!$B$270,GU112+GT113-HC112))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6"/>
        <v>#N/A</v>
      </c>
      <c r="GX113" s="22" t="e">
        <f t="shared" si="91"/>
        <v>#N/A</v>
      </c>
      <c r="GY113" s="62" t="e">
        <f t="shared" si="92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93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projet'!$B$9,Paramètres!$A$1:$I$88,3,0)*0.475*44/12</f>
        <v>0</v>
      </c>
      <c r="HH113" s="23">
        <f>EXP(-LN(2)/25)*HH112+(1-EXP(-LN(2)/25))/(LN(2)/25)*Calculateur!HC113*Calculateur!HE113*VLOOKUP('Données projet'!$B$9,Paramètres!$A$1:$I$88,3,0)*0.475*44/12</f>
        <v>0</v>
      </c>
      <c r="HI113" s="23">
        <f>EXP(-LN(2)/2)*HI112+(1-EXP(-LN(2)/2))/(LN(2)/2)*HC113*HF113*VLOOKUP('Données projet'!$B$9,Paramètres!$A$1:$I$88,3,0)*0.475*44/12</f>
        <v>0</v>
      </c>
      <c r="HJ113" s="24">
        <f t="shared" si="94"/>
        <v>0</v>
      </c>
    </row>
    <row r="114" spans="1:218" s="5" customFormat="1" x14ac:dyDescent="0.3">
      <c r="A114" s="11">
        <f t="shared" si="9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66.377999999999929</v>
      </c>
      <c r="D114" s="12">
        <f t="shared" si="9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7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IF(A114&lt;'Données projet'!$A$36,$K$205^A114,IF(A114='Données projet'!$A$36,'Données projet'!$B$36,N113+M114-V113))</f>
        <v>0</v>
      </c>
      <c r="O114" s="14">
        <f>N114*VLOOKUP('Données projet'!$B$9,Paramètres!$A$1:$I$88,3,0)*VLOOKUP('Données projet'!$B$9,Paramètres!$A$1:$I$88,5,0)</f>
        <v>0</v>
      </c>
      <c r="P114" s="14" t="e">
        <f t="shared" si="9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148.54336005338024</v>
      </c>
      <c r="T114" s="62">
        <f t="shared" si="56"/>
        <v>361.07991692964788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10.720722532340634</v>
      </c>
      <c r="AA114" s="23">
        <f>EXP(-LN(2)/25)*AA113+(1-EXP(-LN(2)/25))/(LN(2)/25)*Calculateur!V114*Calculateur!X114*VLOOKUP('Données projet'!$B$9,Paramètres!$A$1:$I$88,3,0)*0.475*44/12</f>
        <v>4.6516816057029873</v>
      </c>
      <c r="AB114" s="23">
        <f>EXP(-LN(2)/2)*AB113+(1-EXP(-LN(2)/2))/(LN(2)/2)*V114*Y114*VLOOKUP('Données projet'!$B$9,Paramètres!$A$1:$I$88,3,0)*0.475*44/12</f>
        <v>2.801861521989652E-11</v>
      </c>
      <c r="AC114" s="24">
        <f t="shared" si="58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IF(A114&lt;'Données projet'!$A$62,$AF$205^A114,IF(A114='Données projet'!$A$62,'Données projet'!$B$62,AI113+AH114-AQ113))</f>
        <v>0</v>
      </c>
      <c r="AJ114" s="14" t="e">
        <f>AI114*VLOOKUP('Données projet'!$B$10,Paramètres!$A$1:$I$88,3,0)*VLOOKUP('Données projet'!$B$10,Paramètres!$A$1:$I$88,5,0)</f>
        <v>#N/A</v>
      </c>
      <c r="AK114" s="14" t="e">
        <f t="shared" si="98"/>
        <v>#N/A</v>
      </c>
      <c r="AL114" s="22" t="e">
        <f t="shared" si="59"/>
        <v>#N/A</v>
      </c>
      <c r="AM114" s="62" t="e">
        <f t="shared" si="60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61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projet'!$B$9,Paramètres!$A$1:$I$88,3,0)*0.475*44/12</f>
        <v>0</v>
      </c>
      <c r="AV114" s="23">
        <f>EXP(-LN(2)/25)*AV113+(1-EXP(-LN(2)/25))/(LN(2)/25)*Calculateur!AQ114*Calculateur!AS114*VLOOKUP('Données projet'!$B$9,Paramètres!$A$1:$I$88,3,0)*0.475*44/12</f>
        <v>0</v>
      </c>
      <c r="AW114" s="23">
        <f>EXP(-LN(2)/2)*AW113+(1-EXP(-LN(2)/2))/(LN(2)/2)*AQ114*AT114*VLOOKUP('Données projet'!$B$9,Paramètres!$A$1:$I$88,3,0)*0.475*44/12</f>
        <v>0</v>
      </c>
      <c r="AX114" s="23">
        <f t="shared" si="62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IF(A114&lt;'Données projet'!$A$88,$BA$205^A114,IF(A114='Données projet'!$A$88,'Données projet'!$B$88,BD113+BC114-BL113))</f>
        <v>0</v>
      </c>
      <c r="BE114" s="14" t="e">
        <f>BD114*VLOOKUP('Données projet'!$B$11,Paramètres!$A$1:$I$88,3,0)*VLOOKUP('Données projet'!$B$11,Paramètres!$A$1:$I$88,5,0)</f>
        <v>#N/A</v>
      </c>
      <c r="BF114" s="14" t="e">
        <f t="shared" si="99"/>
        <v>#N/A</v>
      </c>
      <c r="BG114" s="22" t="e">
        <f t="shared" si="63"/>
        <v>#N/A</v>
      </c>
      <c r="BH114" s="62" t="e">
        <f t="shared" si="64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65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projet'!$B$9,Paramètres!$A$1:$I$88,3,0)*0.475*44/12</f>
        <v>0</v>
      </c>
      <c r="BQ114" s="23">
        <f>EXP(-LN(2)/25)*BQ113+(1-EXP(-LN(2)/25))/(LN(2)/25)*Calculateur!BL114*Calculateur!BN114*VLOOKUP('Données projet'!$B$9,Paramètres!$A$1:$I$88,3,0)*0.475*44/12</f>
        <v>0</v>
      </c>
      <c r="BR114" s="23">
        <f>EXP(-LN(2)/2)*BR113+(1-EXP(-LN(2)/2))/(LN(2)/2)*BL114*BO114*VLOOKUP('Données projet'!$B$9,Paramètres!$A$1:$I$88,3,0)*0.475*44/12</f>
        <v>0</v>
      </c>
      <c r="BS114" s="24">
        <f t="shared" si="66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IF(A114&lt;'Données projet'!$A$114,$BV$205^A114,IF(A114='Données projet'!$A$114,'Données projet'!$B$114,BY113+BX114-CG113))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100"/>
        <v>#N/A</v>
      </c>
      <c r="CB114" s="22" t="e">
        <f t="shared" si="67"/>
        <v>#N/A</v>
      </c>
      <c r="CC114" s="62" t="e">
        <f t="shared" si="68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69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projet'!$B$9,Paramètres!$A$1:$I$88,3,0)*0.475*44/12</f>
        <v>0</v>
      </c>
      <c r="CL114" s="23">
        <f>EXP(-LN(2)/25)*CL113+(1-EXP(-LN(2)/25))/(LN(2)/25)*Calculateur!CG114*Calculateur!CI114*VLOOKUP('Données projet'!$B$9,Paramètres!$A$1:$I$88,3,0)*0.475*44/12</f>
        <v>0</v>
      </c>
      <c r="CM114" s="23">
        <f>EXP(-LN(2)/2)*CM113+(1-EXP(-LN(2)/2))/(LN(2)/2)*CG114*CJ114*VLOOKUP('Données projet'!$B$9,Paramètres!$A$1:$I$88,3,0)*0.475*44/12</f>
        <v>0</v>
      </c>
      <c r="CN114" s="24">
        <f t="shared" si="70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IF(A114&lt;'Données projet'!$A$140,$CQ$205^A114,IF(A114='Données projet'!$A$140,'Données projet'!$B$140,CT113+CS114-DB113))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101"/>
        <v>#N/A</v>
      </c>
      <c r="CW114" s="22" t="e">
        <f t="shared" si="71"/>
        <v>#N/A</v>
      </c>
      <c r="CX114" s="62" t="e">
        <f t="shared" si="72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73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projet'!$B$9,Paramètres!$A$1:$I$88,3,0)*0.475*44/12</f>
        <v>0</v>
      </c>
      <c r="DG114" s="23">
        <f>EXP(-LN(2)/25)*DG113+(1-EXP(-LN(2)/25))/(LN(2)/25)*Calculateur!DB114*Calculateur!DD114*VLOOKUP('Données projet'!$B$9,Paramètres!$A$1:$I$88,3,0)*0.475*44/12</f>
        <v>0</v>
      </c>
      <c r="DH114" s="23">
        <f>EXP(-LN(2)/2)*DH113+(1-EXP(-LN(2)/2))/(LN(2)/2)*DB114*DE114*VLOOKUP('Données projet'!$B$9,Paramètres!$A$1:$I$88,3,0)*0.475*44/12</f>
        <v>0</v>
      </c>
      <c r="DI114" s="24">
        <f t="shared" si="74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IF(A114&lt;'Données projet'!$A$166,$DL$205^A114,IF(A114='Données projet'!$A$166,'Données projet'!$B$166,DO113+DN114-DW113))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102"/>
        <v>#N/A</v>
      </c>
      <c r="DR114" s="22" t="e">
        <f t="shared" si="75"/>
        <v>#N/A</v>
      </c>
      <c r="DS114" s="62" t="e">
        <f t="shared" si="76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77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projet'!$B$9,Paramètres!$A$1:$I$88,3,0)*0.475*44/12</f>
        <v>0</v>
      </c>
      <c r="EB114" s="23">
        <f>EXP(-LN(2)/25)*EB113+(1-EXP(-LN(2)/25))/(LN(2)/25)*Calculateur!DW114*Calculateur!DY114*VLOOKUP('Données projet'!$B$9,Paramètres!$A$1:$I$88,3,0)*0.475*44/12</f>
        <v>0</v>
      </c>
      <c r="EC114" s="23">
        <f>EXP(-LN(2)/2)*EC113+(1-EXP(-LN(2)/2))/(LN(2)/2)*DW114*DZ114*VLOOKUP('Données projet'!$B$9,Paramètres!$A$1:$I$88,3,0)*0.475*44/12</f>
        <v>0</v>
      </c>
      <c r="ED114" s="24">
        <f t="shared" si="78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IF(A114&lt;'Données projet'!$A$192,$EG$205^A114,IF(A114='Données projet'!$A$192,'Données projet'!$B$192,EJ113+EI114-ER113))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103"/>
        <v>#N/A</v>
      </c>
      <c r="EM114" s="22" t="e">
        <f t="shared" si="79"/>
        <v>#N/A</v>
      </c>
      <c r="EN114" s="62" t="e">
        <f t="shared" si="80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81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projet'!$B$9,Paramètres!$A$1:$I$88,3,0)*0.475*44/12</f>
        <v>0</v>
      </c>
      <c r="EW114" s="23">
        <f>EXP(-LN(2)/25)*EW113+(1-EXP(-LN(2)/25))/(LN(2)/25)*Calculateur!ER114*Calculateur!ET114*VLOOKUP('Données projet'!$B$9,Paramètres!$A$1:$I$88,3,0)*0.475*44/12</f>
        <v>0</v>
      </c>
      <c r="EX114" s="23">
        <f>EXP(-LN(2)/2)*EX113+(1-EXP(-LN(2)/2))/(LN(2)/2)*ER114*EU114*VLOOKUP('Données projet'!$B$9,Paramètres!$A$1:$I$88,3,0)*0.475*44/12</f>
        <v>0</v>
      </c>
      <c r="EY114" s="24">
        <f t="shared" si="82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IF(A114&lt;'Données projet'!$A$218,$FB$205^A114,IF(A114='Données projet'!$A$218,'Données projet'!$B$218,FE113+FD114-FM113))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4"/>
        <v>#N/A</v>
      </c>
      <c r="FH114" s="22" t="e">
        <f t="shared" si="83"/>
        <v>#N/A</v>
      </c>
      <c r="FI114" s="62" t="e">
        <f t="shared" si="84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85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projet'!$B$9,Paramètres!$A$1:$I$88,3,0)*0.475*44/12</f>
        <v>0</v>
      </c>
      <c r="FR114" s="23">
        <f>EXP(-LN(2)/25)*FR113+(1-EXP(-LN(2)/25))/(LN(2)/25)*Calculateur!FM114*Calculateur!FO114*VLOOKUP('Données projet'!$B$9,Paramètres!$A$1:$I$88,3,0)*0.475*44/12</f>
        <v>0</v>
      </c>
      <c r="FS114" s="23">
        <f>EXP(-LN(2)/2)*FS113+(1-EXP(-LN(2)/2))/(LN(2)/2)*FM114*FP114*VLOOKUP('Données projet'!$B$9,Paramètres!$A$1:$I$88,3,0)*0.475*44/12</f>
        <v>0</v>
      </c>
      <c r="FT114" s="24">
        <f t="shared" si="86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IF(A114&lt;'Données projet'!$A$244,$FW$205^A114,IF(A114='Données projet'!$A$244,'Données projet'!$B$244,FZ113+FY114-GH113))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5"/>
        <v>#N/A</v>
      </c>
      <c r="GC114" s="22" t="e">
        <f t="shared" si="87"/>
        <v>#N/A</v>
      </c>
      <c r="GD114" s="62" t="e">
        <f t="shared" si="88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89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projet'!$B$9,Paramètres!$A$1:$I$88,3,0)*0.475*44/12</f>
        <v>0</v>
      </c>
      <c r="GM114" s="23">
        <f>EXP(-LN(2)/25)*GM113+(1-EXP(-LN(2)/25))/(LN(2)/25)*Calculateur!GH114*Calculateur!GJ114*VLOOKUP('Données projet'!$B$9,Paramètres!$A$1:$I$88,3,0)*0.475*44/12</f>
        <v>0</v>
      </c>
      <c r="GN114" s="23">
        <f>EXP(-LN(2)/2)*GN113+(1-EXP(-LN(2)/2))/(LN(2)/2)*GH114*GK114*VLOOKUP('Données projet'!$B$9,Paramètres!$A$1:$I$88,3,0)*0.475*44/12</f>
        <v>0</v>
      </c>
      <c r="GO114" s="23">
        <f t="shared" si="90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IF(A114&lt;'Données projet'!$A$270,$GR$205^A114,IF(A114='Données projet'!$A$270,'Données projet'!$B$270,GU113+GT114-HC113))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6"/>
        <v>#N/A</v>
      </c>
      <c r="GX114" s="22" t="e">
        <f t="shared" si="91"/>
        <v>#N/A</v>
      </c>
      <c r="GY114" s="62" t="e">
        <f t="shared" si="92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93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projet'!$B$9,Paramètres!$A$1:$I$88,3,0)*0.475*44/12</f>
        <v>0</v>
      </c>
      <c r="HH114" s="23">
        <f>EXP(-LN(2)/25)*HH113+(1-EXP(-LN(2)/25))/(LN(2)/25)*Calculateur!HC114*Calculateur!HE114*VLOOKUP('Données projet'!$B$9,Paramètres!$A$1:$I$88,3,0)*0.475*44/12</f>
        <v>0</v>
      </c>
      <c r="HI114" s="23">
        <f>EXP(-LN(2)/2)*HI113+(1-EXP(-LN(2)/2))/(LN(2)/2)*HC114*HF114*VLOOKUP('Données projet'!$B$9,Paramètres!$A$1:$I$88,3,0)*0.475*44/12</f>
        <v>0</v>
      </c>
      <c r="HJ114" s="24">
        <f t="shared" si="94"/>
        <v>0</v>
      </c>
    </row>
    <row r="115" spans="1:218" s="5" customFormat="1" x14ac:dyDescent="0.3">
      <c r="A115" s="11">
        <f t="shared" si="9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66.975999999999928</v>
      </c>
      <c r="D115" s="12">
        <f t="shared" si="9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7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IF(A115&lt;'Données projet'!$A$36,$K$205^A115,IF(A115='Données projet'!$A$36,'Données projet'!$B$36,N114+M115-V114))</f>
        <v>0</v>
      </c>
      <c r="O115" s="14">
        <f>N115*VLOOKUP('Données projet'!$B$9,Paramètres!$A$1:$I$88,3,0)*VLOOKUP('Données projet'!$B$9,Paramètres!$A$1:$I$88,5,0)</f>
        <v>0</v>
      </c>
      <c r="P115" s="14" t="e">
        <f t="shared" si="9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148.54336005338024</v>
      </c>
      <c r="T115" s="62">
        <f t="shared" si="56"/>
        <v>361.07991692964788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10.510495702476506</v>
      </c>
      <c r="AA115" s="23">
        <f>EXP(-LN(2)/25)*AA114+(1-EXP(-LN(2)/25))/(LN(2)/25)*Calculateur!V115*Calculateur!X115*VLOOKUP('Données projet'!$B$9,Paramètres!$A$1:$I$88,3,0)*0.475*44/12</f>
        <v>4.5244811275737353</v>
      </c>
      <c r="AB115" s="23">
        <f>EXP(-LN(2)/2)*AB114+(1-EXP(-LN(2)/2))/(LN(2)/2)*V115*Y115*VLOOKUP('Données projet'!$B$9,Paramètres!$A$1:$I$88,3,0)*0.475*44/12</f>
        <v>1.9812152821445439E-11</v>
      </c>
      <c r="AC115" s="24">
        <f t="shared" si="58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IF(A115&lt;'Données projet'!$A$62,$AF$205^A115,IF(A115='Données projet'!$A$62,'Données projet'!$B$62,AI114+AH115-AQ114))</f>
        <v>0</v>
      </c>
      <c r="AJ115" s="14" t="e">
        <f>AI115*VLOOKUP('Données projet'!$B$10,Paramètres!$A$1:$I$88,3,0)*VLOOKUP('Données projet'!$B$10,Paramètres!$A$1:$I$88,5,0)</f>
        <v>#N/A</v>
      </c>
      <c r="AK115" s="14" t="e">
        <f t="shared" si="98"/>
        <v>#N/A</v>
      </c>
      <c r="AL115" s="22" t="e">
        <f t="shared" si="59"/>
        <v>#N/A</v>
      </c>
      <c r="AM115" s="62" t="e">
        <f t="shared" si="60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61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projet'!$B$9,Paramètres!$A$1:$I$88,3,0)*0.475*44/12</f>
        <v>0</v>
      </c>
      <c r="AV115" s="23">
        <f>EXP(-LN(2)/25)*AV114+(1-EXP(-LN(2)/25))/(LN(2)/25)*Calculateur!AQ115*Calculateur!AS115*VLOOKUP('Données projet'!$B$9,Paramètres!$A$1:$I$88,3,0)*0.475*44/12</f>
        <v>0</v>
      </c>
      <c r="AW115" s="23">
        <f>EXP(-LN(2)/2)*AW114+(1-EXP(-LN(2)/2))/(LN(2)/2)*AQ115*AT115*VLOOKUP('Données projet'!$B$9,Paramètres!$A$1:$I$88,3,0)*0.475*44/12</f>
        <v>0</v>
      </c>
      <c r="AX115" s="23">
        <f t="shared" si="62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IF(A115&lt;'Données projet'!$A$88,$BA$205^A115,IF(A115='Données projet'!$A$88,'Données projet'!$B$88,BD114+BC115-BL114))</f>
        <v>0</v>
      </c>
      <c r="BE115" s="14" t="e">
        <f>BD115*VLOOKUP('Données projet'!$B$11,Paramètres!$A$1:$I$88,3,0)*VLOOKUP('Données projet'!$B$11,Paramètres!$A$1:$I$88,5,0)</f>
        <v>#N/A</v>
      </c>
      <c r="BF115" s="14" t="e">
        <f t="shared" si="99"/>
        <v>#N/A</v>
      </c>
      <c r="BG115" s="22" t="e">
        <f t="shared" si="63"/>
        <v>#N/A</v>
      </c>
      <c r="BH115" s="62" t="e">
        <f t="shared" si="64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65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projet'!$B$9,Paramètres!$A$1:$I$88,3,0)*0.475*44/12</f>
        <v>0</v>
      </c>
      <c r="BQ115" s="23">
        <f>EXP(-LN(2)/25)*BQ114+(1-EXP(-LN(2)/25))/(LN(2)/25)*Calculateur!BL115*Calculateur!BN115*VLOOKUP('Données projet'!$B$9,Paramètres!$A$1:$I$88,3,0)*0.475*44/12</f>
        <v>0</v>
      </c>
      <c r="BR115" s="23">
        <f>EXP(-LN(2)/2)*BR114+(1-EXP(-LN(2)/2))/(LN(2)/2)*BL115*BO115*VLOOKUP('Données projet'!$B$9,Paramètres!$A$1:$I$88,3,0)*0.475*44/12</f>
        <v>0</v>
      </c>
      <c r="BS115" s="24">
        <f t="shared" si="66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IF(A115&lt;'Données projet'!$A$114,$BV$205^A115,IF(A115='Données projet'!$A$114,'Données projet'!$B$114,BY114+BX115-CG114))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100"/>
        <v>#N/A</v>
      </c>
      <c r="CB115" s="22" t="e">
        <f t="shared" si="67"/>
        <v>#N/A</v>
      </c>
      <c r="CC115" s="62" t="e">
        <f t="shared" si="68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69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projet'!$B$9,Paramètres!$A$1:$I$88,3,0)*0.475*44/12</f>
        <v>0</v>
      </c>
      <c r="CL115" s="23">
        <f>EXP(-LN(2)/25)*CL114+(1-EXP(-LN(2)/25))/(LN(2)/25)*Calculateur!CG115*Calculateur!CI115*VLOOKUP('Données projet'!$B$9,Paramètres!$A$1:$I$88,3,0)*0.475*44/12</f>
        <v>0</v>
      </c>
      <c r="CM115" s="23">
        <f>EXP(-LN(2)/2)*CM114+(1-EXP(-LN(2)/2))/(LN(2)/2)*CG115*CJ115*VLOOKUP('Données projet'!$B$9,Paramètres!$A$1:$I$88,3,0)*0.475*44/12</f>
        <v>0</v>
      </c>
      <c r="CN115" s="24">
        <f t="shared" si="70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IF(A115&lt;'Données projet'!$A$140,$CQ$205^A115,IF(A115='Données projet'!$A$140,'Données projet'!$B$140,CT114+CS115-DB114))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101"/>
        <v>#N/A</v>
      </c>
      <c r="CW115" s="22" t="e">
        <f t="shared" si="71"/>
        <v>#N/A</v>
      </c>
      <c r="CX115" s="62" t="e">
        <f t="shared" si="72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73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projet'!$B$9,Paramètres!$A$1:$I$88,3,0)*0.475*44/12</f>
        <v>0</v>
      </c>
      <c r="DG115" s="23">
        <f>EXP(-LN(2)/25)*DG114+(1-EXP(-LN(2)/25))/(LN(2)/25)*Calculateur!DB115*Calculateur!DD115*VLOOKUP('Données projet'!$B$9,Paramètres!$A$1:$I$88,3,0)*0.475*44/12</f>
        <v>0</v>
      </c>
      <c r="DH115" s="23">
        <f>EXP(-LN(2)/2)*DH114+(1-EXP(-LN(2)/2))/(LN(2)/2)*DB115*DE115*VLOOKUP('Données projet'!$B$9,Paramètres!$A$1:$I$88,3,0)*0.475*44/12</f>
        <v>0</v>
      </c>
      <c r="DI115" s="24">
        <f t="shared" si="74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IF(A115&lt;'Données projet'!$A$166,$DL$205^A115,IF(A115='Données projet'!$A$166,'Données projet'!$B$166,DO114+DN115-DW114))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102"/>
        <v>#N/A</v>
      </c>
      <c r="DR115" s="22" t="e">
        <f t="shared" si="75"/>
        <v>#N/A</v>
      </c>
      <c r="DS115" s="62" t="e">
        <f t="shared" si="76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77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projet'!$B$9,Paramètres!$A$1:$I$88,3,0)*0.475*44/12</f>
        <v>0</v>
      </c>
      <c r="EB115" s="23">
        <f>EXP(-LN(2)/25)*EB114+(1-EXP(-LN(2)/25))/(LN(2)/25)*Calculateur!DW115*Calculateur!DY115*VLOOKUP('Données projet'!$B$9,Paramètres!$A$1:$I$88,3,0)*0.475*44/12</f>
        <v>0</v>
      </c>
      <c r="EC115" s="23">
        <f>EXP(-LN(2)/2)*EC114+(1-EXP(-LN(2)/2))/(LN(2)/2)*DW115*DZ115*VLOOKUP('Données projet'!$B$9,Paramètres!$A$1:$I$88,3,0)*0.475*44/12</f>
        <v>0</v>
      </c>
      <c r="ED115" s="24">
        <f t="shared" si="78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IF(A115&lt;'Données projet'!$A$192,$EG$205^A115,IF(A115='Données projet'!$A$192,'Données projet'!$B$192,EJ114+EI115-ER114))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103"/>
        <v>#N/A</v>
      </c>
      <c r="EM115" s="22" t="e">
        <f t="shared" si="79"/>
        <v>#N/A</v>
      </c>
      <c r="EN115" s="62" t="e">
        <f t="shared" si="80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81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projet'!$B$9,Paramètres!$A$1:$I$88,3,0)*0.475*44/12</f>
        <v>0</v>
      </c>
      <c r="EW115" s="23">
        <f>EXP(-LN(2)/25)*EW114+(1-EXP(-LN(2)/25))/(LN(2)/25)*Calculateur!ER115*Calculateur!ET115*VLOOKUP('Données projet'!$B$9,Paramètres!$A$1:$I$88,3,0)*0.475*44/12</f>
        <v>0</v>
      </c>
      <c r="EX115" s="23">
        <f>EXP(-LN(2)/2)*EX114+(1-EXP(-LN(2)/2))/(LN(2)/2)*ER115*EU115*VLOOKUP('Données projet'!$B$9,Paramètres!$A$1:$I$88,3,0)*0.475*44/12</f>
        <v>0</v>
      </c>
      <c r="EY115" s="24">
        <f t="shared" si="82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IF(A115&lt;'Données projet'!$A$218,$FB$205^A115,IF(A115='Données projet'!$A$218,'Données projet'!$B$218,FE114+FD115-FM114))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4"/>
        <v>#N/A</v>
      </c>
      <c r="FH115" s="22" t="e">
        <f t="shared" si="83"/>
        <v>#N/A</v>
      </c>
      <c r="FI115" s="62" t="e">
        <f t="shared" si="84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85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projet'!$B$9,Paramètres!$A$1:$I$88,3,0)*0.475*44/12</f>
        <v>0</v>
      </c>
      <c r="FR115" s="23">
        <f>EXP(-LN(2)/25)*FR114+(1-EXP(-LN(2)/25))/(LN(2)/25)*Calculateur!FM115*Calculateur!FO115*VLOOKUP('Données projet'!$B$9,Paramètres!$A$1:$I$88,3,0)*0.475*44/12</f>
        <v>0</v>
      </c>
      <c r="FS115" s="23">
        <f>EXP(-LN(2)/2)*FS114+(1-EXP(-LN(2)/2))/(LN(2)/2)*FM115*FP115*VLOOKUP('Données projet'!$B$9,Paramètres!$A$1:$I$88,3,0)*0.475*44/12</f>
        <v>0</v>
      </c>
      <c r="FT115" s="24">
        <f t="shared" si="86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IF(A115&lt;'Données projet'!$A$244,$FW$205^A115,IF(A115='Données projet'!$A$244,'Données projet'!$B$244,FZ114+FY115-GH114))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5"/>
        <v>#N/A</v>
      </c>
      <c r="GC115" s="22" t="e">
        <f t="shared" si="87"/>
        <v>#N/A</v>
      </c>
      <c r="GD115" s="62" t="e">
        <f t="shared" si="88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89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projet'!$B$9,Paramètres!$A$1:$I$88,3,0)*0.475*44/12</f>
        <v>0</v>
      </c>
      <c r="GM115" s="23">
        <f>EXP(-LN(2)/25)*GM114+(1-EXP(-LN(2)/25))/(LN(2)/25)*Calculateur!GH115*Calculateur!GJ115*VLOOKUP('Données projet'!$B$9,Paramètres!$A$1:$I$88,3,0)*0.475*44/12</f>
        <v>0</v>
      </c>
      <c r="GN115" s="23">
        <f>EXP(-LN(2)/2)*GN114+(1-EXP(-LN(2)/2))/(LN(2)/2)*GH115*GK115*VLOOKUP('Données projet'!$B$9,Paramètres!$A$1:$I$88,3,0)*0.475*44/12</f>
        <v>0</v>
      </c>
      <c r="GO115" s="23">
        <f t="shared" si="90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IF(A115&lt;'Données projet'!$A$270,$GR$205^A115,IF(A115='Données projet'!$A$270,'Données projet'!$B$270,GU114+GT115-HC114))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6"/>
        <v>#N/A</v>
      </c>
      <c r="GX115" s="22" t="e">
        <f t="shared" si="91"/>
        <v>#N/A</v>
      </c>
      <c r="GY115" s="62" t="e">
        <f t="shared" si="92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93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projet'!$B$9,Paramètres!$A$1:$I$88,3,0)*0.475*44/12</f>
        <v>0</v>
      </c>
      <c r="HH115" s="23">
        <f>EXP(-LN(2)/25)*HH114+(1-EXP(-LN(2)/25))/(LN(2)/25)*Calculateur!HC115*Calculateur!HE115*VLOOKUP('Données projet'!$B$9,Paramètres!$A$1:$I$88,3,0)*0.475*44/12</f>
        <v>0</v>
      </c>
      <c r="HI115" s="23">
        <f>EXP(-LN(2)/2)*HI114+(1-EXP(-LN(2)/2))/(LN(2)/2)*HC115*HF115*VLOOKUP('Données projet'!$B$9,Paramètres!$A$1:$I$88,3,0)*0.475*44/12</f>
        <v>0</v>
      </c>
      <c r="HJ115" s="24">
        <f t="shared" si="94"/>
        <v>0</v>
      </c>
    </row>
    <row r="116" spans="1:218" s="5" customFormat="1" x14ac:dyDescent="0.3">
      <c r="A116" s="11">
        <f t="shared" si="9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67.573999999999927</v>
      </c>
      <c r="D116" s="12">
        <f t="shared" si="9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7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IF(A116&lt;'Données projet'!$A$36,$K$205^A116,IF(A116='Données projet'!$A$36,'Données projet'!$B$36,N115+M116-V115))</f>
        <v>0</v>
      </c>
      <c r="O116" s="14">
        <f>N116*VLOOKUP('Données projet'!$B$9,Paramètres!$A$1:$I$88,3,0)*VLOOKUP('Données projet'!$B$9,Paramètres!$A$1:$I$88,5,0)</f>
        <v>0</v>
      </c>
      <c r="P116" s="14" t="e">
        <f t="shared" si="9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148.54336005338024</v>
      </c>
      <c r="T116" s="62">
        <f t="shared" si="56"/>
        <v>361.07991692964788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10.304391292520309</v>
      </c>
      <c r="AA116" s="23">
        <f>EXP(-LN(2)/25)*AA115+(1-EXP(-LN(2)/25))/(LN(2)/25)*Calculateur!V116*Calculateur!X116*VLOOKUP('Données projet'!$B$9,Paramètres!$A$1:$I$88,3,0)*0.475*44/12</f>
        <v>4.4007589532081095</v>
      </c>
      <c r="AB116" s="23">
        <f>EXP(-LN(2)/2)*AB115+(1-EXP(-LN(2)/2))/(LN(2)/2)*V116*Y116*VLOOKUP('Données projet'!$B$9,Paramètres!$A$1:$I$88,3,0)*0.475*44/12</f>
        <v>1.400930760994826E-11</v>
      </c>
      <c r="AC116" s="24">
        <f t="shared" si="58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IF(A116&lt;'Données projet'!$A$62,$AF$205^A116,IF(A116='Données projet'!$A$62,'Données projet'!$B$62,AI115+AH116-AQ115))</f>
        <v>0</v>
      </c>
      <c r="AJ116" s="14" t="e">
        <f>AI116*VLOOKUP('Données projet'!$B$10,Paramètres!$A$1:$I$88,3,0)*VLOOKUP('Données projet'!$B$10,Paramètres!$A$1:$I$88,5,0)</f>
        <v>#N/A</v>
      </c>
      <c r="AK116" s="14" t="e">
        <f t="shared" si="98"/>
        <v>#N/A</v>
      </c>
      <c r="AL116" s="22" t="e">
        <f t="shared" si="59"/>
        <v>#N/A</v>
      </c>
      <c r="AM116" s="62" t="e">
        <f t="shared" si="60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61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projet'!$B$9,Paramètres!$A$1:$I$88,3,0)*0.475*44/12</f>
        <v>0</v>
      </c>
      <c r="AV116" s="23">
        <f>EXP(-LN(2)/25)*AV115+(1-EXP(-LN(2)/25))/(LN(2)/25)*Calculateur!AQ116*Calculateur!AS116*VLOOKUP('Données projet'!$B$9,Paramètres!$A$1:$I$88,3,0)*0.475*44/12</f>
        <v>0</v>
      </c>
      <c r="AW116" s="23">
        <f>EXP(-LN(2)/2)*AW115+(1-EXP(-LN(2)/2))/(LN(2)/2)*AQ116*AT116*VLOOKUP('Données projet'!$B$9,Paramètres!$A$1:$I$88,3,0)*0.475*44/12</f>
        <v>0</v>
      </c>
      <c r="AX116" s="23">
        <f t="shared" si="62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IF(A116&lt;'Données projet'!$A$88,$BA$205^A116,IF(A116='Données projet'!$A$88,'Données projet'!$B$88,BD115+BC116-BL115))</f>
        <v>0</v>
      </c>
      <c r="BE116" s="14" t="e">
        <f>BD116*VLOOKUP('Données projet'!$B$11,Paramètres!$A$1:$I$88,3,0)*VLOOKUP('Données projet'!$B$11,Paramètres!$A$1:$I$88,5,0)</f>
        <v>#N/A</v>
      </c>
      <c r="BF116" s="14" t="e">
        <f t="shared" si="99"/>
        <v>#N/A</v>
      </c>
      <c r="BG116" s="22" t="e">
        <f t="shared" si="63"/>
        <v>#N/A</v>
      </c>
      <c r="BH116" s="62" t="e">
        <f t="shared" si="64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65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projet'!$B$9,Paramètres!$A$1:$I$88,3,0)*0.475*44/12</f>
        <v>0</v>
      </c>
      <c r="BQ116" s="23">
        <f>EXP(-LN(2)/25)*BQ115+(1-EXP(-LN(2)/25))/(LN(2)/25)*Calculateur!BL116*Calculateur!BN116*VLOOKUP('Données projet'!$B$9,Paramètres!$A$1:$I$88,3,0)*0.475*44/12</f>
        <v>0</v>
      </c>
      <c r="BR116" s="23">
        <f>EXP(-LN(2)/2)*BR115+(1-EXP(-LN(2)/2))/(LN(2)/2)*BL116*BO116*VLOOKUP('Données projet'!$B$9,Paramètres!$A$1:$I$88,3,0)*0.475*44/12</f>
        <v>0</v>
      </c>
      <c r="BS116" s="24">
        <f t="shared" si="66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IF(A116&lt;'Données projet'!$A$114,$BV$205^A116,IF(A116='Données projet'!$A$114,'Données projet'!$B$114,BY115+BX116-CG115))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100"/>
        <v>#N/A</v>
      </c>
      <c r="CB116" s="22" t="e">
        <f t="shared" si="67"/>
        <v>#N/A</v>
      </c>
      <c r="CC116" s="62" t="e">
        <f t="shared" si="68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69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projet'!$B$9,Paramètres!$A$1:$I$88,3,0)*0.475*44/12</f>
        <v>0</v>
      </c>
      <c r="CL116" s="23">
        <f>EXP(-LN(2)/25)*CL115+(1-EXP(-LN(2)/25))/(LN(2)/25)*Calculateur!CG116*Calculateur!CI116*VLOOKUP('Données projet'!$B$9,Paramètres!$A$1:$I$88,3,0)*0.475*44/12</f>
        <v>0</v>
      </c>
      <c r="CM116" s="23">
        <f>EXP(-LN(2)/2)*CM115+(1-EXP(-LN(2)/2))/(LN(2)/2)*CG116*CJ116*VLOOKUP('Données projet'!$B$9,Paramètres!$A$1:$I$88,3,0)*0.475*44/12</f>
        <v>0</v>
      </c>
      <c r="CN116" s="24">
        <f t="shared" si="70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IF(A116&lt;'Données projet'!$A$140,$CQ$205^A116,IF(A116='Données projet'!$A$140,'Données projet'!$B$140,CT115+CS116-DB115))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101"/>
        <v>#N/A</v>
      </c>
      <c r="CW116" s="22" t="e">
        <f t="shared" si="71"/>
        <v>#N/A</v>
      </c>
      <c r="CX116" s="62" t="e">
        <f t="shared" si="72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73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projet'!$B$9,Paramètres!$A$1:$I$88,3,0)*0.475*44/12</f>
        <v>0</v>
      </c>
      <c r="DG116" s="23">
        <f>EXP(-LN(2)/25)*DG115+(1-EXP(-LN(2)/25))/(LN(2)/25)*Calculateur!DB116*Calculateur!DD116*VLOOKUP('Données projet'!$B$9,Paramètres!$A$1:$I$88,3,0)*0.475*44/12</f>
        <v>0</v>
      </c>
      <c r="DH116" s="23">
        <f>EXP(-LN(2)/2)*DH115+(1-EXP(-LN(2)/2))/(LN(2)/2)*DB116*DE116*VLOOKUP('Données projet'!$B$9,Paramètres!$A$1:$I$88,3,0)*0.475*44/12</f>
        <v>0</v>
      </c>
      <c r="DI116" s="24">
        <f t="shared" si="74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IF(A116&lt;'Données projet'!$A$166,$DL$205^A116,IF(A116='Données projet'!$A$166,'Données projet'!$B$166,DO115+DN116-DW115))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102"/>
        <v>#N/A</v>
      </c>
      <c r="DR116" s="22" t="e">
        <f t="shared" si="75"/>
        <v>#N/A</v>
      </c>
      <c r="DS116" s="62" t="e">
        <f t="shared" si="76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77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projet'!$B$9,Paramètres!$A$1:$I$88,3,0)*0.475*44/12</f>
        <v>0</v>
      </c>
      <c r="EB116" s="23">
        <f>EXP(-LN(2)/25)*EB115+(1-EXP(-LN(2)/25))/(LN(2)/25)*Calculateur!DW116*Calculateur!DY116*VLOOKUP('Données projet'!$B$9,Paramètres!$A$1:$I$88,3,0)*0.475*44/12</f>
        <v>0</v>
      </c>
      <c r="EC116" s="23">
        <f>EXP(-LN(2)/2)*EC115+(1-EXP(-LN(2)/2))/(LN(2)/2)*DW116*DZ116*VLOOKUP('Données projet'!$B$9,Paramètres!$A$1:$I$88,3,0)*0.475*44/12</f>
        <v>0</v>
      </c>
      <c r="ED116" s="24">
        <f t="shared" si="78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IF(A116&lt;'Données projet'!$A$192,$EG$205^A116,IF(A116='Données projet'!$A$192,'Données projet'!$B$192,EJ115+EI116-ER115))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103"/>
        <v>#N/A</v>
      </c>
      <c r="EM116" s="22" t="e">
        <f t="shared" si="79"/>
        <v>#N/A</v>
      </c>
      <c r="EN116" s="62" t="e">
        <f t="shared" si="80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81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projet'!$B$9,Paramètres!$A$1:$I$88,3,0)*0.475*44/12</f>
        <v>0</v>
      </c>
      <c r="EW116" s="23">
        <f>EXP(-LN(2)/25)*EW115+(1-EXP(-LN(2)/25))/(LN(2)/25)*Calculateur!ER116*Calculateur!ET116*VLOOKUP('Données projet'!$B$9,Paramètres!$A$1:$I$88,3,0)*0.475*44/12</f>
        <v>0</v>
      </c>
      <c r="EX116" s="23">
        <f>EXP(-LN(2)/2)*EX115+(1-EXP(-LN(2)/2))/(LN(2)/2)*ER116*EU116*VLOOKUP('Données projet'!$B$9,Paramètres!$A$1:$I$88,3,0)*0.475*44/12</f>
        <v>0</v>
      </c>
      <c r="EY116" s="24">
        <f t="shared" si="82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IF(A116&lt;'Données projet'!$A$218,$FB$205^A116,IF(A116='Données projet'!$A$218,'Données projet'!$B$218,FE115+FD116-FM115))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4"/>
        <v>#N/A</v>
      </c>
      <c r="FH116" s="22" t="e">
        <f t="shared" si="83"/>
        <v>#N/A</v>
      </c>
      <c r="FI116" s="62" t="e">
        <f t="shared" si="84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85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projet'!$B$9,Paramètres!$A$1:$I$88,3,0)*0.475*44/12</f>
        <v>0</v>
      </c>
      <c r="FR116" s="23">
        <f>EXP(-LN(2)/25)*FR115+(1-EXP(-LN(2)/25))/(LN(2)/25)*Calculateur!FM116*Calculateur!FO116*VLOOKUP('Données projet'!$B$9,Paramètres!$A$1:$I$88,3,0)*0.475*44/12</f>
        <v>0</v>
      </c>
      <c r="FS116" s="23">
        <f>EXP(-LN(2)/2)*FS115+(1-EXP(-LN(2)/2))/(LN(2)/2)*FM116*FP116*VLOOKUP('Données projet'!$B$9,Paramètres!$A$1:$I$88,3,0)*0.475*44/12</f>
        <v>0</v>
      </c>
      <c r="FT116" s="24">
        <f t="shared" si="86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IF(A116&lt;'Données projet'!$A$244,$FW$205^A116,IF(A116='Données projet'!$A$244,'Données projet'!$B$244,FZ115+FY116-GH115))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5"/>
        <v>#N/A</v>
      </c>
      <c r="GC116" s="22" t="e">
        <f t="shared" si="87"/>
        <v>#N/A</v>
      </c>
      <c r="GD116" s="62" t="e">
        <f t="shared" si="88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89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projet'!$B$9,Paramètres!$A$1:$I$88,3,0)*0.475*44/12</f>
        <v>0</v>
      </c>
      <c r="GM116" s="23">
        <f>EXP(-LN(2)/25)*GM115+(1-EXP(-LN(2)/25))/(LN(2)/25)*Calculateur!GH116*Calculateur!GJ116*VLOOKUP('Données projet'!$B$9,Paramètres!$A$1:$I$88,3,0)*0.475*44/12</f>
        <v>0</v>
      </c>
      <c r="GN116" s="23">
        <f>EXP(-LN(2)/2)*GN115+(1-EXP(-LN(2)/2))/(LN(2)/2)*GH116*GK116*VLOOKUP('Données projet'!$B$9,Paramètres!$A$1:$I$88,3,0)*0.475*44/12</f>
        <v>0</v>
      </c>
      <c r="GO116" s="23">
        <f t="shared" si="90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IF(A116&lt;'Données projet'!$A$270,$GR$205^A116,IF(A116='Données projet'!$A$270,'Données projet'!$B$270,GU115+GT116-HC115))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6"/>
        <v>#N/A</v>
      </c>
      <c r="GX116" s="22" t="e">
        <f t="shared" si="91"/>
        <v>#N/A</v>
      </c>
      <c r="GY116" s="62" t="e">
        <f t="shared" si="92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93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projet'!$B$9,Paramètres!$A$1:$I$88,3,0)*0.475*44/12</f>
        <v>0</v>
      </c>
      <c r="HH116" s="23">
        <f>EXP(-LN(2)/25)*HH115+(1-EXP(-LN(2)/25))/(LN(2)/25)*Calculateur!HC116*Calculateur!HE116*VLOOKUP('Données projet'!$B$9,Paramètres!$A$1:$I$88,3,0)*0.475*44/12</f>
        <v>0</v>
      </c>
      <c r="HI116" s="23">
        <f>EXP(-LN(2)/2)*HI115+(1-EXP(-LN(2)/2))/(LN(2)/2)*HC116*HF116*VLOOKUP('Données projet'!$B$9,Paramètres!$A$1:$I$88,3,0)*0.475*44/12</f>
        <v>0</v>
      </c>
      <c r="HJ116" s="24">
        <f t="shared" si="94"/>
        <v>0</v>
      </c>
    </row>
    <row r="117" spans="1:218" s="5" customFormat="1" x14ac:dyDescent="0.3">
      <c r="A117" s="11">
        <f t="shared" si="9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68.171999999999926</v>
      </c>
      <c r="D117" s="12">
        <f t="shared" si="9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7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IF(A117&lt;'Données projet'!$A$36,$K$205^A117,IF(A117='Données projet'!$A$36,'Données projet'!$B$36,N116+M117-V116))</f>
        <v>0</v>
      </c>
      <c r="O117" s="14">
        <f>N117*VLOOKUP('Données projet'!$B$9,Paramètres!$A$1:$I$88,3,0)*VLOOKUP('Données projet'!$B$9,Paramètres!$A$1:$I$88,5,0)</f>
        <v>0</v>
      </c>
      <c r="P117" s="14" t="e">
        <f t="shared" si="9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148.54336005338024</v>
      </c>
      <c r="T117" s="62">
        <f t="shared" si="56"/>
        <v>361.07991692964788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10.102328464332077</v>
      </c>
      <c r="AA117" s="23">
        <f>EXP(-LN(2)/25)*AA116+(1-EXP(-LN(2)/25))/(LN(2)/25)*Calculateur!V117*Calculateur!X117*VLOOKUP('Données projet'!$B$9,Paramètres!$A$1:$I$88,3,0)*0.475*44/12</f>
        <v>4.2804199682067781</v>
      </c>
      <c r="AB117" s="23">
        <f>EXP(-LN(2)/2)*AB116+(1-EXP(-LN(2)/2))/(LN(2)/2)*V117*Y117*VLOOKUP('Données projet'!$B$9,Paramètres!$A$1:$I$88,3,0)*0.475*44/12</f>
        <v>9.9060764107227193E-12</v>
      </c>
      <c r="AC117" s="24">
        <f t="shared" si="58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IF(A117&lt;'Données projet'!$A$62,$AF$205^A117,IF(A117='Données projet'!$A$62,'Données projet'!$B$62,AI116+AH117-AQ116))</f>
        <v>0</v>
      </c>
      <c r="AJ117" s="14" t="e">
        <f>AI117*VLOOKUP('Données projet'!$B$10,Paramètres!$A$1:$I$88,3,0)*VLOOKUP('Données projet'!$B$10,Paramètres!$A$1:$I$88,5,0)</f>
        <v>#N/A</v>
      </c>
      <c r="AK117" s="14" t="e">
        <f t="shared" si="98"/>
        <v>#N/A</v>
      </c>
      <c r="AL117" s="22" t="e">
        <f t="shared" si="59"/>
        <v>#N/A</v>
      </c>
      <c r="AM117" s="62" t="e">
        <f t="shared" si="60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61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projet'!$B$9,Paramètres!$A$1:$I$88,3,0)*0.475*44/12</f>
        <v>0</v>
      </c>
      <c r="AV117" s="23">
        <f>EXP(-LN(2)/25)*AV116+(1-EXP(-LN(2)/25))/(LN(2)/25)*Calculateur!AQ117*Calculateur!AS117*VLOOKUP('Données projet'!$B$9,Paramètres!$A$1:$I$88,3,0)*0.475*44/12</f>
        <v>0</v>
      </c>
      <c r="AW117" s="23">
        <f>EXP(-LN(2)/2)*AW116+(1-EXP(-LN(2)/2))/(LN(2)/2)*AQ117*AT117*VLOOKUP('Données projet'!$B$9,Paramètres!$A$1:$I$88,3,0)*0.475*44/12</f>
        <v>0</v>
      </c>
      <c r="AX117" s="23">
        <f t="shared" si="62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IF(A117&lt;'Données projet'!$A$88,$BA$205^A117,IF(A117='Données projet'!$A$88,'Données projet'!$B$88,BD116+BC117-BL116))</f>
        <v>0</v>
      </c>
      <c r="BE117" s="14" t="e">
        <f>BD117*VLOOKUP('Données projet'!$B$11,Paramètres!$A$1:$I$88,3,0)*VLOOKUP('Données projet'!$B$11,Paramètres!$A$1:$I$88,5,0)</f>
        <v>#N/A</v>
      </c>
      <c r="BF117" s="14" t="e">
        <f t="shared" si="99"/>
        <v>#N/A</v>
      </c>
      <c r="BG117" s="22" t="e">
        <f t="shared" si="63"/>
        <v>#N/A</v>
      </c>
      <c r="BH117" s="62" t="e">
        <f t="shared" si="64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65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projet'!$B$9,Paramètres!$A$1:$I$88,3,0)*0.475*44/12</f>
        <v>0</v>
      </c>
      <c r="BQ117" s="23">
        <f>EXP(-LN(2)/25)*BQ116+(1-EXP(-LN(2)/25))/(LN(2)/25)*Calculateur!BL117*Calculateur!BN117*VLOOKUP('Données projet'!$B$9,Paramètres!$A$1:$I$88,3,0)*0.475*44/12</f>
        <v>0</v>
      </c>
      <c r="BR117" s="23">
        <f>EXP(-LN(2)/2)*BR116+(1-EXP(-LN(2)/2))/(LN(2)/2)*BL117*BO117*VLOOKUP('Données projet'!$B$9,Paramètres!$A$1:$I$88,3,0)*0.475*44/12</f>
        <v>0</v>
      </c>
      <c r="BS117" s="24">
        <f t="shared" si="66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IF(A117&lt;'Données projet'!$A$114,$BV$205^A117,IF(A117='Données projet'!$A$114,'Données projet'!$B$114,BY116+BX117-CG116))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100"/>
        <v>#N/A</v>
      </c>
      <c r="CB117" s="22" t="e">
        <f t="shared" si="67"/>
        <v>#N/A</v>
      </c>
      <c r="CC117" s="62" t="e">
        <f t="shared" si="68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69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projet'!$B$9,Paramètres!$A$1:$I$88,3,0)*0.475*44/12</f>
        <v>0</v>
      </c>
      <c r="CL117" s="23">
        <f>EXP(-LN(2)/25)*CL116+(1-EXP(-LN(2)/25))/(LN(2)/25)*Calculateur!CG117*Calculateur!CI117*VLOOKUP('Données projet'!$B$9,Paramètres!$A$1:$I$88,3,0)*0.475*44/12</f>
        <v>0</v>
      </c>
      <c r="CM117" s="23">
        <f>EXP(-LN(2)/2)*CM116+(1-EXP(-LN(2)/2))/(LN(2)/2)*CG117*CJ117*VLOOKUP('Données projet'!$B$9,Paramètres!$A$1:$I$88,3,0)*0.475*44/12</f>
        <v>0</v>
      </c>
      <c r="CN117" s="24">
        <f t="shared" si="70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IF(A117&lt;'Données projet'!$A$140,$CQ$205^A117,IF(A117='Données projet'!$A$140,'Données projet'!$B$140,CT116+CS117-DB116))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101"/>
        <v>#N/A</v>
      </c>
      <c r="CW117" s="22" t="e">
        <f t="shared" si="71"/>
        <v>#N/A</v>
      </c>
      <c r="CX117" s="62" t="e">
        <f t="shared" si="72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73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projet'!$B$9,Paramètres!$A$1:$I$88,3,0)*0.475*44/12</f>
        <v>0</v>
      </c>
      <c r="DG117" s="23">
        <f>EXP(-LN(2)/25)*DG116+(1-EXP(-LN(2)/25))/(LN(2)/25)*Calculateur!DB117*Calculateur!DD117*VLOOKUP('Données projet'!$B$9,Paramètres!$A$1:$I$88,3,0)*0.475*44/12</f>
        <v>0</v>
      </c>
      <c r="DH117" s="23">
        <f>EXP(-LN(2)/2)*DH116+(1-EXP(-LN(2)/2))/(LN(2)/2)*DB117*DE117*VLOOKUP('Données projet'!$B$9,Paramètres!$A$1:$I$88,3,0)*0.475*44/12</f>
        <v>0</v>
      </c>
      <c r="DI117" s="24">
        <f t="shared" si="74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IF(A117&lt;'Données projet'!$A$166,$DL$205^A117,IF(A117='Données projet'!$A$166,'Données projet'!$B$166,DO116+DN117-DW116))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102"/>
        <v>#N/A</v>
      </c>
      <c r="DR117" s="22" t="e">
        <f t="shared" si="75"/>
        <v>#N/A</v>
      </c>
      <c r="DS117" s="62" t="e">
        <f t="shared" si="76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77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projet'!$B$9,Paramètres!$A$1:$I$88,3,0)*0.475*44/12</f>
        <v>0</v>
      </c>
      <c r="EB117" s="23">
        <f>EXP(-LN(2)/25)*EB116+(1-EXP(-LN(2)/25))/(LN(2)/25)*Calculateur!DW117*Calculateur!DY117*VLOOKUP('Données projet'!$B$9,Paramètres!$A$1:$I$88,3,0)*0.475*44/12</f>
        <v>0</v>
      </c>
      <c r="EC117" s="23">
        <f>EXP(-LN(2)/2)*EC116+(1-EXP(-LN(2)/2))/(LN(2)/2)*DW117*DZ117*VLOOKUP('Données projet'!$B$9,Paramètres!$A$1:$I$88,3,0)*0.475*44/12</f>
        <v>0</v>
      </c>
      <c r="ED117" s="24">
        <f t="shared" si="78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IF(A117&lt;'Données projet'!$A$192,$EG$205^A117,IF(A117='Données projet'!$A$192,'Données projet'!$B$192,EJ116+EI117-ER116))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103"/>
        <v>#N/A</v>
      </c>
      <c r="EM117" s="22" t="e">
        <f t="shared" si="79"/>
        <v>#N/A</v>
      </c>
      <c r="EN117" s="62" t="e">
        <f t="shared" si="80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81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projet'!$B$9,Paramètres!$A$1:$I$88,3,0)*0.475*44/12</f>
        <v>0</v>
      </c>
      <c r="EW117" s="23">
        <f>EXP(-LN(2)/25)*EW116+(1-EXP(-LN(2)/25))/(LN(2)/25)*Calculateur!ER117*Calculateur!ET117*VLOOKUP('Données projet'!$B$9,Paramètres!$A$1:$I$88,3,0)*0.475*44/12</f>
        <v>0</v>
      </c>
      <c r="EX117" s="23">
        <f>EXP(-LN(2)/2)*EX116+(1-EXP(-LN(2)/2))/(LN(2)/2)*ER117*EU117*VLOOKUP('Données projet'!$B$9,Paramètres!$A$1:$I$88,3,0)*0.475*44/12</f>
        <v>0</v>
      </c>
      <c r="EY117" s="24">
        <f t="shared" si="82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IF(A117&lt;'Données projet'!$A$218,$FB$205^A117,IF(A117='Données projet'!$A$218,'Données projet'!$B$218,FE116+FD117-FM116))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4"/>
        <v>#N/A</v>
      </c>
      <c r="FH117" s="22" t="e">
        <f t="shared" si="83"/>
        <v>#N/A</v>
      </c>
      <c r="FI117" s="62" t="e">
        <f t="shared" si="84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85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projet'!$B$9,Paramètres!$A$1:$I$88,3,0)*0.475*44/12</f>
        <v>0</v>
      </c>
      <c r="FR117" s="23">
        <f>EXP(-LN(2)/25)*FR116+(1-EXP(-LN(2)/25))/(LN(2)/25)*Calculateur!FM117*Calculateur!FO117*VLOOKUP('Données projet'!$B$9,Paramètres!$A$1:$I$88,3,0)*0.475*44/12</f>
        <v>0</v>
      </c>
      <c r="FS117" s="23">
        <f>EXP(-LN(2)/2)*FS116+(1-EXP(-LN(2)/2))/(LN(2)/2)*FM117*FP117*VLOOKUP('Données projet'!$B$9,Paramètres!$A$1:$I$88,3,0)*0.475*44/12</f>
        <v>0</v>
      </c>
      <c r="FT117" s="24">
        <f t="shared" si="86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IF(A117&lt;'Données projet'!$A$244,$FW$205^A117,IF(A117='Données projet'!$A$244,'Données projet'!$B$244,FZ116+FY117-GH116))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5"/>
        <v>#N/A</v>
      </c>
      <c r="GC117" s="22" t="e">
        <f t="shared" si="87"/>
        <v>#N/A</v>
      </c>
      <c r="GD117" s="62" t="e">
        <f t="shared" si="88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89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projet'!$B$9,Paramètres!$A$1:$I$88,3,0)*0.475*44/12</f>
        <v>0</v>
      </c>
      <c r="GM117" s="23">
        <f>EXP(-LN(2)/25)*GM116+(1-EXP(-LN(2)/25))/(LN(2)/25)*Calculateur!GH117*Calculateur!GJ117*VLOOKUP('Données projet'!$B$9,Paramètres!$A$1:$I$88,3,0)*0.475*44/12</f>
        <v>0</v>
      </c>
      <c r="GN117" s="23">
        <f>EXP(-LN(2)/2)*GN116+(1-EXP(-LN(2)/2))/(LN(2)/2)*GH117*GK117*VLOOKUP('Données projet'!$B$9,Paramètres!$A$1:$I$88,3,0)*0.475*44/12</f>
        <v>0</v>
      </c>
      <c r="GO117" s="23">
        <f t="shared" si="90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IF(A117&lt;'Données projet'!$A$270,$GR$205^A117,IF(A117='Données projet'!$A$270,'Données projet'!$B$270,GU116+GT117-HC116))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6"/>
        <v>#N/A</v>
      </c>
      <c r="GX117" s="22" t="e">
        <f t="shared" si="91"/>
        <v>#N/A</v>
      </c>
      <c r="GY117" s="62" t="e">
        <f t="shared" si="92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93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projet'!$B$9,Paramètres!$A$1:$I$88,3,0)*0.475*44/12</f>
        <v>0</v>
      </c>
      <c r="HH117" s="23">
        <f>EXP(-LN(2)/25)*HH116+(1-EXP(-LN(2)/25))/(LN(2)/25)*Calculateur!HC117*Calculateur!HE117*VLOOKUP('Données projet'!$B$9,Paramètres!$A$1:$I$88,3,0)*0.475*44/12</f>
        <v>0</v>
      </c>
      <c r="HI117" s="23">
        <f>EXP(-LN(2)/2)*HI116+(1-EXP(-LN(2)/2))/(LN(2)/2)*HC117*HF117*VLOOKUP('Données projet'!$B$9,Paramètres!$A$1:$I$88,3,0)*0.475*44/12</f>
        <v>0</v>
      </c>
      <c r="HJ117" s="24">
        <f t="shared" si="94"/>
        <v>0</v>
      </c>
    </row>
    <row r="118" spans="1:218" s="5" customFormat="1" x14ac:dyDescent="0.3">
      <c r="A118" s="11">
        <f t="shared" si="9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68.769999999999925</v>
      </c>
      <c r="D118" s="12">
        <f t="shared" si="9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7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IF(A118&lt;'Données projet'!$A$36,$K$205^A118,IF(A118='Données projet'!$A$36,'Données projet'!$B$36,N117+M118-V117))</f>
        <v>0</v>
      </c>
      <c r="O118" s="14">
        <f>N118*VLOOKUP('Données projet'!$B$9,Paramètres!$A$1:$I$88,3,0)*VLOOKUP('Données projet'!$B$9,Paramètres!$A$1:$I$88,5,0)</f>
        <v>0</v>
      </c>
      <c r="P118" s="14" t="e">
        <f t="shared" si="9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148.54336005338024</v>
      </c>
      <c r="T118" s="62">
        <f t="shared" si="56"/>
        <v>361.07991692964788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9.9042279649584604</v>
      </c>
      <c r="AA118" s="23">
        <f>EXP(-LN(2)/25)*AA117+(1-EXP(-LN(2)/25))/(LN(2)/25)*Calculateur!V118*Calculateur!X118*VLOOKUP('Données projet'!$B$9,Paramètres!$A$1:$I$88,3,0)*0.475*44/12</f>
        <v>4.1633716590786607</v>
      </c>
      <c r="AB118" s="23">
        <f>EXP(-LN(2)/2)*AB117+(1-EXP(-LN(2)/2))/(LN(2)/2)*V118*Y118*VLOOKUP('Données projet'!$B$9,Paramètres!$A$1:$I$88,3,0)*0.475*44/12</f>
        <v>7.0046538049741301E-12</v>
      </c>
      <c r="AC118" s="24">
        <f t="shared" si="58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IF(A118&lt;'Données projet'!$A$62,$AF$205^A118,IF(A118='Données projet'!$A$62,'Données projet'!$B$62,AI117+AH118-AQ117))</f>
        <v>0</v>
      </c>
      <c r="AJ118" s="14" t="e">
        <f>AI118*VLOOKUP('Données projet'!$B$10,Paramètres!$A$1:$I$88,3,0)*VLOOKUP('Données projet'!$B$10,Paramètres!$A$1:$I$88,5,0)</f>
        <v>#N/A</v>
      </c>
      <c r="AK118" s="14" t="e">
        <f t="shared" si="98"/>
        <v>#N/A</v>
      </c>
      <c r="AL118" s="22" t="e">
        <f t="shared" si="59"/>
        <v>#N/A</v>
      </c>
      <c r="AM118" s="62" t="e">
        <f t="shared" si="60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61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projet'!$B$9,Paramètres!$A$1:$I$88,3,0)*0.475*44/12</f>
        <v>0</v>
      </c>
      <c r="AV118" s="23">
        <f>EXP(-LN(2)/25)*AV117+(1-EXP(-LN(2)/25))/(LN(2)/25)*Calculateur!AQ118*Calculateur!AS118*VLOOKUP('Données projet'!$B$9,Paramètres!$A$1:$I$88,3,0)*0.475*44/12</f>
        <v>0</v>
      </c>
      <c r="AW118" s="23">
        <f>EXP(-LN(2)/2)*AW117+(1-EXP(-LN(2)/2))/(LN(2)/2)*AQ118*AT118*VLOOKUP('Données projet'!$B$9,Paramètres!$A$1:$I$88,3,0)*0.475*44/12</f>
        <v>0</v>
      </c>
      <c r="AX118" s="23">
        <f t="shared" si="62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IF(A118&lt;'Données projet'!$A$88,$BA$205^A118,IF(A118='Données projet'!$A$88,'Données projet'!$B$88,BD117+BC118-BL117))</f>
        <v>0</v>
      </c>
      <c r="BE118" s="14" t="e">
        <f>BD118*VLOOKUP('Données projet'!$B$11,Paramètres!$A$1:$I$88,3,0)*VLOOKUP('Données projet'!$B$11,Paramètres!$A$1:$I$88,5,0)</f>
        <v>#N/A</v>
      </c>
      <c r="BF118" s="14" t="e">
        <f t="shared" si="99"/>
        <v>#N/A</v>
      </c>
      <c r="BG118" s="22" t="e">
        <f t="shared" si="63"/>
        <v>#N/A</v>
      </c>
      <c r="BH118" s="62" t="e">
        <f t="shared" si="64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65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projet'!$B$9,Paramètres!$A$1:$I$88,3,0)*0.475*44/12</f>
        <v>0</v>
      </c>
      <c r="BQ118" s="23">
        <f>EXP(-LN(2)/25)*BQ117+(1-EXP(-LN(2)/25))/(LN(2)/25)*Calculateur!BL118*Calculateur!BN118*VLOOKUP('Données projet'!$B$9,Paramètres!$A$1:$I$88,3,0)*0.475*44/12</f>
        <v>0</v>
      </c>
      <c r="BR118" s="23">
        <f>EXP(-LN(2)/2)*BR117+(1-EXP(-LN(2)/2))/(LN(2)/2)*BL118*BO118*VLOOKUP('Données projet'!$B$9,Paramètres!$A$1:$I$88,3,0)*0.475*44/12</f>
        <v>0</v>
      </c>
      <c r="BS118" s="24">
        <f t="shared" si="66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IF(A118&lt;'Données projet'!$A$114,$BV$205^A118,IF(A118='Données projet'!$A$114,'Données projet'!$B$114,BY117+BX118-CG117))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100"/>
        <v>#N/A</v>
      </c>
      <c r="CB118" s="22" t="e">
        <f t="shared" si="67"/>
        <v>#N/A</v>
      </c>
      <c r="CC118" s="62" t="e">
        <f t="shared" si="68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69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projet'!$B$9,Paramètres!$A$1:$I$88,3,0)*0.475*44/12</f>
        <v>0</v>
      </c>
      <c r="CL118" s="23">
        <f>EXP(-LN(2)/25)*CL117+(1-EXP(-LN(2)/25))/(LN(2)/25)*Calculateur!CG118*Calculateur!CI118*VLOOKUP('Données projet'!$B$9,Paramètres!$A$1:$I$88,3,0)*0.475*44/12</f>
        <v>0</v>
      </c>
      <c r="CM118" s="23">
        <f>EXP(-LN(2)/2)*CM117+(1-EXP(-LN(2)/2))/(LN(2)/2)*CG118*CJ118*VLOOKUP('Données projet'!$B$9,Paramètres!$A$1:$I$88,3,0)*0.475*44/12</f>
        <v>0</v>
      </c>
      <c r="CN118" s="24">
        <f t="shared" si="70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IF(A118&lt;'Données projet'!$A$140,$CQ$205^A118,IF(A118='Données projet'!$A$140,'Données projet'!$B$140,CT117+CS118-DB117))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101"/>
        <v>#N/A</v>
      </c>
      <c r="CW118" s="22" t="e">
        <f t="shared" si="71"/>
        <v>#N/A</v>
      </c>
      <c r="CX118" s="62" t="e">
        <f t="shared" si="72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73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projet'!$B$9,Paramètres!$A$1:$I$88,3,0)*0.475*44/12</f>
        <v>0</v>
      </c>
      <c r="DG118" s="23">
        <f>EXP(-LN(2)/25)*DG117+(1-EXP(-LN(2)/25))/(LN(2)/25)*Calculateur!DB118*Calculateur!DD118*VLOOKUP('Données projet'!$B$9,Paramètres!$A$1:$I$88,3,0)*0.475*44/12</f>
        <v>0</v>
      </c>
      <c r="DH118" s="23">
        <f>EXP(-LN(2)/2)*DH117+(1-EXP(-LN(2)/2))/(LN(2)/2)*DB118*DE118*VLOOKUP('Données projet'!$B$9,Paramètres!$A$1:$I$88,3,0)*0.475*44/12</f>
        <v>0</v>
      </c>
      <c r="DI118" s="24">
        <f t="shared" si="74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IF(A118&lt;'Données projet'!$A$166,$DL$205^A118,IF(A118='Données projet'!$A$166,'Données projet'!$B$166,DO117+DN118-DW117))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102"/>
        <v>#N/A</v>
      </c>
      <c r="DR118" s="22" t="e">
        <f t="shared" si="75"/>
        <v>#N/A</v>
      </c>
      <c r="DS118" s="62" t="e">
        <f t="shared" si="76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77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projet'!$B$9,Paramètres!$A$1:$I$88,3,0)*0.475*44/12</f>
        <v>0</v>
      </c>
      <c r="EB118" s="23">
        <f>EXP(-LN(2)/25)*EB117+(1-EXP(-LN(2)/25))/(LN(2)/25)*Calculateur!DW118*Calculateur!DY118*VLOOKUP('Données projet'!$B$9,Paramètres!$A$1:$I$88,3,0)*0.475*44/12</f>
        <v>0</v>
      </c>
      <c r="EC118" s="23">
        <f>EXP(-LN(2)/2)*EC117+(1-EXP(-LN(2)/2))/(LN(2)/2)*DW118*DZ118*VLOOKUP('Données projet'!$B$9,Paramètres!$A$1:$I$88,3,0)*0.475*44/12</f>
        <v>0</v>
      </c>
      <c r="ED118" s="24">
        <f t="shared" si="78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IF(A118&lt;'Données projet'!$A$192,$EG$205^A118,IF(A118='Données projet'!$A$192,'Données projet'!$B$192,EJ117+EI118-ER117))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103"/>
        <v>#N/A</v>
      </c>
      <c r="EM118" s="22" t="e">
        <f t="shared" si="79"/>
        <v>#N/A</v>
      </c>
      <c r="EN118" s="62" t="e">
        <f t="shared" si="80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81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projet'!$B$9,Paramètres!$A$1:$I$88,3,0)*0.475*44/12</f>
        <v>0</v>
      </c>
      <c r="EW118" s="23">
        <f>EXP(-LN(2)/25)*EW117+(1-EXP(-LN(2)/25))/(LN(2)/25)*Calculateur!ER118*Calculateur!ET118*VLOOKUP('Données projet'!$B$9,Paramètres!$A$1:$I$88,3,0)*0.475*44/12</f>
        <v>0</v>
      </c>
      <c r="EX118" s="23">
        <f>EXP(-LN(2)/2)*EX117+(1-EXP(-LN(2)/2))/(LN(2)/2)*ER118*EU118*VLOOKUP('Données projet'!$B$9,Paramètres!$A$1:$I$88,3,0)*0.475*44/12</f>
        <v>0</v>
      </c>
      <c r="EY118" s="24">
        <f t="shared" si="82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IF(A118&lt;'Données projet'!$A$218,$FB$205^A118,IF(A118='Données projet'!$A$218,'Données projet'!$B$218,FE117+FD118-FM117))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4"/>
        <v>#N/A</v>
      </c>
      <c r="FH118" s="22" t="e">
        <f t="shared" si="83"/>
        <v>#N/A</v>
      </c>
      <c r="FI118" s="62" t="e">
        <f t="shared" si="84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85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projet'!$B$9,Paramètres!$A$1:$I$88,3,0)*0.475*44/12</f>
        <v>0</v>
      </c>
      <c r="FR118" s="23">
        <f>EXP(-LN(2)/25)*FR117+(1-EXP(-LN(2)/25))/(LN(2)/25)*Calculateur!FM118*Calculateur!FO118*VLOOKUP('Données projet'!$B$9,Paramètres!$A$1:$I$88,3,0)*0.475*44/12</f>
        <v>0</v>
      </c>
      <c r="FS118" s="23">
        <f>EXP(-LN(2)/2)*FS117+(1-EXP(-LN(2)/2))/(LN(2)/2)*FM118*FP118*VLOOKUP('Données projet'!$B$9,Paramètres!$A$1:$I$88,3,0)*0.475*44/12</f>
        <v>0</v>
      </c>
      <c r="FT118" s="24">
        <f t="shared" si="86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IF(A118&lt;'Données projet'!$A$244,$FW$205^A118,IF(A118='Données projet'!$A$244,'Données projet'!$B$244,FZ117+FY118-GH117))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5"/>
        <v>#N/A</v>
      </c>
      <c r="GC118" s="22" t="e">
        <f t="shared" si="87"/>
        <v>#N/A</v>
      </c>
      <c r="GD118" s="62" t="e">
        <f t="shared" si="88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89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projet'!$B$9,Paramètres!$A$1:$I$88,3,0)*0.475*44/12</f>
        <v>0</v>
      </c>
      <c r="GM118" s="23">
        <f>EXP(-LN(2)/25)*GM117+(1-EXP(-LN(2)/25))/(LN(2)/25)*Calculateur!GH118*Calculateur!GJ118*VLOOKUP('Données projet'!$B$9,Paramètres!$A$1:$I$88,3,0)*0.475*44/12</f>
        <v>0</v>
      </c>
      <c r="GN118" s="23">
        <f>EXP(-LN(2)/2)*GN117+(1-EXP(-LN(2)/2))/(LN(2)/2)*GH118*GK118*VLOOKUP('Données projet'!$B$9,Paramètres!$A$1:$I$88,3,0)*0.475*44/12</f>
        <v>0</v>
      </c>
      <c r="GO118" s="23">
        <f t="shared" si="90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IF(A118&lt;'Données projet'!$A$270,$GR$205^A118,IF(A118='Données projet'!$A$270,'Données projet'!$B$270,GU117+GT118-HC117))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6"/>
        <v>#N/A</v>
      </c>
      <c r="GX118" s="22" t="e">
        <f t="shared" si="91"/>
        <v>#N/A</v>
      </c>
      <c r="GY118" s="62" t="e">
        <f t="shared" si="92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93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projet'!$B$9,Paramètres!$A$1:$I$88,3,0)*0.475*44/12</f>
        <v>0</v>
      </c>
      <c r="HH118" s="23">
        <f>EXP(-LN(2)/25)*HH117+(1-EXP(-LN(2)/25))/(LN(2)/25)*Calculateur!HC118*Calculateur!HE118*VLOOKUP('Données projet'!$B$9,Paramètres!$A$1:$I$88,3,0)*0.475*44/12</f>
        <v>0</v>
      </c>
      <c r="HI118" s="23">
        <f>EXP(-LN(2)/2)*HI117+(1-EXP(-LN(2)/2))/(LN(2)/2)*HC118*HF118*VLOOKUP('Données projet'!$B$9,Paramètres!$A$1:$I$88,3,0)*0.475*44/12</f>
        <v>0</v>
      </c>
      <c r="HJ118" s="24">
        <f t="shared" si="94"/>
        <v>0</v>
      </c>
    </row>
    <row r="119" spans="1:218" s="5" customFormat="1" x14ac:dyDescent="0.3">
      <c r="A119" s="11">
        <f t="shared" si="9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69.367999999999924</v>
      </c>
      <c r="D119" s="12">
        <f t="shared" si="9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7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IF(A119&lt;'Données projet'!$A$36,$K$205^A119,IF(A119='Données projet'!$A$36,'Données projet'!$B$36,N118+M119-V118))</f>
        <v>0</v>
      </c>
      <c r="O119" s="14">
        <f>N119*VLOOKUP('Données projet'!$B$9,Paramètres!$A$1:$I$88,3,0)*VLOOKUP('Données projet'!$B$9,Paramètres!$A$1:$I$88,5,0)</f>
        <v>0</v>
      </c>
      <c r="P119" s="14" t="e">
        <f t="shared" si="9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148.54336005338024</v>
      </c>
      <c r="T119" s="62">
        <f t="shared" si="56"/>
        <v>361.07991692964788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9.7100120955481852</v>
      </c>
      <c r="AA119" s="23">
        <f>EXP(-LN(2)/25)*AA118+(1-EXP(-LN(2)/25))/(LN(2)/25)*Calculateur!V119*Calculateur!X119*VLOOKUP('Données projet'!$B$9,Paramètres!$A$1:$I$88,3,0)*0.475*44/12</f>
        <v>4.0495240421189544</v>
      </c>
      <c r="AB119" s="23">
        <f>EXP(-LN(2)/2)*AB118+(1-EXP(-LN(2)/2))/(LN(2)/2)*V119*Y119*VLOOKUP('Données projet'!$B$9,Paramètres!$A$1:$I$88,3,0)*0.475*44/12</f>
        <v>4.9530382053613597E-12</v>
      </c>
      <c r="AC119" s="24">
        <f t="shared" si="58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IF(A119&lt;'Données projet'!$A$62,$AF$205^A119,IF(A119='Données projet'!$A$62,'Données projet'!$B$62,AI118+AH119-AQ118))</f>
        <v>0</v>
      </c>
      <c r="AJ119" s="14" t="e">
        <f>AI119*VLOOKUP('Données projet'!$B$10,Paramètres!$A$1:$I$88,3,0)*VLOOKUP('Données projet'!$B$10,Paramètres!$A$1:$I$88,5,0)</f>
        <v>#N/A</v>
      </c>
      <c r="AK119" s="14" t="e">
        <f t="shared" si="98"/>
        <v>#N/A</v>
      </c>
      <c r="AL119" s="22" t="e">
        <f t="shared" si="59"/>
        <v>#N/A</v>
      </c>
      <c r="AM119" s="62" t="e">
        <f t="shared" si="60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61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projet'!$B$9,Paramètres!$A$1:$I$88,3,0)*0.475*44/12</f>
        <v>0</v>
      </c>
      <c r="AV119" s="23">
        <f>EXP(-LN(2)/25)*AV118+(1-EXP(-LN(2)/25))/(LN(2)/25)*Calculateur!AQ119*Calculateur!AS119*VLOOKUP('Données projet'!$B$9,Paramètres!$A$1:$I$88,3,0)*0.475*44/12</f>
        <v>0</v>
      </c>
      <c r="AW119" s="23">
        <f>EXP(-LN(2)/2)*AW118+(1-EXP(-LN(2)/2))/(LN(2)/2)*AQ119*AT119*VLOOKUP('Données projet'!$B$9,Paramètres!$A$1:$I$88,3,0)*0.475*44/12</f>
        <v>0</v>
      </c>
      <c r="AX119" s="23">
        <f t="shared" si="62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IF(A119&lt;'Données projet'!$A$88,$BA$205^A119,IF(A119='Données projet'!$A$88,'Données projet'!$B$88,BD118+BC119-BL118))</f>
        <v>0</v>
      </c>
      <c r="BE119" s="14" t="e">
        <f>BD119*VLOOKUP('Données projet'!$B$11,Paramètres!$A$1:$I$88,3,0)*VLOOKUP('Données projet'!$B$11,Paramètres!$A$1:$I$88,5,0)</f>
        <v>#N/A</v>
      </c>
      <c r="BF119" s="14" t="e">
        <f t="shared" si="99"/>
        <v>#N/A</v>
      </c>
      <c r="BG119" s="22" t="e">
        <f t="shared" si="63"/>
        <v>#N/A</v>
      </c>
      <c r="BH119" s="62" t="e">
        <f t="shared" si="64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65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projet'!$B$9,Paramètres!$A$1:$I$88,3,0)*0.475*44/12</f>
        <v>0</v>
      </c>
      <c r="BQ119" s="23">
        <f>EXP(-LN(2)/25)*BQ118+(1-EXP(-LN(2)/25))/(LN(2)/25)*Calculateur!BL119*Calculateur!BN119*VLOOKUP('Données projet'!$B$9,Paramètres!$A$1:$I$88,3,0)*0.475*44/12</f>
        <v>0</v>
      </c>
      <c r="BR119" s="23">
        <f>EXP(-LN(2)/2)*BR118+(1-EXP(-LN(2)/2))/(LN(2)/2)*BL119*BO119*VLOOKUP('Données projet'!$B$9,Paramètres!$A$1:$I$88,3,0)*0.475*44/12</f>
        <v>0</v>
      </c>
      <c r="BS119" s="24">
        <f t="shared" si="66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IF(A119&lt;'Données projet'!$A$114,$BV$205^A119,IF(A119='Données projet'!$A$114,'Données projet'!$B$114,BY118+BX119-CG118))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100"/>
        <v>#N/A</v>
      </c>
      <c r="CB119" s="22" t="e">
        <f t="shared" si="67"/>
        <v>#N/A</v>
      </c>
      <c r="CC119" s="62" t="e">
        <f t="shared" si="68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69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projet'!$B$9,Paramètres!$A$1:$I$88,3,0)*0.475*44/12</f>
        <v>0</v>
      </c>
      <c r="CL119" s="23">
        <f>EXP(-LN(2)/25)*CL118+(1-EXP(-LN(2)/25))/(LN(2)/25)*Calculateur!CG119*Calculateur!CI119*VLOOKUP('Données projet'!$B$9,Paramètres!$A$1:$I$88,3,0)*0.475*44/12</f>
        <v>0</v>
      </c>
      <c r="CM119" s="23">
        <f>EXP(-LN(2)/2)*CM118+(1-EXP(-LN(2)/2))/(LN(2)/2)*CG119*CJ119*VLOOKUP('Données projet'!$B$9,Paramètres!$A$1:$I$88,3,0)*0.475*44/12</f>
        <v>0</v>
      </c>
      <c r="CN119" s="24">
        <f t="shared" si="70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IF(A119&lt;'Données projet'!$A$140,$CQ$205^A119,IF(A119='Données projet'!$A$140,'Données projet'!$B$140,CT118+CS119-DB118))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101"/>
        <v>#N/A</v>
      </c>
      <c r="CW119" s="22" t="e">
        <f t="shared" si="71"/>
        <v>#N/A</v>
      </c>
      <c r="CX119" s="62" t="e">
        <f t="shared" si="72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73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projet'!$B$9,Paramètres!$A$1:$I$88,3,0)*0.475*44/12</f>
        <v>0</v>
      </c>
      <c r="DG119" s="23">
        <f>EXP(-LN(2)/25)*DG118+(1-EXP(-LN(2)/25))/(LN(2)/25)*Calculateur!DB119*Calculateur!DD119*VLOOKUP('Données projet'!$B$9,Paramètres!$A$1:$I$88,3,0)*0.475*44/12</f>
        <v>0</v>
      </c>
      <c r="DH119" s="23">
        <f>EXP(-LN(2)/2)*DH118+(1-EXP(-LN(2)/2))/(LN(2)/2)*DB119*DE119*VLOOKUP('Données projet'!$B$9,Paramètres!$A$1:$I$88,3,0)*0.475*44/12</f>
        <v>0</v>
      </c>
      <c r="DI119" s="24">
        <f t="shared" si="74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IF(A119&lt;'Données projet'!$A$166,$DL$205^A119,IF(A119='Données projet'!$A$166,'Données projet'!$B$166,DO118+DN119-DW118))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102"/>
        <v>#N/A</v>
      </c>
      <c r="DR119" s="22" t="e">
        <f t="shared" si="75"/>
        <v>#N/A</v>
      </c>
      <c r="DS119" s="62" t="e">
        <f t="shared" si="76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77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projet'!$B$9,Paramètres!$A$1:$I$88,3,0)*0.475*44/12</f>
        <v>0</v>
      </c>
      <c r="EB119" s="23">
        <f>EXP(-LN(2)/25)*EB118+(1-EXP(-LN(2)/25))/(LN(2)/25)*Calculateur!DW119*Calculateur!DY119*VLOOKUP('Données projet'!$B$9,Paramètres!$A$1:$I$88,3,0)*0.475*44/12</f>
        <v>0</v>
      </c>
      <c r="EC119" s="23">
        <f>EXP(-LN(2)/2)*EC118+(1-EXP(-LN(2)/2))/(LN(2)/2)*DW119*DZ119*VLOOKUP('Données projet'!$B$9,Paramètres!$A$1:$I$88,3,0)*0.475*44/12</f>
        <v>0</v>
      </c>
      <c r="ED119" s="24">
        <f t="shared" si="78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IF(A119&lt;'Données projet'!$A$192,$EG$205^A119,IF(A119='Données projet'!$A$192,'Données projet'!$B$192,EJ118+EI119-ER118))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103"/>
        <v>#N/A</v>
      </c>
      <c r="EM119" s="22" t="e">
        <f t="shared" si="79"/>
        <v>#N/A</v>
      </c>
      <c r="EN119" s="62" t="e">
        <f t="shared" si="80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81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projet'!$B$9,Paramètres!$A$1:$I$88,3,0)*0.475*44/12</f>
        <v>0</v>
      </c>
      <c r="EW119" s="23">
        <f>EXP(-LN(2)/25)*EW118+(1-EXP(-LN(2)/25))/(LN(2)/25)*Calculateur!ER119*Calculateur!ET119*VLOOKUP('Données projet'!$B$9,Paramètres!$A$1:$I$88,3,0)*0.475*44/12</f>
        <v>0</v>
      </c>
      <c r="EX119" s="23">
        <f>EXP(-LN(2)/2)*EX118+(1-EXP(-LN(2)/2))/(LN(2)/2)*ER119*EU119*VLOOKUP('Données projet'!$B$9,Paramètres!$A$1:$I$88,3,0)*0.475*44/12</f>
        <v>0</v>
      </c>
      <c r="EY119" s="24">
        <f t="shared" si="82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IF(A119&lt;'Données projet'!$A$218,$FB$205^A119,IF(A119='Données projet'!$A$218,'Données projet'!$B$218,FE118+FD119-FM118))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4"/>
        <v>#N/A</v>
      </c>
      <c r="FH119" s="22" t="e">
        <f t="shared" si="83"/>
        <v>#N/A</v>
      </c>
      <c r="FI119" s="62" t="e">
        <f t="shared" si="84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85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projet'!$B$9,Paramètres!$A$1:$I$88,3,0)*0.475*44/12</f>
        <v>0</v>
      </c>
      <c r="FR119" s="23">
        <f>EXP(-LN(2)/25)*FR118+(1-EXP(-LN(2)/25))/(LN(2)/25)*Calculateur!FM119*Calculateur!FO119*VLOOKUP('Données projet'!$B$9,Paramètres!$A$1:$I$88,3,0)*0.475*44/12</f>
        <v>0</v>
      </c>
      <c r="FS119" s="23">
        <f>EXP(-LN(2)/2)*FS118+(1-EXP(-LN(2)/2))/(LN(2)/2)*FM119*FP119*VLOOKUP('Données projet'!$B$9,Paramètres!$A$1:$I$88,3,0)*0.475*44/12</f>
        <v>0</v>
      </c>
      <c r="FT119" s="24">
        <f t="shared" si="86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IF(A119&lt;'Données projet'!$A$244,$FW$205^A119,IF(A119='Données projet'!$A$244,'Données projet'!$B$244,FZ118+FY119-GH118))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5"/>
        <v>#N/A</v>
      </c>
      <c r="GC119" s="22" t="e">
        <f t="shared" si="87"/>
        <v>#N/A</v>
      </c>
      <c r="GD119" s="62" t="e">
        <f t="shared" si="88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89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projet'!$B$9,Paramètres!$A$1:$I$88,3,0)*0.475*44/12</f>
        <v>0</v>
      </c>
      <c r="GM119" s="23">
        <f>EXP(-LN(2)/25)*GM118+(1-EXP(-LN(2)/25))/(LN(2)/25)*Calculateur!GH119*Calculateur!GJ119*VLOOKUP('Données projet'!$B$9,Paramètres!$A$1:$I$88,3,0)*0.475*44/12</f>
        <v>0</v>
      </c>
      <c r="GN119" s="23">
        <f>EXP(-LN(2)/2)*GN118+(1-EXP(-LN(2)/2))/(LN(2)/2)*GH119*GK119*VLOOKUP('Données projet'!$B$9,Paramètres!$A$1:$I$88,3,0)*0.475*44/12</f>
        <v>0</v>
      </c>
      <c r="GO119" s="23">
        <f t="shared" si="90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IF(A119&lt;'Données projet'!$A$270,$GR$205^A119,IF(A119='Données projet'!$A$270,'Données projet'!$B$270,GU118+GT119-HC118))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6"/>
        <v>#N/A</v>
      </c>
      <c r="GX119" s="22" t="e">
        <f t="shared" si="91"/>
        <v>#N/A</v>
      </c>
      <c r="GY119" s="62" t="e">
        <f t="shared" si="92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93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projet'!$B$9,Paramètres!$A$1:$I$88,3,0)*0.475*44/12</f>
        <v>0</v>
      </c>
      <c r="HH119" s="23">
        <f>EXP(-LN(2)/25)*HH118+(1-EXP(-LN(2)/25))/(LN(2)/25)*Calculateur!HC119*Calculateur!HE119*VLOOKUP('Données projet'!$B$9,Paramètres!$A$1:$I$88,3,0)*0.475*44/12</f>
        <v>0</v>
      </c>
      <c r="HI119" s="23">
        <f>EXP(-LN(2)/2)*HI118+(1-EXP(-LN(2)/2))/(LN(2)/2)*HC119*HF119*VLOOKUP('Données projet'!$B$9,Paramètres!$A$1:$I$88,3,0)*0.475*44/12</f>
        <v>0</v>
      </c>
      <c r="HJ119" s="24">
        <f t="shared" si="94"/>
        <v>0</v>
      </c>
    </row>
    <row r="120" spans="1:218" s="5" customFormat="1" x14ac:dyDescent="0.3">
      <c r="A120" s="11">
        <f t="shared" si="9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69.965999999999923</v>
      </c>
      <c r="D120" s="12">
        <f t="shared" si="9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7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IF(A120&lt;'Données projet'!$A$36,$K$205^A120,IF(A120='Données projet'!$A$36,'Données projet'!$B$36,N119+M120-V119))</f>
        <v>0</v>
      </c>
      <c r="O120" s="14">
        <f>N120*VLOOKUP('Données projet'!$B$9,Paramètres!$A$1:$I$88,3,0)*VLOOKUP('Données projet'!$B$9,Paramètres!$A$1:$I$88,5,0)</f>
        <v>0</v>
      </c>
      <c r="P120" s="14" t="e">
        <f t="shared" si="9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148.54336005338024</v>
      </c>
      <c r="T120" s="62">
        <f t="shared" si="56"/>
        <v>361.07991692964788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9.5196046808770625</v>
      </c>
      <c r="AA120" s="23">
        <f>EXP(-LN(2)/25)*AA119+(1-EXP(-LN(2)/25))/(LN(2)/25)*Calculateur!V120*Calculateur!X120*VLOOKUP('Données projet'!$B$9,Paramètres!$A$1:$I$88,3,0)*0.475*44/12</f>
        <v>3.9387895942319977</v>
      </c>
      <c r="AB120" s="23">
        <f>EXP(-LN(2)/2)*AB119+(1-EXP(-LN(2)/2))/(LN(2)/2)*V120*Y120*VLOOKUP('Données projet'!$B$9,Paramètres!$A$1:$I$88,3,0)*0.475*44/12</f>
        <v>3.502326902487065E-12</v>
      </c>
      <c r="AC120" s="24">
        <f t="shared" si="58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IF(A120&lt;'Données projet'!$A$62,$AF$205^A120,IF(A120='Données projet'!$A$62,'Données projet'!$B$62,AI119+AH120-AQ119))</f>
        <v>0</v>
      </c>
      <c r="AJ120" s="14" t="e">
        <f>AI120*VLOOKUP('Données projet'!$B$10,Paramètres!$A$1:$I$88,3,0)*VLOOKUP('Données projet'!$B$10,Paramètres!$A$1:$I$88,5,0)</f>
        <v>#N/A</v>
      </c>
      <c r="AK120" s="14" t="e">
        <f t="shared" si="98"/>
        <v>#N/A</v>
      </c>
      <c r="AL120" s="22" t="e">
        <f t="shared" si="59"/>
        <v>#N/A</v>
      </c>
      <c r="AM120" s="62" t="e">
        <f t="shared" si="60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61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projet'!$B$9,Paramètres!$A$1:$I$88,3,0)*0.475*44/12</f>
        <v>0</v>
      </c>
      <c r="AV120" s="23">
        <f>EXP(-LN(2)/25)*AV119+(1-EXP(-LN(2)/25))/(LN(2)/25)*Calculateur!AQ120*Calculateur!AS120*VLOOKUP('Données projet'!$B$9,Paramètres!$A$1:$I$88,3,0)*0.475*44/12</f>
        <v>0</v>
      </c>
      <c r="AW120" s="23">
        <f>EXP(-LN(2)/2)*AW119+(1-EXP(-LN(2)/2))/(LN(2)/2)*AQ120*AT120*VLOOKUP('Données projet'!$B$9,Paramètres!$A$1:$I$88,3,0)*0.475*44/12</f>
        <v>0</v>
      </c>
      <c r="AX120" s="23">
        <f t="shared" si="62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IF(A120&lt;'Données projet'!$A$88,$BA$205^A120,IF(A120='Données projet'!$A$88,'Données projet'!$B$88,BD119+BC120-BL119))</f>
        <v>0</v>
      </c>
      <c r="BE120" s="14" t="e">
        <f>BD120*VLOOKUP('Données projet'!$B$11,Paramètres!$A$1:$I$88,3,0)*VLOOKUP('Données projet'!$B$11,Paramètres!$A$1:$I$88,5,0)</f>
        <v>#N/A</v>
      </c>
      <c r="BF120" s="14" t="e">
        <f t="shared" si="99"/>
        <v>#N/A</v>
      </c>
      <c r="BG120" s="22" t="e">
        <f t="shared" si="63"/>
        <v>#N/A</v>
      </c>
      <c r="BH120" s="62" t="e">
        <f t="shared" si="64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65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projet'!$B$9,Paramètres!$A$1:$I$88,3,0)*0.475*44/12</f>
        <v>0</v>
      </c>
      <c r="BQ120" s="23">
        <f>EXP(-LN(2)/25)*BQ119+(1-EXP(-LN(2)/25))/(LN(2)/25)*Calculateur!BL120*Calculateur!BN120*VLOOKUP('Données projet'!$B$9,Paramètres!$A$1:$I$88,3,0)*0.475*44/12</f>
        <v>0</v>
      </c>
      <c r="BR120" s="23">
        <f>EXP(-LN(2)/2)*BR119+(1-EXP(-LN(2)/2))/(LN(2)/2)*BL120*BO120*VLOOKUP('Données projet'!$B$9,Paramètres!$A$1:$I$88,3,0)*0.475*44/12</f>
        <v>0</v>
      </c>
      <c r="BS120" s="24">
        <f t="shared" si="66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IF(A120&lt;'Données projet'!$A$114,$BV$205^A120,IF(A120='Données projet'!$A$114,'Données projet'!$B$114,BY119+BX120-CG119))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100"/>
        <v>#N/A</v>
      </c>
      <c r="CB120" s="22" t="e">
        <f t="shared" si="67"/>
        <v>#N/A</v>
      </c>
      <c r="CC120" s="62" t="e">
        <f t="shared" si="68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69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projet'!$B$9,Paramètres!$A$1:$I$88,3,0)*0.475*44/12</f>
        <v>0</v>
      </c>
      <c r="CL120" s="23">
        <f>EXP(-LN(2)/25)*CL119+(1-EXP(-LN(2)/25))/(LN(2)/25)*Calculateur!CG120*Calculateur!CI120*VLOOKUP('Données projet'!$B$9,Paramètres!$A$1:$I$88,3,0)*0.475*44/12</f>
        <v>0</v>
      </c>
      <c r="CM120" s="23">
        <f>EXP(-LN(2)/2)*CM119+(1-EXP(-LN(2)/2))/(LN(2)/2)*CG120*CJ120*VLOOKUP('Données projet'!$B$9,Paramètres!$A$1:$I$88,3,0)*0.475*44/12</f>
        <v>0</v>
      </c>
      <c r="CN120" s="24">
        <f t="shared" si="70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IF(A120&lt;'Données projet'!$A$140,$CQ$205^A120,IF(A120='Données projet'!$A$140,'Données projet'!$B$140,CT119+CS120-DB119))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101"/>
        <v>#N/A</v>
      </c>
      <c r="CW120" s="22" t="e">
        <f t="shared" si="71"/>
        <v>#N/A</v>
      </c>
      <c r="CX120" s="62" t="e">
        <f t="shared" si="72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73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projet'!$B$9,Paramètres!$A$1:$I$88,3,0)*0.475*44/12</f>
        <v>0</v>
      </c>
      <c r="DG120" s="23">
        <f>EXP(-LN(2)/25)*DG119+(1-EXP(-LN(2)/25))/(LN(2)/25)*Calculateur!DB120*Calculateur!DD120*VLOOKUP('Données projet'!$B$9,Paramètres!$A$1:$I$88,3,0)*0.475*44/12</f>
        <v>0</v>
      </c>
      <c r="DH120" s="23">
        <f>EXP(-LN(2)/2)*DH119+(1-EXP(-LN(2)/2))/(LN(2)/2)*DB120*DE120*VLOOKUP('Données projet'!$B$9,Paramètres!$A$1:$I$88,3,0)*0.475*44/12</f>
        <v>0</v>
      </c>
      <c r="DI120" s="24">
        <f t="shared" si="74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IF(A120&lt;'Données projet'!$A$166,$DL$205^A120,IF(A120='Données projet'!$A$166,'Données projet'!$B$166,DO119+DN120-DW119))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102"/>
        <v>#N/A</v>
      </c>
      <c r="DR120" s="22" t="e">
        <f t="shared" si="75"/>
        <v>#N/A</v>
      </c>
      <c r="DS120" s="62" t="e">
        <f t="shared" si="76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77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projet'!$B$9,Paramètres!$A$1:$I$88,3,0)*0.475*44/12</f>
        <v>0</v>
      </c>
      <c r="EB120" s="23">
        <f>EXP(-LN(2)/25)*EB119+(1-EXP(-LN(2)/25))/(LN(2)/25)*Calculateur!DW120*Calculateur!DY120*VLOOKUP('Données projet'!$B$9,Paramètres!$A$1:$I$88,3,0)*0.475*44/12</f>
        <v>0</v>
      </c>
      <c r="EC120" s="23">
        <f>EXP(-LN(2)/2)*EC119+(1-EXP(-LN(2)/2))/(LN(2)/2)*DW120*DZ120*VLOOKUP('Données projet'!$B$9,Paramètres!$A$1:$I$88,3,0)*0.475*44/12</f>
        <v>0</v>
      </c>
      <c r="ED120" s="24">
        <f t="shared" si="78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IF(A120&lt;'Données projet'!$A$192,$EG$205^A120,IF(A120='Données projet'!$A$192,'Données projet'!$B$192,EJ119+EI120-ER119))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103"/>
        <v>#N/A</v>
      </c>
      <c r="EM120" s="22" t="e">
        <f t="shared" si="79"/>
        <v>#N/A</v>
      </c>
      <c r="EN120" s="62" t="e">
        <f t="shared" si="80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81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projet'!$B$9,Paramètres!$A$1:$I$88,3,0)*0.475*44/12</f>
        <v>0</v>
      </c>
      <c r="EW120" s="23">
        <f>EXP(-LN(2)/25)*EW119+(1-EXP(-LN(2)/25))/(LN(2)/25)*Calculateur!ER120*Calculateur!ET120*VLOOKUP('Données projet'!$B$9,Paramètres!$A$1:$I$88,3,0)*0.475*44/12</f>
        <v>0</v>
      </c>
      <c r="EX120" s="23">
        <f>EXP(-LN(2)/2)*EX119+(1-EXP(-LN(2)/2))/(LN(2)/2)*ER120*EU120*VLOOKUP('Données projet'!$B$9,Paramètres!$A$1:$I$88,3,0)*0.475*44/12</f>
        <v>0</v>
      </c>
      <c r="EY120" s="24">
        <f t="shared" si="82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IF(A120&lt;'Données projet'!$A$218,$FB$205^A120,IF(A120='Données projet'!$A$218,'Données projet'!$B$218,FE119+FD120-FM119))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4"/>
        <v>#N/A</v>
      </c>
      <c r="FH120" s="22" t="e">
        <f t="shared" si="83"/>
        <v>#N/A</v>
      </c>
      <c r="FI120" s="62" t="e">
        <f t="shared" si="84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85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projet'!$B$9,Paramètres!$A$1:$I$88,3,0)*0.475*44/12</f>
        <v>0</v>
      </c>
      <c r="FR120" s="23">
        <f>EXP(-LN(2)/25)*FR119+(1-EXP(-LN(2)/25))/(LN(2)/25)*Calculateur!FM120*Calculateur!FO120*VLOOKUP('Données projet'!$B$9,Paramètres!$A$1:$I$88,3,0)*0.475*44/12</f>
        <v>0</v>
      </c>
      <c r="FS120" s="23">
        <f>EXP(-LN(2)/2)*FS119+(1-EXP(-LN(2)/2))/(LN(2)/2)*FM120*FP120*VLOOKUP('Données projet'!$B$9,Paramètres!$A$1:$I$88,3,0)*0.475*44/12</f>
        <v>0</v>
      </c>
      <c r="FT120" s="24">
        <f t="shared" si="86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IF(A120&lt;'Données projet'!$A$244,$FW$205^A120,IF(A120='Données projet'!$A$244,'Données projet'!$B$244,FZ119+FY120-GH119))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5"/>
        <v>#N/A</v>
      </c>
      <c r="GC120" s="22" t="e">
        <f t="shared" si="87"/>
        <v>#N/A</v>
      </c>
      <c r="GD120" s="62" t="e">
        <f t="shared" si="88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89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projet'!$B$9,Paramètres!$A$1:$I$88,3,0)*0.475*44/12</f>
        <v>0</v>
      </c>
      <c r="GM120" s="23">
        <f>EXP(-LN(2)/25)*GM119+(1-EXP(-LN(2)/25))/(LN(2)/25)*Calculateur!GH120*Calculateur!GJ120*VLOOKUP('Données projet'!$B$9,Paramètres!$A$1:$I$88,3,0)*0.475*44/12</f>
        <v>0</v>
      </c>
      <c r="GN120" s="23">
        <f>EXP(-LN(2)/2)*GN119+(1-EXP(-LN(2)/2))/(LN(2)/2)*GH120*GK120*VLOOKUP('Données projet'!$B$9,Paramètres!$A$1:$I$88,3,0)*0.475*44/12</f>
        <v>0</v>
      </c>
      <c r="GO120" s="23">
        <f t="shared" si="90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IF(A120&lt;'Données projet'!$A$270,$GR$205^A120,IF(A120='Données projet'!$A$270,'Données projet'!$B$270,GU119+GT120-HC119))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6"/>
        <v>#N/A</v>
      </c>
      <c r="GX120" s="22" t="e">
        <f t="shared" si="91"/>
        <v>#N/A</v>
      </c>
      <c r="GY120" s="62" t="e">
        <f t="shared" si="92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93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projet'!$B$9,Paramètres!$A$1:$I$88,3,0)*0.475*44/12</f>
        <v>0</v>
      </c>
      <c r="HH120" s="23">
        <f>EXP(-LN(2)/25)*HH119+(1-EXP(-LN(2)/25))/(LN(2)/25)*Calculateur!HC120*Calculateur!HE120*VLOOKUP('Données projet'!$B$9,Paramètres!$A$1:$I$88,3,0)*0.475*44/12</f>
        <v>0</v>
      </c>
      <c r="HI120" s="23">
        <f>EXP(-LN(2)/2)*HI119+(1-EXP(-LN(2)/2))/(LN(2)/2)*HC120*HF120*VLOOKUP('Données projet'!$B$9,Paramètres!$A$1:$I$88,3,0)*0.475*44/12</f>
        <v>0</v>
      </c>
      <c r="HJ120" s="24">
        <f t="shared" si="94"/>
        <v>0</v>
      </c>
    </row>
    <row r="121" spans="1:218" s="5" customFormat="1" x14ac:dyDescent="0.3">
      <c r="A121" s="11">
        <f t="shared" si="9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70.563999999999922</v>
      </c>
      <c r="D121" s="12">
        <f t="shared" si="9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7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IF(A121&lt;'Données projet'!$A$36,$K$205^A121,IF(A121='Données projet'!$A$36,'Données projet'!$B$36,N120+M121-V120))</f>
        <v>0</v>
      </c>
      <c r="O121" s="14">
        <f>N121*VLOOKUP('Données projet'!$B$9,Paramètres!$A$1:$I$88,3,0)*VLOOKUP('Données projet'!$B$9,Paramètres!$A$1:$I$88,5,0)</f>
        <v>0</v>
      </c>
      <c r="P121" s="14" t="e">
        <f t="shared" si="9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148.54336005338024</v>
      </c>
      <c r="T121" s="62">
        <f t="shared" si="56"/>
        <v>361.07991692964788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9.3329310394705853</v>
      </c>
      <c r="AA121" s="23">
        <f>EXP(-LN(2)/25)*AA120+(1-EXP(-LN(2)/25))/(LN(2)/25)*Calculateur!V121*Calculateur!X121*VLOOKUP('Données projet'!$B$9,Paramètres!$A$1:$I$88,3,0)*0.475*44/12</f>
        <v>3.831083185645781</v>
      </c>
      <c r="AB121" s="23">
        <f>EXP(-LN(2)/2)*AB120+(1-EXP(-LN(2)/2))/(LN(2)/2)*V121*Y121*VLOOKUP('Données projet'!$B$9,Paramètres!$A$1:$I$88,3,0)*0.475*44/12</f>
        <v>2.4765191026806798E-12</v>
      </c>
      <c r="AC121" s="24">
        <f t="shared" si="58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IF(A121&lt;'Données projet'!$A$62,$AF$205^A121,IF(A121='Données projet'!$A$62,'Données projet'!$B$62,AI120+AH121-AQ120))</f>
        <v>0</v>
      </c>
      <c r="AJ121" s="14" t="e">
        <f>AI121*VLOOKUP('Données projet'!$B$10,Paramètres!$A$1:$I$88,3,0)*VLOOKUP('Données projet'!$B$10,Paramètres!$A$1:$I$88,5,0)</f>
        <v>#N/A</v>
      </c>
      <c r="AK121" s="14" t="e">
        <f t="shared" si="98"/>
        <v>#N/A</v>
      </c>
      <c r="AL121" s="22" t="e">
        <f t="shared" si="59"/>
        <v>#N/A</v>
      </c>
      <c r="AM121" s="62" t="e">
        <f t="shared" si="60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61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projet'!$B$9,Paramètres!$A$1:$I$88,3,0)*0.475*44/12</f>
        <v>0</v>
      </c>
      <c r="AV121" s="23">
        <f>EXP(-LN(2)/25)*AV120+(1-EXP(-LN(2)/25))/(LN(2)/25)*Calculateur!AQ121*Calculateur!AS121*VLOOKUP('Données projet'!$B$9,Paramètres!$A$1:$I$88,3,0)*0.475*44/12</f>
        <v>0</v>
      </c>
      <c r="AW121" s="23">
        <f>EXP(-LN(2)/2)*AW120+(1-EXP(-LN(2)/2))/(LN(2)/2)*AQ121*AT121*VLOOKUP('Données projet'!$B$9,Paramètres!$A$1:$I$88,3,0)*0.475*44/12</f>
        <v>0</v>
      </c>
      <c r="AX121" s="23">
        <f t="shared" si="62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IF(A121&lt;'Données projet'!$A$88,$BA$205^A121,IF(A121='Données projet'!$A$88,'Données projet'!$B$88,BD120+BC121-BL120))</f>
        <v>0</v>
      </c>
      <c r="BE121" s="14" t="e">
        <f>BD121*VLOOKUP('Données projet'!$B$11,Paramètres!$A$1:$I$88,3,0)*VLOOKUP('Données projet'!$B$11,Paramètres!$A$1:$I$88,5,0)</f>
        <v>#N/A</v>
      </c>
      <c r="BF121" s="14" t="e">
        <f t="shared" si="99"/>
        <v>#N/A</v>
      </c>
      <c r="BG121" s="22" t="e">
        <f t="shared" si="63"/>
        <v>#N/A</v>
      </c>
      <c r="BH121" s="62" t="e">
        <f t="shared" si="64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65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projet'!$B$9,Paramètres!$A$1:$I$88,3,0)*0.475*44/12</f>
        <v>0</v>
      </c>
      <c r="BQ121" s="23">
        <f>EXP(-LN(2)/25)*BQ120+(1-EXP(-LN(2)/25))/(LN(2)/25)*Calculateur!BL121*Calculateur!BN121*VLOOKUP('Données projet'!$B$9,Paramètres!$A$1:$I$88,3,0)*0.475*44/12</f>
        <v>0</v>
      </c>
      <c r="BR121" s="23">
        <f>EXP(-LN(2)/2)*BR120+(1-EXP(-LN(2)/2))/(LN(2)/2)*BL121*BO121*VLOOKUP('Données projet'!$B$9,Paramètres!$A$1:$I$88,3,0)*0.475*44/12</f>
        <v>0</v>
      </c>
      <c r="BS121" s="24">
        <f t="shared" si="66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IF(A121&lt;'Données projet'!$A$114,$BV$205^A121,IF(A121='Données projet'!$A$114,'Données projet'!$B$114,BY120+BX121-CG120))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100"/>
        <v>#N/A</v>
      </c>
      <c r="CB121" s="22" t="e">
        <f t="shared" si="67"/>
        <v>#N/A</v>
      </c>
      <c r="CC121" s="62" t="e">
        <f t="shared" si="68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69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projet'!$B$9,Paramètres!$A$1:$I$88,3,0)*0.475*44/12</f>
        <v>0</v>
      </c>
      <c r="CL121" s="23">
        <f>EXP(-LN(2)/25)*CL120+(1-EXP(-LN(2)/25))/(LN(2)/25)*Calculateur!CG121*Calculateur!CI121*VLOOKUP('Données projet'!$B$9,Paramètres!$A$1:$I$88,3,0)*0.475*44/12</f>
        <v>0</v>
      </c>
      <c r="CM121" s="23">
        <f>EXP(-LN(2)/2)*CM120+(1-EXP(-LN(2)/2))/(LN(2)/2)*CG121*CJ121*VLOOKUP('Données projet'!$B$9,Paramètres!$A$1:$I$88,3,0)*0.475*44/12</f>
        <v>0</v>
      </c>
      <c r="CN121" s="24">
        <f t="shared" si="70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IF(A121&lt;'Données projet'!$A$140,$CQ$205^A121,IF(A121='Données projet'!$A$140,'Données projet'!$B$140,CT120+CS121-DB120))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101"/>
        <v>#N/A</v>
      </c>
      <c r="CW121" s="22" t="e">
        <f t="shared" si="71"/>
        <v>#N/A</v>
      </c>
      <c r="CX121" s="62" t="e">
        <f t="shared" si="72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73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projet'!$B$9,Paramètres!$A$1:$I$88,3,0)*0.475*44/12</f>
        <v>0</v>
      </c>
      <c r="DG121" s="23">
        <f>EXP(-LN(2)/25)*DG120+(1-EXP(-LN(2)/25))/(LN(2)/25)*Calculateur!DB121*Calculateur!DD121*VLOOKUP('Données projet'!$B$9,Paramètres!$A$1:$I$88,3,0)*0.475*44/12</f>
        <v>0</v>
      </c>
      <c r="DH121" s="23">
        <f>EXP(-LN(2)/2)*DH120+(1-EXP(-LN(2)/2))/(LN(2)/2)*DB121*DE121*VLOOKUP('Données projet'!$B$9,Paramètres!$A$1:$I$88,3,0)*0.475*44/12</f>
        <v>0</v>
      </c>
      <c r="DI121" s="24">
        <f t="shared" si="74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IF(A121&lt;'Données projet'!$A$166,$DL$205^A121,IF(A121='Données projet'!$A$166,'Données projet'!$B$166,DO120+DN121-DW120))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102"/>
        <v>#N/A</v>
      </c>
      <c r="DR121" s="22" t="e">
        <f t="shared" si="75"/>
        <v>#N/A</v>
      </c>
      <c r="DS121" s="62" t="e">
        <f t="shared" si="76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77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projet'!$B$9,Paramètres!$A$1:$I$88,3,0)*0.475*44/12</f>
        <v>0</v>
      </c>
      <c r="EB121" s="23">
        <f>EXP(-LN(2)/25)*EB120+(1-EXP(-LN(2)/25))/(LN(2)/25)*Calculateur!DW121*Calculateur!DY121*VLOOKUP('Données projet'!$B$9,Paramètres!$A$1:$I$88,3,0)*0.475*44/12</f>
        <v>0</v>
      </c>
      <c r="EC121" s="23">
        <f>EXP(-LN(2)/2)*EC120+(1-EXP(-LN(2)/2))/(LN(2)/2)*DW121*DZ121*VLOOKUP('Données projet'!$B$9,Paramètres!$A$1:$I$88,3,0)*0.475*44/12</f>
        <v>0</v>
      </c>
      <c r="ED121" s="24">
        <f t="shared" si="78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IF(A121&lt;'Données projet'!$A$192,$EG$205^A121,IF(A121='Données projet'!$A$192,'Données projet'!$B$192,EJ120+EI121-ER120))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103"/>
        <v>#N/A</v>
      </c>
      <c r="EM121" s="22" t="e">
        <f t="shared" si="79"/>
        <v>#N/A</v>
      </c>
      <c r="EN121" s="62" t="e">
        <f t="shared" si="80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81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projet'!$B$9,Paramètres!$A$1:$I$88,3,0)*0.475*44/12</f>
        <v>0</v>
      </c>
      <c r="EW121" s="23">
        <f>EXP(-LN(2)/25)*EW120+(1-EXP(-LN(2)/25))/(LN(2)/25)*Calculateur!ER121*Calculateur!ET121*VLOOKUP('Données projet'!$B$9,Paramètres!$A$1:$I$88,3,0)*0.475*44/12</f>
        <v>0</v>
      </c>
      <c r="EX121" s="23">
        <f>EXP(-LN(2)/2)*EX120+(1-EXP(-LN(2)/2))/(LN(2)/2)*ER121*EU121*VLOOKUP('Données projet'!$B$9,Paramètres!$A$1:$I$88,3,0)*0.475*44/12</f>
        <v>0</v>
      </c>
      <c r="EY121" s="24">
        <f t="shared" si="82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IF(A121&lt;'Données projet'!$A$218,$FB$205^A121,IF(A121='Données projet'!$A$218,'Données projet'!$B$218,FE120+FD121-FM120))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4"/>
        <v>#N/A</v>
      </c>
      <c r="FH121" s="22" t="e">
        <f t="shared" si="83"/>
        <v>#N/A</v>
      </c>
      <c r="FI121" s="62" t="e">
        <f t="shared" si="84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85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projet'!$B$9,Paramètres!$A$1:$I$88,3,0)*0.475*44/12</f>
        <v>0</v>
      </c>
      <c r="FR121" s="23">
        <f>EXP(-LN(2)/25)*FR120+(1-EXP(-LN(2)/25))/(LN(2)/25)*Calculateur!FM121*Calculateur!FO121*VLOOKUP('Données projet'!$B$9,Paramètres!$A$1:$I$88,3,0)*0.475*44/12</f>
        <v>0</v>
      </c>
      <c r="FS121" s="23">
        <f>EXP(-LN(2)/2)*FS120+(1-EXP(-LN(2)/2))/(LN(2)/2)*FM121*FP121*VLOOKUP('Données projet'!$B$9,Paramètres!$A$1:$I$88,3,0)*0.475*44/12</f>
        <v>0</v>
      </c>
      <c r="FT121" s="24">
        <f t="shared" si="86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IF(A121&lt;'Données projet'!$A$244,$FW$205^A121,IF(A121='Données projet'!$A$244,'Données projet'!$B$244,FZ120+FY121-GH120))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5"/>
        <v>#N/A</v>
      </c>
      <c r="GC121" s="22" t="e">
        <f t="shared" si="87"/>
        <v>#N/A</v>
      </c>
      <c r="GD121" s="62" t="e">
        <f t="shared" si="88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89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projet'!$B$9,Paramètres!$A$1:$I$88,3,0)*0.475*44/12</f>
        <v>0</v>
      </c>
      <c r="GM121" s="23">
        <f>EXP(-LN(2)/25)*GM120+(1-EXP(-LN(2)/25))/(LN(2)/25)*Calculateur!GH121*Calculateur!GJ121*VLOOKUP('Données projet'!$B$9,Paramètres!$A$1:$I$88,3,0)*0.475*44/12</f>
        <v>0</v>
      </c>
      <c r="GN121" s="23">
        <f>EXP(-LN(2)/2)*GN120+(1-EXP(-LN(2)/2))/(LN(2)/2)*GH121*GK121*VLOOKUP('Données projet'!$B$9,Paramètres!$A$1:$I$88,3,0)*0.475*44/12</f>
        <v>0</v>
      </c>
      <c r="GO121" s="23">
        <f t="shared" si="90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IF(A121&lt;'Données projet'!$A$270,$GR$205^A121,IF(A121='Données projet'!$A$270,'Données projet'!$B$270,GU120+GT121-HC120))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6"/>
        <v>#N/A</v>
      </c>
      <c r="GX121" s="22" t="e">
        <f t="shared" si="91"/>
        <v>#N/A</v>
      </c>
      <c r="GY121" s="62" t="e">
        <f t="shared" si="92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93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projet'!$B$9,Paramètres!$A$1:$I$88,3,0)*0.475*44/12</f>
        <v>0</v>
      </c>
      <c r="HH121" s="23">
        <f>EXP(-LN(2)/25)*HH120+(1-EXP(-LN(2)/25))/(LN(2)/25)*Calculateur!HC121*Calculateur!HE121*VLOOKUP('Données projet'!$B$9,Paramètres!$A$1:$I$88,3,0)*0.475*44/12</f>
        <v>0</v>
      </c>
      <c r="HI121" s="23">
        <f>EXP(-LN(2)/2)*HI120+(1-EXP(-LN(2)/2))/(LN(2)/2)*HC121*HF121*VLOOKUP('Données projet'!$B$9,Paramètres!$A$1:$I$88,3,0)*0.475*44/12</f>
        <v>0</v>
      </c>
      <c r="HJ121" s="24">
        <f t="shared" si="94"/>
        <v>0</v>
      </c>
    </row>
    <row r="122" spans="1:218" s="5" customFormat="1" x14ac:dyDescent="0.3">
      <c r="A122" s="11">
        <f t="shared" si="9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71.161999999999921</v>
      </c>
      <c r="D122" s="12">
        <f t="shared" si="9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7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IF(A122&lt;'Données projet'!$A$36,$K$205^A122,IF(A122='Données projet'!$A$36,'Données projet'!$B$36,N121+M122-V121))</f>
        <v>0</v>
      </c>
      <c r="O122" s="14">
        <f>N122*VLOOKUP('Données projet'!$B$9,Paramètres!$A$1:$I$88,3,0)*VLOOKUP('Données projet'!$B$9,Paramètres!$A$1:$I$88,5,0)</f>
        <v>0</v>
      </c>
      <c r="P122" s="14" t="e">
        <f t="shared" si="9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148.54336005338024</v>
      </c>
      <c r="T122" s="62">
        <f t="shared" si="56"/>
        <v>361.07991692964788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9.1499179543124107</v>
      </c>
      <c r="AA122" s="23">
        <f>EXP(-LN(2)/25)*AA121+(1-EXP(-LN(2)/25))/(LN(2)/25)*Calculateur!V122*Calculateur!X122*VLOOKUP('Données projet'!$B$9,Paramètres!$A$1:$I$88,3,0)*0.475*44/12</f>
        <v>3.7263220144663882</v>
      </c>
      <c r="AB122" s="23">
        <f>EXP(-LN(2)/2)*AB121+(1-EXP(-LN(2)/2))/(LN(2)/2)*V122*Y122*VLOOKUP('Données projet'!$B$9,Paramètres!$A$1:$I$88,3,0)*0.475*44/12</f>
        <v>1.7511634512435325E-12</v>
      </c>
      <c r="AC122" s="24">
        <f t="shared" si="58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IF(A122&lt;'Données projet'!$A$62,$AF$205^A122,IF(A122='Données projet'!$A$62,'Données projet'!$B$62,AI121+AH122-AQ121))</f>
        <v>0</v>
      </c>
      <c r="AJ122" s="14" t="e">
        <f>AI122*VLOOKUP('Données projet'!$B$10,Paramètres!$A$1:$I$88,3,0)*VLOOKUP('Données projet'!$B$10,Paramètres!$A$1:$I$88,5,0)</f>
        <v>#N/A</v>
      </c>
      <c r="AK122" s="14" t="e">
        <f t="shared" si="98"/>
        <v>#N/A</v>
      </c>
      <c r="AL122" s="22" t="e">
        <f t="shared" si="59"/>
        <v>#N/A</v>
      </c>
      <c r="AM122" s="62" t="e">
        <f t="shared" si="60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61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projet'!$B$9,Paramètres!$A$1:$I$88,3,0)*0.475*44/12</f>
        <v>0</v>
      </c>
      <c r="AV122" s="23">
        <f>EXP(-LN(2)/25)*AV121+(1-EXP(-LN(2)/25))/(LN(2)/25)*Calculateur!AQ122*Calculateur!AS122*VLOOKUP('Données projet'!$B$9,Paramètres!$A$1:$I$88,3,0)*0.475*44/12</f>
        <v>0</v>
      </c>
      <c r="AW122" s="23">
        <f>EXP(-LN(2)/2)*AW121+(1-EXP(-LN(2)/2))/(LN(2)/2)*AQ122*AT122*VLOOKUP('Données projet'!$B$9,Paramètres!$A$1:$I$88,3,0)*0.475*44/12</f>
        <v>0</v>
      </c>
      <c r="AX122" s="23">
        <f t="shared" si="62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IF(A122&lt;'Données projet'!$A$88,$BA$205^A122,IF(A122='Données projet'!$A$88,'Données projet'!$B$88,BD121+BC122-BL121))</f>
        <v>0</v>
      </c>
      <c r="BE122" s="14" t="e">
        <f>BD122*VLOOKUP('Données projet'!$B$11,Paramètres!$A$1:$I$88,3,0)*VLOOKUP('Données projet'!$B$11,Paramètres!$A$1:$I$88,5,0)</f>
        <v>#N/A</v>
      </c>
      <c r="BF122" s="14" t="e">
        <f t="shared" si="99"/>
        <v>#N/A</v>
      </c>
      <c r="BG122" s="22" t="e">
        <f t="shared" si="63"/>
        <v>#N/A</v>
      </c>
      <c r="BH122" s="62" t="e">
        <f t="shared" si="64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65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projet'!$B$9,Paramètres!$A$1:$I$88,3,0)*0.475*44/12</f>
        <v>0</v>
      </c>
      <c r="BQ122" s="23">
        <f>EXP(-LN(2)/25)*BQ121+(1-EXP(-LN(2)/25))/(LN(2)/25)*Calculateur!BL122*Calculateur!BN122*VLOOKUP('Données projet'!$B$9,Paramètres!$A$1:$I$88,3,0)*0.475*44/12</f>
        <v>0</v>
      </c>
      <c r="BR122" s="23">
        <f>EXP(-LN(2)/2)*BR121+(1-EXP(-LN(2)/2))/(LN(2)/2)*BL122*BO122*VLOOKUP('Données projet'!$B$9,Paramètres!$A$1:$I$88,3,0)*0.475*44/12</f>
        <v>0</v>
      </c>
      <c r="BS122" s="24">
        <f t="shared" si="66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IF(A122&lt;'Données projet'!$A$114,$BV$205^A122,IF(A122='Données projet'!$A$114,'Données projet'!$B$114,BY121+BX122-CG121))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100"/>
        <v>#N/A</v>
      </c>
      <c r="CB122" s="22" t="e">
        <f t="shared" si="67"/>
        <v>#N/A</v>
      </c>
      <c r="CC122" s="62" t="e">
        <f t="shared" si="68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69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projet'!$B$9,Paramètres!$A$1:$I$88,3,0)*0.475*44/12</f>
        <v>0</v>
      </c>
      <c r="CL122" s="23">
        <f>EXP(-LN(2)/25)*CL121+(1-EXP(-LN(2)/25))/(LN(2)/25)*Calculateur!CG122*Calculateur!CI122*VLOOKUP('Données projet'!$B$9,Paramètres!$A$1:$I$88,3,0)*0.475*44/12</f>
        <v>0</v>
      </c>
      <c r="CM122" s="23">
        <f>EXP(-LN(2)/2)*CM121+(1-EXP(-LN(2)/2))/(LN(2)/2)*CG122*CJ122*VLOOKUP('Données projet'!$B$9,Paramètres!$A$1:$I$88,3,0)*0.475*44/12</f>
        <v>0</v>
      </c>
      <c r="CN122" s="24">
        <f t="shared" si="70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IF(A122&lt;'Données projet'!$A$140,$CQ$205^A122,IF(A122='Données projet'!$A$140,'Données projet'!$B$140,CT121+CS122-DB121))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101"/>
        <v>#N/A</v>
      </c>
      <c r="CW122" s="22" t="e">
        <f t="shared" si="71"/>
        <v>#N/A</v>
      </c>
      <c r="CX122" s="62" t="e">
        <f t="shared" si="72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73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projet'!$B$9,Paramètres!$A$1:$I$88,3,0)*0.475*44/12</f>
        <v>0</v>
      </c>
      <c r="DG122" s="23">
        <f>EXP(-LN(2)/25)*DG121+(1-EXP(-LN(2)/25))/(LN(2)/25)*Calculateur!DB122*Calculateur!DD122*VLOOKUP('Données projet'!$B$9,Paramètres!$A$1:$I$88,3,0)*0.475*44/12</f>
        <v>0</v>
      </c>
      <c r="DH122" s="23">
        <f>EXP(-LN(2)/2)*DH121+(1-EXP(-LN(2)/2))/(LN(2)/2)*DB122*DE122*VLOOKUP('Données projet'!$B$9,Paramètres!$A$1:$I$88,3,0)*0.475*44/12</f>
        <v>0</v>
      </c>
      <c r="DI122" s="24">
        <f t="shared" si="74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IF(A122&lt;'Données projet'!$A$166,$DL$205^A122,IF(A122='Données projet'!$A$166,'Données projet'!$B$166,DO121+DN122-DW121))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102"/>
        <v>#N/A</v>
      </c>
      <c r="DR122" s="22" t="e">
        <f t="shared" si="75"/>
        <v>#N/A</v>
      </c>
      <c r="DS122" s="62" t="e">
        <f t="shared" si="76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77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projet'!$B$9,Paramètres!$A$1:$I$88,3,0)*0.475*44/12</f>
        <v>0</v>
      </c>
      <c r="EB122" s="23">
        <f>EXP(-LN(2)/25)*EB121+(1-EXP(-LN(2)/25))/(LN(2)/25)*Calculateur!DW122*Calculateur!DY122*VLOOKUP('Données projet'!$B$9,Paramètres!$A$1:$I$88,3,0)*0.475*44/12</f>
        <v>0</v>
      </c>
      <c r="EC122" s="23">
        <f>EXP(-LN(2)/2)*EC121+(1-EXP(-LN(2)/2))/(LN(2)/2)*DW122*DZ122*VLOOKUP('Données projet'!$B$9,Paramètres!$A$1:$I$88,3,0)*0.475*44/12</f>
        <v>0</v>
      </c>
      <c r="ED122" s="24">
        <f t="shared" si="78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IF(A122&lt;'Données projet'!$A$192,$EG$205^A122,IF(A122='Données projet'!$A$192,'Données projet'!$B$192,EJ121+EI122-ER121))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103"/>
        <v>#N/A</v>
      </c>
      <c r="EM122" s="22" t="e">
        <f t="shared" si="79"/>
        <v>#N/A</v>
      </c>
      <c r="EN122" s="62" t="e">
        <f t="shared" si="80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81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projet'!$B$9,Paramètres!$A$1:$I$88,3,0)*0.475*44/12</f>
        <v>0</v>
      </c>
      <c r="EW122" s="23">
        <f>EXP(-LN(2)/25)*EW121+(1-EXP(-LN(2)/25))/(LN(2)/25)*Calculateur!ER122*Calculateur!ET122*VLOOKUP('Données projet'!$B$9,Paramètres!$A$1:$I$88,3,0)*0.475*44/12</f>
        <v>0</v>
      </c>
      <c r="EX122" s="23">
        <f>EXP(-LN(2)/2)*EX121+(1-EXP(-LN(2)/2))/(LN(2)/2)*ER122*EU122*VLOOKUP('Données projet'!$B$9,Paramètres!$A$1:$I$88,3,0)*0.475*44/12</f>
        <v>0</v>
      </c>
      <c r="EY122" s="24">
        <f t="shared" si="82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IF(A122&lt;'Données projet'!$A$218,$FB$205^A122,IF(A122='Données projet'!$A$218,'Données projet'!$B$218,FE121+FD122-FM121))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4"/>
        <v>#N/A</v>
      </c>
      <c r="FH122" s="22" t="e">
        <f t="shared" si="83"/>
        <v>#N/A</v>
      </c>
      <c r="FI122" s="62" t="e">
        <f t="shared" si="84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85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projet'!$B$9,Paramètres!$A$1:$I$88,3,0)*0.475*44/12</f>
        <v>0</v>
      </c>
      <c r="FR122" s="23">
        <f>EXP(-LN(2)/25)*FR121+(1-EXP(-LN(2)/25))/(LN(2)/25)*Calculateur!FM122*Calculateur!FO122*VLOOKUP('Données projet'!$B$9,Paramètres!$A$1:$I$88,3,0)*0.475*44/12</f>
        <v>0</v>
      </c>
      <c r="FS122" s="23">
        <f>EXP(-LN(2)/2)*FS121+(1-EXP(-LN(2)/2))/(LN(2)/2)*FM122*FP122*VLOOKUP('Données projet'!$B$9,Paramètres!$A$1:$I$88,3,0)*0.475*44/12</f>
        <v>0</v>
      </c>
      <c r="FT122" s="24">
        <f t="shared" si="86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IF(A122&lt;'Données projet'!$A$244,$FW$205^A122,IF(A122='Données projet'!$A$244,'Données projet'!$B$244,FZ121+FY122-GH121))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5"/>
        <v>#N/A</v>
      </c>
      <c r="GC122" s="22" t="e">
        <f t="shared" si="87"/>
        <v>#N/A</v>
      </c>
      <c r="GD122" s="62" t="e">
        <f t="shared" si="88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89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projet'!$B$9,Paramètres!$A$1:$I$88,3,0)*0.475*44/12</f>
        <v>0</v>
      </c>
      <c r="GM122" s="23">
        <f>EXP(-LN(2)/25)*GM121+(1-EXP(-LN(2)/25))/(LN(2)/25)*Calculateur!GH122*Calculateur!GJ122*VLOOKUP('Données projet'!$B$9,Paramètres!$A$1:$I$88,3,0)*0.475*44/12</f>
        <v>0</v>
      </c>
      <c r="GN122" s="23">
        <f>EXP(-LN(2)/2)*GN121+(1-EXP(-LN(2)/2))/(LN(2)/2)*GH122*GK122*VLOOKUP('Données projet'!$B$9,Paramètres!$A$1:$I$88,3,0)*0.475*44/12</f>
        <v>0</v>
      </c>
      <c r="GO122" s="23">
        <f t="shared" si="90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IF(A122&lt;'Données projet'!$A$270,$GR$205^A122,IF(A122='Données projet'!$A$270,'Données projet'!$B$270,GU121+GT122-HC121))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6"/>
        <v>#N/A</v>
      </c>
      <c r="GX122" s="22" t="e">
        <f t="shared" si="91"/>
        <v>#N/A</v>
      </c>
      <c r="GY122" s="62" t="e">
        <f t="shared" si="92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93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projet'!$B$9,Paramètres!$A$1:$I$88,3,0)*0.475*44/12</f>
        <v>0</v>
      </c>
      <c r="HH122" s="23">
        <f>EXP(-LN(2)/25)*HH121+(1-EXP(-LN(2)/25))/(LN(2)/25)*Calculateur!HC122*Calculateur!HE122*VLOOKUP('Données projet'!$B$9,Paramètres!$A$1:$I$88,3,0)*0.475*44/12</f>
        <v>0</v>
      </c>
      <c r="HI122" s="23">
        <f>EXP(-LN(2)/2)*HI121+(1-EXP(-LN(2)/2))/(LN(2)/2)*HC122*HF122*VLOOKUP('Données projet'!$B$9,Paramètres!$A$1:$I$88,3,0)*0.475*44/12</f>
        <v>0</v>
      </c>
      <c r="HJ122" s="24">
        <f t="shared" si="94"/>
        <v>0</v>
      </c>
    </row>
    <row r="123" spans="1:218" s="5" customFormat="1" x14ac:dyDescent="0.3">
      <c r="A123" s="11">
        <f t="shared" si="9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71.75999999999992</v>
      </c>
      <c r="D123" s="12">
        <f t="shared" si="9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7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IF(A123&lt;'Données projet'!$A$36,$K$205^A123,IF(A123='Données projet'!$A$36,'Données projet'!$B$36,N122+M123-V122))</f>
        <v>0</v>
      </c>
      <c r="O123" s="14">
        <f>N123*VLOOKUP('Données projet'!$B$9,Paramètres!$A$1:$I$88,3,0)*VLOOKUP('Données projet'!$B$9,Paramètres!$A$1:$I$88,5,0)</f>
        <v>0</v>
      </c>
      <c r="P123" s="14" t="e">
        <f t="shared" si="9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148.54336005338024</v>
      </c>
      <c r="T123" s="62">
        <f t="shared" si="56"/>
        <v>361.07991692964788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8.9704936441272292</v>
      </c>
      <c r="AA123" s="23">
        <f>EXP(-LN(2)/25)*AA122+(1-EXP(-LN(2)/25))/(LN(2)/25)*Calculateur!V123*Calculateur!X123*VLOOKUP('Données projet'!$B$9,Paramètres!$A$1:$I$88,3,0)*0.475*44/12</f>
        <v>3.6244255430220469</v>
      </c>
      <c r="AB123" s="23">
        <f>EXP(-LN(2)/2)*AB122+(1-EXP(-LN(2)/2))/(LN(2)/2)*V123*Y123*VLOOKUP('Données projet'!$B$9,Paramètres!$A$1:$I$88,3,0)*0.475*44/12</f>
        <v>1.2382595513403399E-12</v>
      </c>
      <c r="AC123" s="24">
        <f t="shared" si="58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IF(A123&lt;'Données projet'!$A$62,$AF$205^A123,IF(A123='Données projet'!$A$62,'Données projet'!$B$62,AI122+AH123-AQ122))</f>
        <v>0</v>
      </c>
      <c r="AJ123" s="14" t="e">
        <f>AI123*VLOOKUP('Données projet'!$B$10,Paramètres!$A$1:$I$88,3,0)*VLOOKUP('Données projet'!$B$10,Paramètres!$A$1:$I$88,5,0)</f>
        <v>#N/A</v>
      </c>
      <c r="AK123" s="14" t="e">
        <f t="shared" si="98"/>
        <v>#N/A</v>
      </c>
      <c r="AL123" s="22" t="e">
        <f t="shared" si="59"/>
        <v>#N/A</v>
      </c>
      <c r="AM123" s="62" t="e">
        <f t="shared" si="60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61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projet'!$B$9,Paramètres!$A$1:$I$88,3,0)*0.475*44/12</f>
        <v>0</v>
      </c>
      <c r="AV123" s="23">
        <f>EXP(-LN(2)/25)*AV122+(1-EXP(-LN(2)/25))/(LN(2)/25)*Calculateur!AQ123*Calculateur!AS123*VLOOKUP('Données projet'!$B$9,Paramètres!$A$1:$I$88,3,0)*0.475*44/12</f>
        <v>0</v>
      </c>
      <c r="AW123" s="23">
        <f>EXP(-LN(2)/2)*AW122+(1-EXP(-LN(2)/2))/(LN(2)/2)*AQ123*AT123*VLOOKUP('Données projet'!$B$9,Paramètres!$A$1:$I$88,3,0)*0.475*44/12</f>
        <v>0</v>
      </c>
      <c r="AX123" s="23">
        <f t="shared" si="62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IF(A123&lt;'Données projet'!$A$88,$BA$205^A123,IF(A123='Données projet'!$A$88,'Données projet'!$B$88,BD122+BC123-BL122))</f>
        <v>0</v>
      </c>
      <c r="BE123" s="14" t="e">
        <f>BD123*VLOOKUP('Données projet'!$B$11,Paramètres!$A$1:$I$88,3,0)*VLOOKUP('Données projet'!$B$11,Paramètres!$A$1:$I$88,5,0)</f>
        <v>#N/A</v>
      </c>
      <c r="BF123" s="14" t="e">
        <f t="shared" si="99"/>
        <v>#N/A</v>
      </c>
      <c r="BG123" s="22" t="e">
        <f t="shared" si="63"/>
        <v>#N/A</v>
      </c>
      <c r="BH123" s="62" t="e">
        <f t="shared" si="64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65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projet'!$B$9,Paramètres!$A$1:$I$88,3,0)*0.475*44/12</f>
        <v>0</v>
      </c>
      <c r="BQ123" s="23">
        <f>EXP(-LN(2)/25)*BQ122+(1-EXP(-LN(2)/25))/(LN(2)/25)*Calculateur!BL123*Calculateur!BN123*VLOOKUP('Données projet'!$B$9,Paramètres!$A$1:$I$88,3,0)*0.475*44/12</f>
        <v>0</v>
      </c>
      <c r="BR123" s="23">
        <f>EXP(-LN(2)/2)*BR122+(1-EXP(-LN(2)/2))/(LN(2)/2)*BL123*BO123*VLOOKUP('Données projet'!$B$9,Paramètres!$A$1:$I$88,3,0)*0.475*44/12</f>
        <v>0</v>
      </c>
      <c r="BS123" s="24">
        <f t="shared" si="66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IF(A123&lt;'Données projet'!$A$114,$BV$205^A123,IF(A123='Données projet'!$A$114,'Données projet'!$B$114,BY122+BX123-CG122))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100"/>
        <v>#N/A</v>
      </c>
      <c r="CB123" s="22" t="e">
        <f t="shared" si="67"/>
        <v>#N/A</v>
      </c>
      <c r="CC123" s="62" t="e">
        <f t="shared" si="68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69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projet'!$B$9,Paramètres!$A$1:$I$88,3,0)*0.475*44/12</f>
        <v>0</v>
      </c>
      <c r="CL123" s="23">
        <f>EXP(-LN(2)/25)*CL122+(1-EXP(-LN(2)/25))/(LN(2)/25)*Calculateur!CG123*Calculateur!CI123*VLOOKUP('Données projet'!$B$9,Paramètres!$A$1:$I$88,3,0)*0.475*44/12</f>
        <v>0</v>
      </c>
      <c r="CM123" s="23">
        <f>EXP(-LN(2)/2)*CM122+(1-EXP(-LN(2)/2))/(LN(2)/2)*CG123*CJ123*VLOOKUP('Données projet'!$B$9,Paramètres!$A$1:$I$88,3,0)*0.475*44/12</f>
        <v>0</v>
      </c>
      <c r="CN123" s="24">
        <f t="shared" si="70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IF(A123&lt;'Données projet'!$A$140,$CQ$205^A123,IF(A123='Données projet'!$A$140,'Données projet'!$B$140,CT122+CS123-DB122))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101"/>
        <v>#N/A</v>
      </c>
      <c r="CW123" s="22" t="e">
        <f t="shared" si="71"/>
        <v>#N/A</v>
      </c>
      <c r="CX123" s="62" t="e">
        <f t="shared" si="72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73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projet'!$B$9,Paramètres!$A$1:$I$88,3,0)*0.475*44/12</f>
        <v>0</v>
      </c>
      <c r="DG123" s="23">
        <f>EXP(-LN(2)/25)*DG122+(1-EXP(-LN(2)/25))/(LN(2)/25)*Calculateur!DB123*Calculateur!DD123*VLOOKUP('Données projet'!$B$9,Paramètres!$A$1:$I$88,3,0)*0.475*44/12</f>
        <v>0</v>
      </c>
      <c r="DH123" s="23">
        <f>EXP(-LN(2)/2)*DH122+(1-EXP(-LN(2)/2))/(LN(2)/2)*DB123*DE123*VLOOKUP('Données projet'!$B$9,Paramètres!$A$1:$I$88,3,0)*0.475*44/12</f>
        <v>0</v>
      </c>
      <c r="DI123" s="24">
        <f t="shared" si="74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IF(A123&lt;'Données projet'!$A$166,$DL$205^A123,IF(A123='Données projet'!$A$166,'Données projet'!$B$166,DO122+DN123-DW122))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102"/>
        <v>#N/A</v>
      </c>
      <c r="DR123" s="22" t="e">
        <f t="shared" si="75"/>
        <v>#N/A</v>
      </c>
      <c r="DS123" s="62" t="e">
        <f t="shared" si="76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77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projet'!$B$9,Paramètres!$A$1:$I$88,3,0)*0.475*44/12</f>
        <v>0</v>
      </c>
      <c r="EB123" s="23">
        <f>EXP(-LN(2)/25)*EB122+(1-EXP(-LN(2)/25))/(LN(2)/25)*Calculateur!DW123*Calculateur!DY123*VLOOKUP('Données projet'!$B$9,Paramètres!$A$1:$I$88,3,0)*0.475*44/12</f>
        <v>0</v>
      </c>
      <c r="EC123" s="23">
        <f>EXP(-LN(2)/2)*EC122+(1-EXP(-LN(2)/2))/(LN(2)/2)*DW123*DZ123*VLOOKUP('Données projet'!$B$9,Paramètres!$A$1:$I$88,3,0)*0.475*44/12</f>
        <v>0</v>
      </c>
      <c r="ED123" s="24">
        <f t="shared" si="78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IF(A123&lt;'Données projet'!$A$192,$EG$205^A123,IF(A123='Données projet'!$A$192,'Données projet'!$B$192,EJ122+EI123-ER122))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103"/>
        <v>#N/A</v>
      </c>
      <c r="EM123" s="22" t="e">
        <f t="shared" si="79"/>
        <v>#N/A</v>
      </c>
      <c r="EN123" s="62" t="e">
        <f t="shared" si="80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81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projet'!$B$9,Paramètres!$A$1:$I$88,3,0)*0.475*44/12</f>
        <v>0</v>
      </c>
      <c r="EW123" s="23">
        <f>EXP(-LN(2)/25)*EW122+(1-EXP(-LN(2)/25))/(LN(2)/25)*Calculateur!ER123*Calculateur!ET123*VLOOKUP('Données projet'!$B$9,Paramètres!$A$1:$I$88,3,0)*0.475*44/12</f>
        <v>0</v>
      </c>
      <c r="EX123" s="23">
        <f>EXP(-LN(2)/2)*EX122+(1-EXP(-LN(2)/2))/(LN(2)/2)*ER123*EU123*VLOOKUP('Données projet'!$B$9,Paramètres!$A$1:$I$88,3,0)*0.475*44/12</f>
        <v>0</v>
      </c>
      <c r="EY123" s="24">
        <f t="shared" si="82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IF(A123&lt;'Données projet'!$A$218,$FB$205^A123,IF(A123='Données projet'!$A$218,'Données projet'!$B$218,FE122+FD123-FM122))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4"/>
        <v>#N/A</v>
      </c>
      <c r="FH123" s="22" t="e">
        <f t="shared" si="83"/>
        <v>#N/A</v>
      </c>
      <c r="FI123" s="62" t="e">
        <f t="shared" si="84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85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projet'!$B$9,Paramètres!$A$1:$I$88,3,0)*0.475*44/12</f>
        <v>0</v>
      </c>
      <c r="FR123" s="23">
        <f>EXP(-LN(2)/25)*FR122+(1-EXP(-LN(2)/25))/(LN(2)/25)*Calculateur!FM123*Calculateur!FO123*VLOOKUP('Données projet'!$B$9,Paramètres!$A$1:$I$88,3,0)*0.475*44/12</f>
        <v>0</v>
      </c>
      <c r="FS123" s="23">
        <f>EXP(-LN(2)/2)*FS122+(1-EXP(-LN(2)/2))/(LN(2)/2)*FM123*FP123*VLOOKUP('Données projet'!$B$9,Paramètres!$A$1:$I$88,3,0)*0.475*44/12</f>
        <v>0</v>
      </c>
      <c r="FT123" s="24">
        <f t="shared" si="86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IF(A123&lt;'Données projet'!$A$244,$FW$205^A123,IF(A123='Données projet'!$A$244,'Données projet'!$B$244,FZ122+FY123-GH122))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5"/>
        <v>#N/A</v>
      </c>
      <c r="GC123" s="22" t="e">
        <f t="shared" si="87"/>
        <v>#N/A</v>
      </c>
      <c r="GD123" s="62" t="e">
        <f t="shared" si="88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89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projet'!$B$9,Paramètres!$A$1:$I$88,3,0)*0.475*44/12</f>
        <v>0</v>
      </c>
      <c r="GM123" s="23">
        <f>EXP(-LN(2)/25)*GM122+(1-EXP(-LN(2)/25))/(LN(2)/25)*Calculateur!GH123*Calculateur!GJ123*VLOOKUP('Données projet'!$B$9,Paramètres!$A$1:$I$88,3,0)*0.475*44/12</f>
        <v>0</v>
      </c>
      <c r="GN123" s="23">
        <f>EXP(-LN(2)/2)*GN122+(1-EXP(-LN(2)/2))/(LN(2)/2)*GH123*GK123*VLOOKUP('Données projet'!$B$9,Paramètres!$A$1:$I$88,3,0)*0.475*44/12</f>
        <v>0</v>
      </c>
      <c r="GO123" s="23">
        <f t="shared" si="90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IF(A123&lt;'Données projet'!$A$270,$GR$205^A123,IF(A123='Données projet'!$A$270,'Données projet'!$B$270,GU122+GT123-HC122))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6"/>
        <v>#N/A</v>
      </c>
      <c r="GX123" s="22" t="e">
        <f t="shared" si="91"/>
        <v>#N/A</v>
      </c>
      <c r="GY123" s="62" t="e">
        <f t="shared" si="92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93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projet'!$B$9,Paramètres!$A$1:$I$88,3,0)*0.475*44/12</f>
        <v>0</v>
      </c>
      <c r="HH123" s="23">
        <f>EXP(-LN(2)/25)*HH122+(1-EXP(-LN(2)/25))/(LN(2)/25)*Calculateur!HC123*Calculateur!HE123*VLOOKUP('Données projet'!$B$9,Paramètres!$A$1:$I$88,3,0)*0.475*44/12</f>
        <v>0</v>
      </c>
      <c r="HI123" s="23">
        <f>EXP(-LN(2)/2)*HI122+(1-EXP(-LN(2)/2))/(LN(2)/2)*HC123*HF123*VLOOKUP('Données projet'!$B$9,Paramètres!$A$1:$I$88,3,0)*0.475*44/12</f>
        <v>0</v>
      </c>
      <c r="HJ123" s="24">
        <f t="shared" si="94"/>
        <v>0</v>
      </c>
    </row>
    <row r="124" spans="1:218" s="5" customFormat="1" x14ac:dyDescent="0.3">
      <c r="A124" s="11">
        <f t="shared" si="9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72.357999999999919</v>
      </c>
      <c r="D124" s="12">
        <f t="shared" si="9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7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IF(A124&lt;'Données projet'!$A$36,$K$205^A124,IF(A124='Données projet'!$A$36,'Données projet'!$B$36,N123+M124-V123))</f>
        <v>0</v>
      </c>
      <c r="O124" s="14">
        <f>N124*VLOOKUP('Données projet'!$B$9,Paramètres!$A$1:$I$88,3,0)*VLOOKUP('Données projet'!$B$9,Paramètres!$A$1:$I$88,5,0)</f>
        <v>0</v>
      </c>
      <c r="P124" s="14" t="e">
        <f t="shared" si="9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148.54336005338024</v>
      </c>
      <c r="T124" s="62">
        <f t="shared" si="56"/>
        <v>361.07991692964788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8.7945877352267559</v>
      </c>
      <c r="AA124" s="23">
        <f>EXP(-LN(2)/25)*AA123+(1-EXP(-LN(2)/25))/(LN(2)/25)*Calculateur!V124*Calculateur!X124*VLOOKUP('Données projet'!$B$9,Paramètres!$A$1:$I$88,3,0)*0.475*44/12</f>
        <v>3.5253154359478533</v>
      </c>
      <c r="AB124" s="23">
        <f>EXP(-LN(2)/2)*AB123+(1-EXP(-LN(2)/2))/(LN(2)/2)*V124*Y124*VLOOKUP('Données projet'!$B$9,Paramètres!$A$1:$I$88,3,0)*0.475*44/12</f>
        <v>8.7558172562176626E-13</v>
      </c>
      <c r="AC124" s="24">
        <f t="shared" si="58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IF(A124&lt;'Données projet'!$A$62,$AF$205^A124,IF(A124='Données projet'!$A$62,'Données projet'!$B$62,AI123+AH124-AQ123))</f>
        <v>0</v>
      </c>
      <c r="AJ124" s="14" t="e">
        <f>AI124*VLOOKUP('Données projet'!$B$10,Paramètres!$A$1:$I$88,3,0)*VLOOKUP('Données projet'!$B$10,Paramètres!$A$1:$I$88,5,0)</f>
        <v>#N/A</v>
      </c>
      <c r="AK124" s="14" t="e">
        <f t="shared" si="98"/>
        <v>#N/A</v>
      </c>
      <c r="AL124" s="22" t="e">
        <f t="shared" si="59"/>
        <v>#N/A</v>
      </c>
      <c r="AM124" s="62" t="e">
        <f t="shared" si="60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61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projet'!$B$9,Paramètres!$A$1:$I$88,3,0)*0.475*44/12</f>
        <v>0</v>
      </c>
      <c r="AV124" s="23">
        <f>EXP(-LN(2)/25)*AV123+(1-EXP(-LN(2)/25))/(LN(2)/25)*Calculateur!AQ124*Calculateur!AS124*VLOOKUP('Données projet'!$B$9,Paramètres!$A$1:$I$88,3,0)*0.475*44/12</f>
        <v>0</v>
      </c>
      <c r="AW124" s="23">
        <f>EXP(-LN(2)/2)*AW123+(1-EXP(-LN(2)/2))/(LN(2)/2)*AQ124*AT124*VLOOKUP('Données projet'!$B$9,Paramètres!$A$1:$I$88,3,0)*0.475*44/12</f>
        <v>0</v>
      </c>
      <c r="AX124" s="23">
        <f t="shared" si="62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IF(A124&lt;'Données projet'!$A$88,$BA$205^A124,IF(A124='Données projet'!$A$88,'Données projet'!$B$88,BD123+BC124-BL123))</f>
        <v>0</v>
      </c>
      <c r="BE124" s="14" t="e">
        <f>BD124*VLOOKUP('Données projet'!$B$11,Paramètres!$A$1:$I$88,3,0)*VLOOKUP('Données projet'!$B$11,Paramètres!$A$1:$I$88,5,0)</f>
        <v>#N/A</v>
      </c>
      <c r="BF124" s="14" t="e">
        <f t="shared" si="99"/>
        <v>#N/A</v>
      </c>
      <c r="BG124" s="22" t="e">
        <f t="shared" si="63"/>
        <v>#N/A</v>
      </c>
      <c r="BH124" s="62" t="e">
        <f t="shared" si="64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65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projet'!$B$9,Paramètres!$A$1:$I$88,3,0)*0.475*44/12</f>
        <v>0</v>
      </c>
      <c r="BQ124" s="23">
        <f>EXP(-LN(2)/25)*BQ123+(1-EXP(-LN(2)/25))/(LN(2)/25)*Calculateur!BL124*Calculateur!BN124*VLOOKUP('Données projet'!$B$9,Paramètres!$A$1:$I$88,3,0)*0.475*44/12</f>
        <v>0</v>
      </c>
      <c r="BR124" s="23">
        <f>EXP(-LN(2)/2)*BR123+(1-EXP(-LN(2)/2))/(LN(2)/2)*BL124*BO124*VLOOKUP('Données projet'!$B$9,Paramètres!$A$1:$I$88,3,0)*0.475*44/12</f>
        <v>0</v>
      </c>
      <c r="BS124" s="24">
        <f t="shared" si="66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IF(A124&lt;'Données projet'!$A$114,$BV$205^A124,IF(A124='Données projet'!$A$114,'Données projet'!$B$114,BY123+BX124-CG123))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100"/>
        <v>#N/A</v>
      </c>
      <c r="CB124" s="22" t="e">
        <f t="shared" si="67"/>
        <v>#N/A</v>
      </c>
      <c r="CC124" s="62" t="e">
        <f t="shared" si="68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69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projet'!$B$9,Paramètres!$A$1:$I$88,3,0)*0.475*44/12</f>
        <v>0</v>
      </c>
      <c r="CL124" s="23">
        <f>EXP(-LN(2)/25)*CL123+(1-EXP(-LN(2)/25))/(LN(2)/25)*Calculateur!CG124*Calculateur!CI124*VLOOKUP('Données projet'!$B$9,Paramètres!$A$1:$I$88,3,0)*0.475*44/12</f>
        <v>0</v>
      </c>
      <c r="CM124" s="23">
        <f>EXP(-LN(2)/2)*CM123+(1-EXP(-LN(2)/2))/(LN(2)/2)*CG124*CJ124*VLOOKUP('Données projet'!$B$9,Paramètres!$A$1:$I$88,3,0)*0.475*44/12</f>
        <v>0</v>
      </c>
      <c r="CN124" s="24">
        <f t="shared" si="70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IF(A124&lt;'Données projet'!$A$140,$CQ$205^A124,IF(A124='Données projet'!$A$140,'Données projet'!$B$140,CT123+CS124-DB123))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101"/>
        <v>#N/A</v>
      </c>
      <c r="CW124" s="22" t="e">
        <f t="shared" si="71"/>
        <v>#N/A</v>
      </c>
      <c r="CX124" s="62" t="e">
        <f t="shared" si="72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73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projet'!$B$9,Paramètres!$A$1:$I$88,3,0)*0.475*44/12</f>
        <v>0</v>
      </c>
      <c r="DG124" s="23">
        <f>EXP(-LN(2)/25)*DG123+(1-EXP(-LN(2)/25))/(LN(2)/25)*Calculateur!DB124*Calculateur!DD124*VLOOKUP('Données projet'!$B$9,Paramètres!$A$1:$I$88,3,0)*0.475*44/12</f>
        <v>0</v>
      </c>
      <c r="DH124" s="23">
        <f>EXP(-LN(2)/2)*DH123+(1-EXP(-LN(2)/2))/(LN(2)/2)*DB124*DE124*VLOOKUP('Données projet'!$B$9,Paramètres!$A$1:$I$88,3,0)*0.475*44/12</f>
        <v>0</v>
      </c>
      <c r="DI124" s="24">
        <f t="shared" si="74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IF(A124&lt;'Données projet'!$A$166,$DL$205^A124,IF(A124='Données projet'!$A$166,'Données projet'!$B$166,DO123+DN124-DW123))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102"/>
        <v>#N/A</v>
      </c>
      <c r="DR124" s="22" t="e">
        <f t="shared" si="75"/>
        <v>#N/A</v>
      </c>
      <c r="DS124" s="62" t="e">
        <f t="shared" si="76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77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projet'!$B$9,Paramètres!$A$1:$I$88,3,0)*0.475*44/12</f>
        <v>0</v>
      </c>
      <c r="EB124" s="23">
        <f>EXP(-LN(2)/25)*EB123+(1-EXP(-LN(2)/25))/(LN(2)/25)*Calculateur!DW124*Calculateur!DY124*VLOOKUP('Données projet'!$B$9,Paramètres!$A$1:$I$88,3,0)*0.475*44/12</f>
        <v>0</v>
      </c>
      <c r="EC124" s="23">
        <f>EXP(-LN(2)/2)*EC123+(1-EXP(-LN(2)/2))/(LN(2)/2)*DW124*DZ124*VLOOKUP('Données projet'!$B$9,Paramètres!$A$1:$I$88,3,0)*0.475*44/12</f>
        <v>0</v>
      </c>
      <c r="ED124" s="24">
        <f t="shared" si="78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IF(A124&lt;'Données projet'!$A$192,$EG$205^A124,IF(A124='Données projet'!$A$192,'Données projet'!$B$192,EJ123+EI124-ER123))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103"/>
        <v>#N/A</v>
      </c>
      <c r="EM124" s="22" t="e">
        <f t="shared" si="79"/>
        <v>#N/A</v>
      </c>
      <c r="EN124" s="62" t="e">
        <f t="shared" si="80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81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projet'!$B$9,Paramètres!$A$1:$I$88,3,0)*0.475*44/12</f>
        <v>0</v>
      </c>
      <c r="EW124" s="23">
        <f>EXP(-LN(2)/25)*EW123+(1-EXP(-LN(2)/25))/(LN(2)/25)*Calculateur!ER124*Calculateur!ET124*VLOOKUP('Données projet'!$B$9,Paramètres!$A$1:$I$88,3,0)*0.475*44/12</f>
        <v>0</v>
      </c>
      <c r="EX124" s="23">
        <f>EXP(-LN(2)/2)*EX123+(1-EXP(-LN(2)/2))/(LN(2)/2)*ER124*EU124*VLOOKUP('Données projet'!$B$9,Paramètres!$A$1:$I$88,3,0)*0.475*44/12</f>
        <v>0</v>
      </c>
      <c r="EY124" s="24">
        <f t="shared" si="82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IF(A124&lt;'Données projet'!$A$218,$FB$205^A124,IF(A124='Données projet'!$A$218,'Données projet'!$B$218,FE123+FD124-FM123))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4"/>
        <v>#N/A</v>
      </c>
      <c r="FH124" s="22" t="e">
        <f t="shared" si="83"/>
        <v>#N/A</v>
      </c>
      <c r="FI124" s="62" t="e">
        <f t="shared" si="84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85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projet'!$B$9,Paramètres!$A$1:$I$88,3,0)*0.475*44/12</f>
        <v>0</v>
      </c>
      <c r="FR124" s="23">
        <f>EXP(-LN(2)/25)*FR123+(1-EXP(-LN(2)/25))/(LN(2)/25)*Calculateur!FM124*Calculateur!FO124*VLOOKUP('Données projet'!$B$9,Paramètres!$A$1:$I$88,3,0)*0.475*44/12</f>
        <v>0</v>
      </c>
      <c r="FS124" s="23">
        <f>EXP(-LN(2)/2)*FS123+(1-EXP(-LN(2)/2))/(LN(2)/2)*FM124*FP124*VLOOKUP('Données projet'!$B$9,Paramètres!$A$1:$I$88,3,0)*0.475*44/12</f>
        <v>0</v>
      </c>
      <c r="FT124" s="24">
        <f t="shared" si="86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IF(A124&lt;'Données projet'!$A$244,$FW$205^A124,IF(A124='Données projet'!$A$244,'Données projet'!$B$244,FZ123+FY124-GH123))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5"/>
        <v>#N/A</v>
      </c>
      <c r="GC124" s="22" t="e">
        <f t="shared" si="87"/>
        <v>#N/A</v>
      </c>
      <c r="GD124" s="62" t="e">
        <f t="shared" si="88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89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projet'!$B$9,Paramètres!$A$1:$I$88,3,0)*0.475*44/12</f>
        <v>0</v>
      </c>
      <c r="GM124" s="23">
        <f>EXP(-LN(2)/25)*GM123+(1-EXP(-LN(2)/25))/(LN(2)/25)*Calculateur!GH124*Calculateur!GJ124*VLOOKUP('Données projet'!$B$9,Paramètres!$A$1:$I$88,3,0)*0.475*44/12</f>
        <v>0</v>
      </c>
      <c r="GN124" s="23">
        <f>EXP(-LN(2)/2)*GN123+(1-EXP(-LN(2)/2))/(LN(2)/2)*GH124*GK124*VLOOKUP('Données projet'!$B$9,Paramètres!$A$1:$I$88,3,0)*0.475*44/12</f>
        <v>0</v>
      </c>
      <c r="GO124" s="23">
        <f t="shared" si="90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IF(A124&lt;'Données projet'!$A$270,$GR$205^A124,IF(A124='Données projet'!$A$270,'Données projet'!$B$270,GU123+GT124-HC123))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6"/>
        <v>#N/A</v>
      </c>
      <c r="GX124" s="22" t="e">
        <f t="shared" si="91"/>
        <v>#N/A</v>
      </c>
      <c r="GY124" s="62" t="e">
        <f t="shared" si="92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93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projet'!$B$9,Paramètres!$A$1:$I$88,3,0)*0.475*44/12</f>
        <v>0</v>
      </c>
      <c r="HH124" s="23">
        <f>EXP(-LN(2)/25)*HH123+(1-EXP(-LN(2)/25))/(LN(2)/25)*Calculateur!HC124*Calculateur!HE124*VLOOKUP('Données projet'!$B$9,Paramètres!$A$1:$I$88,3,0)*0.475*44/12</f>
        <v>0</v>
      </c>
      <c r="HI124" s="23">
        <f>EXP(-LN(2)/2)*HI123+(1-EXP(-LN(2)/2))/(LN(2)/2)*HC124*HF124*VLOOKUP('Données projet'!$B$9,Paramètres!$A$1:$I$88,3,0)*0.475*44/12</f>
        <v>0</v>
      </c>
      <c r="HJ124" s="24">
        <f t="shared" si="94"/>
        <v>0</v>
      </c>
    </row>
    <row r="125" spans="1:218" s="5" customFormat="1" x14ac:dyDescent="0.3">
      <c r="A125" s="11">
        <f t="shared" si="9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72.955999999999918</v>
      </c>
      <c r="D125" s="12">
        <f t="shared" si="9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7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IF(A125&lt;'Données projet'!$A$36,$K$205^A125,IF(A125='Données projet'!$A$36,'Données projet'!$B$36,N124+M125-V124))</f>
        <v>0</v>
      </c>
      <c r="O125" s="14">
        <f>N125*VLOOKUP('Données projet'!$B$9,Paramètres!$A$1:$I$88,3,0)*VLOOKUP('Données projet'!$B$9,Paramètres!$A$1:$I$88,5,0)</f>
        <v>0</v>
      </c>
      <c r="P125" s="14" t="e">
        <f t="shared" si="9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148.54336005338024</v>
      </c>
      <c r="T125" s="62">
        <f t="shared" si="56"/>
        <v>361.07991692964788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8.62213123390781</v>
      </c>
      <c r="AA125" s="23">
        <f>EXP(-LN(2)/25)*AA124+(1-EXP(-LN(2)/25))/(LN(2)/25)*Calculateur!V125*Calculateur!X125*VLOOKUP('Données projet'!$B$9,Paramètres!$A$1:$I$88,3,0)*0.475*44/12</f>
        <v>3.4289154999635776</v>
      </c>
      <c r="AB125" s="23">
        <f>EXP(-LN(2)/2)*AB124+(1-EXP(-LN(2)/2))/(LN(2)/2)*V125*Y125*VLOOKUP('Données projet'!$B$9,Paramètres!$A$1:$I$88,3,0)*0.475*44/12</f>
        <v>6.1912977567016996E-13</v>
      </c>
      <c r="AC125" s="24">
        <f t="shared" si="58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IF(A125&lt;'Données projet'!$A$62,$AF$205^A125,IF(A125='Données projet'!$A$62,'Données projet'!$B$62,AI124+AH125-AQ124))</f>
        <v>0</v>
      </c>
      <c r="AJ125" s="14" t="e">
        <f>AI125*VLOOKUP('Données projet'!$B$10,Paramètres!$A$1:$I$88,3,0)*VLOOKUP('Données projet'!$B$10,Paramètres!$A$1:$I$88,5,0)</f>
        <v>#N/A</v>
      </c>
      <c r="AK125" s="14" t="e">
        <f t="shared" si="98"/>
        <v>#N/A</v>
      </c>
      <c r="AL125" s="22" t="e">
        <f t="shared" si="59"/>
        <v>#N/A</v>
      </c>
      <c r="AM125" s="62" t="e">
        <f t="shared" si="60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61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projet'!$B$9,Paramètres!$A$1:$I$88,3,0)*0.475*44/12</f>
        <v>0</v>
      </c>
      <c r="AV125" s="23">
        <f>EXP(-LN(2)/25)*AV124+(1-EXP(-LN(2)/25))/(LN(2)/25)*Calculateur!AQ125*Calculateur!AS125*VLOOKUP('Données projet'!$B$9,Paramètres!$A$1:$I$88,3,0)*0.475*44/12</f>
        <v>0</v>
      </c>
      <c r="AW125" s="23">
        <f>EXP(-LN(2)/2)*AW124+(1-EXP(-LN(2)/2))/(LN(2)/2)*AQ125*AT125*VLOOKUP('Données projet'!$B$9,Paramètres!$A$1:$I$88,3,0)*0.475*44/12</f>
        <v>0</v>
      </c>
      <c r="AX125" s="23">
        <f t="shared" si="62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IF(A125&lt;'Données projet'!$A$88,$BA$205^A125,IF(A125='Données projet'!$A$88,'Données projet'!$B$88,BD124+BC125-BL124))</f>
        <v>0</v>
      </c>
      <c r="BE125" s="14" t="e">
        <f>BD125*VLOOKUP('Données projet'!$B$11,Paramètres!$A$1:$I$88,3,0)*VLOOKUP('Données projet'!$B$11,Paramètres!$A$1:$I$88,5,0)</f>
        <v>#N/A</v>
      </c>
      <c r="BF125" s="14" t="e">
        <f t="shared" si="99"/>
        <v>#N/A</v>
      </c>
      <c r="BG125" s="22" t="e">
        <f t="shared" si="63"/>
        <v>#N/A</v>
      </c>
      <c r="BH125" s="62" t="e">
        <f t="shared" si="64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65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projet'!$B$9,Paramètres!$A$1:$I$88,3,0)*0.475*44/12</f>
        <v>0</v>
      </c>
      <c r="BQ125" s="23">
        <f>EXP(-LN(2)/25)*BQ124+(1-EXP(-LN(2)/25))/(LN(2)/25)*Calculateur!BL125*Calculateur!BN125*VLOOKUP('Données projet'!$B$9,Paramètres!$A$1:$I$88,3,0)*0.475*44/12</f>
        <v>0</v>
      </c>
      <c r="BR125" s="23">
        <f>EXP(-LN(2)/2)*BR124+(1-EXP(-LN(2)/2))/(LN(2)/2)*BL125*BO125*VLOOKUP('Données projet'!$B$9,Paramètres!$A$1:$I$88,3,0)*0.475*44/12</f>
        <v>0</v>
      </c>
      <c r="BS125" s="24">
        <f t="shared" si="66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IF(A125&lt;'Données projet'!$A$114,$BV$205^A125,IF(A125='Données projet'!$A$114,'Données projet'!$B$114,BY124+BX125-CG124))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100"/>
        <v>#N/A</v>
      </c>
      <c r="CB125" s="22" t="e">
        <f t="shared" si="67"/>
        <v>#N/A</v>
      </c>
      <c r="CC125" s="62" t="e">
        <f t="shared" si="68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69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projet'!$B$9,Paramètres!$A$1:$I$88,3,0)*0.475*44/12</f>
        <v>0</v>
      </c>
      <c r="CL125" s="23">
        <f>EXP(-LN(2)/25)*CL124+(1-EXP(-LN(2)/25))/(LN(2)/25)*Calculateur!CG125*Calculateur!CI125*VLOOKUP('Données projet'!$B$9,Paramètres!$A$1:$I$88,3,0)*0.475*44/12</f>
        <v>0</v>
      </c>
      <c r="CM125" s="23">
        <f>EXP(-LN(2)/2)*CM124+(1-EXP(-LN(2)/2))/(LN(2)/2)*CG125*CJ125*VLOOKUP('Données projet'!$B$9,Paramètres!$A$1:$I$88,3,0)*0.475*44/12</f>
        <v>0</v>
      </c>
      <c r="CN125" s="24">
        <f t="shared" si="70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IF(A125&lt;'Données projet'!$A$140,$CQ$205^A125,IF(A125='Données projet'!$A$140,'Données projet'!$B$140,CT124+CS125-DB124))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101"/>
        <v>#N/A</v>
      </c>
      <c r="CW125" s="22" t="e">
        <f t="shared" si="71"/>
        <v>#N/A</v>
      </c>
      <c r="CX125" s="62" t="e">
        <f t="shared" si="72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73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projet'!$B$9,Paramètres!$A$1:$I$88,3,0)*0.475*44/12</f>
        <v>0</v>
      </c>
      <c r="DG125" s="23">
        <f>EXP(-LN(2)/25)*DG124+(1-EXP(-LN(2)/25))/(LN(2)/25)*Calculateur!DB125*Calculateur!DD125*VLOOKUP('Données projet'!$B$9,Paramètres!$A$1:$I$88,3,0)*0.475*44/12</f>
        <v>0</v>
      </c>
      <c r="DH125" s="23">
        <f>EXP(-LN(2)/2)*DH124+(1-EXP(-LN(2)/2))/(LN(2)/2)*DB125*DE125*VLOOKUP('Données projet'!$B$9,Paramètres!$A$1:$I$88,3,0)*0.475*44/12</f>
        <v>0</v>
      </c>
      <c r="DI125" s="24">
        <f t="shared" si="74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IF(A125&lt;'Données projet'!$A$166,$DL$205^A125,IF(A125='Données projet'!$A$166,'Données projet'!$B$166,DO124+DN125-DW124))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102"/>
        <v>#N/A</v>
      </c>
      <c r="DR125" s="22" t="e">
        <f t="shared" si="75"/>
        <v>#N/A</v>
      </c>
      <c r="DS125" s="62" t="e">
        <f t="shared" si="76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77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projet'!$B$9,Paramètres!$A$1:$I$88,3,0)*0.475*44/12</f>
        <v>0</v>
      </c>
      <c r="EB125" s="23">
        <f>EXP(-LN(2)/25)*EB124+(1-EXP(-LN(2)/25))/(LN(2)/25)*Calculateur!DW125*Calculateur!DY125*VLOOKUP('Données projet'!$B$9,Paramètres!$A$1:$I$88,3,0)*0.475*44/12</f>
        <v>0</v>
      </c>
      <c r="EC125" s="23">
        <f>EXP(-LN(2)/2)*EC124+(1-EXP(-LN(2)/2))/(LN(2)/2)*DW125*DZ125*VLOOKUP('Données projet'!$B$9,Paramètres!$A$1:$I$88,3,0)*0.475*44/12</f>
        <v>0</v>
      </c>
      <c r="ED125" s="24">
        <f t="shared" si="78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IF(A125&lt;'Données projet'!$A$192,$EG$205^A125,IF(A125='Données projet'!$A$192,'Données projet'!$B$192,EJ124+EI125-ER124))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103"/>
        <v>#N/A</v>
      </c>
      <c r="EM125" s="22" t="e">
        <f t="shared" si="79"/>
        <v>#N/A</v>
      </c>
      <c r="EN125" s="62" t="e">
        <f t="shared" si="80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81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projet'!$B$9,Paramètres!$A$1:$I$88,3,0)*0.475*44/12</f>
        <v>0</v>
      </c>
      <c r="EW125" s="23">
        <f>EXP(-LN(2)/25)*EW124+(1-EXP(-LN(2)/25))/(LN(2)/25)*Calculateur!ER125*Calculateur!ET125*VLOOKUP('Données projet'!$B$9,Paramètres!$A$1:$I$88,3,0)*0.475*44/12</f>
        <v>0</v>
      </c>
      <c r="EX125" s="23">
        <f>EXP(-LN(2)/2)*EX124+(1-EXP(-LN(2)/2))/(LN(2)/2)*ER125*EU125*VLOOKUP('Données projet'!$B$9,Paramètres!$A$1:$I$88,3,0)*0.475*44/12</f>
        <v>0</v>
      </c>
      <c r="EY125" s="24">
        <f t="shared" si="82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IF(A125&lt;'Données projet'!$A$218,$FB$205^A125,IF(A125='Données projet'!$A$218,'Données projet'!$B$218,FE124+FD125-FM124))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4"/>
        <v>#N/A</v>
      </c>
      <c r="FH125" s="22" t="e">
        <f t="shared" si="83"/>
        <v>#N/A</v>
      </c>
      <c r="FI125" s="62" t="e">
        <f t="shared" si="84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85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projet'!$B$9,Paramètres!$A$1:$I$88,3,0)*0.475*44/12</f>
        <v>0</v>
      </c>
      <c r="FR125" s="23">
        <f>EXP(-LN(2)/25)*FR124+(1-EXP(-LN(2)/25))/(LN(2)/25)*Calculateur!FM125*Calculateur!FO125*VLOOKUP('Données projet'!$B$9,Paramètres!$A$1:$I$88,3,0)*0.475*44/12</f>
        <v>0</v>
      </c>
      <c r="FS125" s="23">
        <f>EXP(-LN(2)/2)*FS124+(1-EXP(-LN(2)/2))/(LN(2)/2)*FM125*FP125*VLOOKUP('Données projet'!$B$9,Paramètres!$A$1:$I$88,3,0)*0.475*44/12</f>
        <v>0</v>
      </c>
      <c r="FT125" s="24">
        <f t="shared" si="86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IF(A125&lt;'Données projet'!$A$244,$FW$205^A125,IF(A125='Données projet'!$A$244,'Données projet'!$B$244,FZ124+FY125-GH124))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5"/>
        <v>#N/A</v>
      </c>
      <c r="GC125" s="22" t="e">
        <f t="shared" si="87"/>
        <v>#N/A</v>
      </c>
      <c r="GD125" s="62" t="e">
        <f t="shared" si="88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89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projet'!$B$9,Paramètres!$A$1:$I$88,3,0)*0.475*44/12</f>
        <v>0</v>
      </c>
      <c r="GM125" s="23">
        <f>EXP(-LN(2)/25)*GM124+(1-EXP(-LN(2)/25))/(LN(2)/25)*Calculateur!GH125*Calculateur!GJ125*VLOOKUP('Données projet'!$B$9,Paramètres!$A$1:$I$88,3,0)*0.475*44/12</f>
        <v>0</v>
      </c>
      <c r="GN125" s="23">
        <f>EXP(-LN(2)/2)*GN124+(1-EXP(-LN(2)/2))/(LN(2)/2)*GH125*GK125*VLOOKUP('Données projet'!$B$9,Paramètres!$A$1:$I$88,3,0)*0.475*44/12</f>
        <v>0</v>
      </c>
      <c r="GO125" s="23">
        <f t="shared" si="90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IF(A125&lt;'Données projet'!$A$270,$GR$205^A125,IF(A125='Données projet'!$A$270,'Données projet'!$B$270,GU124+GT125-HC124))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6"/>
        <v>#N/A</v>
      </c>
      <c r="GX125" s="22" t="e">
        <f t="shared" si="91"/>
        <v>#N/A</v>
      </c>
      <c r="GY125" s="62" t="e">
        <f t="shared" si="92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93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projet'!$B$9,Paramètres!$A$1:$I$88,3,0)*0.475*44/12</f>
        <v>0</v>
      </c>
      <c r="HH125" s="23">
        <f>EXP(-LN(2)/25)*HH124+(1-EXP(-LN(2)/25))/(LN(2)/25)*Calculateur!HC125*Calculateur!HE125*VLOOKUP('Données projet'!$B$9,Paramètres!$A$1:$I$88,3,0)*0.475*44/12</f>
        <v>0</v>
      </c>
      <c r="HI125" s="23">
        <f>EXP(-LN(2)/2)*HI124+(1-EXP(-LN(2)/2))/(LN(2)/2)*HC125*HF125*VLOOKUP('Données projet'!$B$9,Paramètres!$A$1:$I$88,3,0)*0.475*44/12</f>
        <v>0</v>
      </c>
      <c r="HJ125" s="24">
        <f t="shared" si="94"/>
        <v>0</v>
      </c>
    </row>
    <row r="126" spans="1:218" s="5" customFormat="1" x14ac:dyDescent="0.3">
      <c r="A126" s="11">
        <f t="shared" si="9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73.553999999999917</v>
      </c>
      <c r="D126" s="12">
        <f t="shared" si="9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7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IF(A126&lt;'Données projet'!$A$36,$K$205^A126,IF(A126='Données projet'!$A$36,'Données projet'!$B$36,N125+M126-V125))</f>
        <v>0</v>
      </c>
      <c r="O126" s="14">
        <f>N126*VLOOKUP('Données projet'!$B$9,Paramètres!$A$1:$I$88,3,0)*VLOOKUP('Données projet'!$B$9,Paramètres!$A$1:$I$88,5,0)</f>
        <v>0</v>
      </c>
      <c r="P126" s="14" t="e">
        <f t="shared" si="9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148.54336005338024</v>
      </c>
      <c r="T126" s="62">
        <f t="shared" si="56"/>
        <v>361.07991692964788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8.4530564993916499</v>
      </c>
      <c r="AA126" s="23">
        <f>EXP(-LN(2)/25)*AA125+(1-EXP(-LN(2)/25))/(LN(2)/25)*Calculateur!V126*Calculateur!X126*VLOOKUP('Données projet'!$B$9,Paramètres!$A$1:$I$88,3,0)*0.475*44/12</f>
        <v>3.3351516252982445</v>
      </c>
      <c r="AB126" s="23">
        <f>EXP(-LN(2)/2)*AB125+(1-EXP(-LN(2)/2))/(LN(2)/2)*V126*Y126*VLOOKUP('Données projet'!$B$9,Paramètres!$A$1:$I$88,3,0)*0.475*44/12</f>
        <v>4.3779086281088313E-13</v>
      </c>
      <c r="AC126" s="24">
        <f t="shared" si="58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IF(A126&lt;'Données projet'!$A$62,$AF$205^A126,IF(A126='Données projet'!$A$62,'Données projet'!$B$62,AI125+AH126-AQ125))</f>
        <v>0</v>
      </c>
      <c r="AJ126" s="14" t="e">
        <f>AI126*VLOOKUP('Données projet'!$B$10,Paramètres!$A$1:$I$88,3,0)*VLOOKUP('Données projet'!$B$10,Paramètres!$A$1:$I$88,5,0)</f>
        <v>#N/A</v>
      </c>
      <c r="AK126" s="14" t="e">
        <f t="shared" si="98"/>
        <v>#N/A</v>
      </c>
      <c r="AL126" s="22" t="e">
        <f t="shared" si="59"/>
        <v>#N/A</v>
      </c>
      <c r="AM126" s="62" t="e">
        <f t="shared" si="60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61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projet'!$B$9,Paramètres!$A$1:$I$88,3,0)*0.475*44/12</f>
        <v>0</v>
      </c>
      <c r="AV126" s="23">
        <f>EXP(-LN(2)/25)*AV125+(1-EXP(-LN(2)/25))/(LN(2)/25)*Calculateur!AQ126*Calculateur!AS126*VLOOKUP('Données projet'!$B$9,Paramètres!$A$1:$I$88,3,0)*0.475*44/12</f>
        <v>0</v>
      </c>
      <c r="AW126" s="23">
        <f>EXP(-LN(2)/2)*AW125+(1-EXP(-LN(2)/2))/(LN(2)/2)*AQ126*AT126*VLOOKUP('Données projet'!$B$9,Paramètres!$A$1:$I$88,3,0)*0.475*44/12</f>
        <v>0</v>
      </c>
      <c r="AX126" s="23">
        <f t="shared" si="62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IF(A126&lt;'Données projet'!$A$88,$BA$205^A126,IF(A126='Données projet'!$A$88,'Données projet'!$B$88,BD125+BC126-BL125))</f>
        <v>0</v>
      </c>
      <c r="BE126" s="14" t="e">
        <f>BD126*VLOOKUP('Données projet'!$B$11,Paramètres!$A$1:$I$88,3,0)*VLOOKUP('Données projet'!$B$11,Paramètres!$A$1:$I$88,5,0)</f>
        <v>#N/A</v>
      </c>
      <c r="BF126" s="14" t="e">
        <f t="shared" si="99"/>
        <v>#N/A</v>
      </c>
      <c r="BG126" s="22" t="e">
        <f t="shared" si="63"/>
        <v>#N/A</v>
      </c>
      <c r="BH126" s="62" t="e">
        <f t="shared" si="64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65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projet'!$B$9,Paramètres!$A$1:$I$88,3,0)*0.475*44/12</f>
        <v>0</v>
      </c>
      <c r="BQ126" s="23">
        <f>EXP(-LN(2)/25)*BQ125+(1-EXP(-LN(2)/25))/(LN(2)/25)*Calculateur!BL126*Calculateur!BN126*VLOOKUP('Données projet'!$B$9,Paramètres!$A$1:$I$88,3,0)*0.475*44/12</f>
        <v>0</v>
      </c>
      <c r="BR126" s="23">
        <f>EXP(-LN(2)/2)*BR125+(1-EXP(-LN(2)/2))/(LN(2)/2)*BL126*BO126*VLOOKUP('Données projet'!$B$9,Paramètres!$A$1:$I$88,3,0)*0.475*44/12</f>
        <v>0</v>
      </c>
      <c r="BS126" s="24">
        <f t="shared" si="66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IF(A126&lt;'Données projet'!$A$114,$BV$205^A126,IF(A126='Données projet'!$A$114,'Données projet'!$B$114,BY125+BX126-CG125))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100"/>
        <v>#N/A</v>
      </c>
      <c r="CB126" s="22" t="e">
        <f t="shared" si="67"/>
        <v>#N/A</v>
      </c>
      <c r="CC126" s="62" t="e">
        <f t="shared" si="68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69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projet'!$B$9,Paramètres!$A$1:$I$88,3,0)*0.475*44/12</f>
        <v>0</v>
      </c>
      <c r="CL126" s="23">
        <f>EXP(-LN(2)/25)*CL125+(1-EXP(-LN(2)/25))/(LN(2)/25)*Calculateur!CG126*Calculateur!CI126*VLOOKUP('Données projet'!$B$9,Paramètres!$A$1:$I$88,3,0)*0.475*44/12</f>
        <v>0</v>
      </c>
      <c r="CM126" s="23">
        <f>EXP(-LN(2)/2)*CM125+(1-EXP(-LN(2)/2))/(LN(2)/2)*CG126*CJ126*VLOOKUP('Données projet'!$B$9,Paramètres!$A$1:$I$88,3,0)*0.475*44/12</f>
        <v>0</v>
      </c>
      <c r="CN126" s="24">
        <f t="shared" si="70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IF(A126&lt;'Données projet'!$A$140,$CQ$205^A126,IF(A126='Données projet'!$A$140,'Données projet'!$B$140,CT125+CS126-DB125))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101"/>
        <v>#N/A</v>
      </c>
      <c r="CW126" s="22" t="e">
        <f t="shared" si="71"/>
        <v>#N/A</v>
      </c>
      <c r="CX126" s="62" t="e">
        <f t="shared" si="72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73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projet'!$B$9,Paramètres!$A$1:$I$88,3,0)*0.475*44/12</f>
        <v>0</v>
      </c>
      <c r="DG126" s="23">
        <f>EXP(-LN(2)/25)*DG125+(1-EXP(-LN(2)/25))/(LN(2)/25)*Calculateur!DB126*Calculateur!DD126*VLOOKUP('Données projet'!$B$9,Paramètres!$A$1:$I$88,3,0)*0.475*44/12</f>
        <v>0</v>
      </c>
      <c r="DH126" s="23">
        <f>EXP(-LN(2)/2)*DH125+(1-EXP(-LN(2)/2))/(LN(2)/2)*DB126*DE126*VLOOKUP('Données projet'!$B$9,Paramètres!$A$1:$I$88,3,0)*0.475*44/12</f>
        <v>0</v>
      </c>
      <c r="DI126" s="24">
        <f t="shared" si="74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IF(A126&lt;'Données projet'!$A$166,$DL$205^A126,IF(A126='Données projet'!$A$166,'Données projet'!$B$166,DO125+DN126-DW125))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102"/>
        <v>#N/A</v>
      </c>
      <c r="DR126" s="22" t="e">
        <f t="shared" si="75"/>
        <v>#N/A</v>
      </c>
      <c r="DS126" s="62" t="e">
        <f t="shared" si="76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77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projet'!$B$9,Paramètres!$A$1:$I$88,3,0)*0.475*44/12</f>
        <v>0</v>
      </c>
      <c r="EB126" s="23">
        <f>EXP(-LN(2)/25)*EB125+(1-EXP(-LN(2)/25))/(LN(2)/25)*Calculateur!DW126*Calculateur!DY126*VLOOKUP('Données projet'!$B$9,Paramètres!$A$1:$I$88,3,0)*0.475*44/12</f>
        <v>0</v>
      </c>
      <c r="EC126" s="23">
        <f>EXP(-LN(2)/2)*EC125+(1-EXP(-LN(2)/2))/(LN(2)/2)*DW126*DZ126*VLOOKUP('Données projet'!$B$9,Paramètres!$A$1:$I$88,3,0)*0.475*44/12</f>
        <v>0</v>
      </c>
      <c r="ED126" s="24">
        <f t="shared" si="78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IF(A126&lt;'Données projet'!$A$192,$EG$205^A126,IF(A126='Données projet'!$A$192,'Données projet'!$B$192,EJ125+EI126-ER125))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103"/>
        <v>#N/A</v>
      </c>
      <c r="EM126" s="22" t="e">
        <f t="shared" si="79"/>
        <v>#N/A</v>
      </c>
      <c r="EN126" s="62" t="e">
        <f t="shared" si="80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81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projet'!$B$9,Paramètres!$A$1:$I$88,3,0)*0.475*44/12</f>
        <v>0</v>
      </c>
      <c r="EW126" s="23">
        <f>EXP(-LN(2)/25)*EW125+(1-EXP(-LN(2)/25))/(LN(2)/25)*Calculateur!ER126*Calculateur!ET126*VLOOKUP('Données projet'!$B$9,Paramètres!$A$1:$I$88,3,0)*0.475*44/12</f>
        <v>0</v>
      </c>
      <c r="EX126" s="23">
        <f>EXP(-LN(2)/2)*EX125+(1-EXP(-LN(2)/2))/(LN(2)/2)*ER126*EU126*VLOOKUP('Données projet'!$B$9,Paramètres!$A$1:$I$88,3,0)*0.475*44/12</f>
        <v>0</v>
      </c>
      <c r="EY126" s="24">
        <f t="shared" si="82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IF(A126&lt;'Données projet'!$A$218,$FB$205^A126,IF(A126='Données projet'!$A$218,'Données projet'!$B$218,FE125+FD126-FM125))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4"/>
        <v>#N/A</v>
      </c>
      <c r="FH126" s="22" t="e">
        <f t="shared" si="83"/>
        <v>#N/A</v>
      </c>
      <c r="FI126" s="62" t="e">
        <f t="shared" si="84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85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projet'!$B$9,Paramètres!$A$1:$I$88,3,0)*0.475*44/12</f>
        <v>0</v>
      </c>
      <c r="FR126" s="23">
        <f>EXP(-LN(2)/25)*FR125+(1-EXP(-LN(2)/25))/(LN(2)/25)*Calculateur!FM126*Calculateur!FO126*VLOOKUP('Données projet'!$B$9,Paramètres!$A$1:$I$88,3,0)*0.475*44/12</f>
        <v>0</v>
      </c>
      <c r="FS126" s="23">
        <f>EXP(-LN(2)/2)*FS125+(1-EXP(-LN(2)/2))/(LN(2)/2)*FM126*FP126*VLOOKUP('Données projet'!$B$9,Paramètres!$A$1:$I$88,3,0)*0.475*44/12</f>
        <v>0</v>
      </c>
      <c r="FT126" s="24">
        <f t="shared" si="86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IF(A126&lt;'Données projet'!$A$244,$FW$205^A126,IF(A126='Données projet'!$A$244,'Données projet'!$B$244,FZ125+FY126-GH125))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5"/>
        <v>#N/A</v>
      </c>
      <c r="GC126" s="22" t="e">
        <f t="shared" si="87"/>
        <v>#N/A</v>
      </c>
      <c r="GD126" s="62" t="e">
        <f t="shared" si="88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89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projet'!$B$9,Paramètres!$A$1:$I$88,3,0)*0.475*44/12</f>
        <v>0</v>
      </c>
      <c r="GM126" s="23">
        <f>EXP(-LN(2)/25)*GM125+(1-EXP(-LN(2)/25))/(LN(2)/25)*Calculateur!GH126*Calculateur!GJ126*VLOOKUP('Données projet'!$B$9,Paramètres!$A$1:$I$88,3,0)*0.475*44/12</f>
        <v>0</v>
      </c>
      <c r="GN126" s="23">
        <f>EXP(-LN(2)/2)*GN125+(1-EXP(-LN(2)/2))/(LN(2)/2)*GH126*GK126*VLOOKUP('Données projet'!$B$9,Paramètres!$A$1:$I$88,3,0)*0.475*44/12</f>
        <v>0</v>
      </c>
      <c r="GO126" s="23">
        <f t="shared" si="90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IF(A126&lt;'Données projet'!$A$270,$GR$205^A126,IF(A126='Données projet'!$A$270,'Données projet'!$B$270,GU125+GT126-HC125))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6"/>
        <v>#N/A</v>
      </c>
      <c r="GX126" s="22" t="e">
        <f t="shared" si="91"/>
        <v>#N/A</v>
      </c>
      <c r="GY126" s="62" t="e">
        <f t="shared" si="92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93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projet'!$B$9,Paramètres!$A$1:$I$88,3,0)*0.475*44/12</f>
        <v>0</v>
      </c>
      <c r="HH126" s="23">
        <f>EXP(-LN(2)/25)*HH125+(1-EXP(-LN(2)/25))/(LN(2)/25)*Calculateur!HC126*Calculateur!HE126*VLOOKUP('Données projet'!$B$9,Paramètres!$A$1:$I$88,3,0)*0.475*44/12</f>
        <v>0</v>
      </c>
      <c r="HI126" s="23">
        <f>EXP(-LN(2)/2)*HI125+(1-EXP(-LN(2)/2))/(LN(2)/2)*HC126*HF126*VLOOKUP('Données projet'!$B$9,Paramètres!$A$1:$I$88,3,0)*0.475*44/12</f>
        <v>0</v>
      </c>
      <c r="HJ126" s="24">
        <f t="shared" si="94"/>
        <v>0</v>
      </c>
    </row>
    <row r="127" spans="1:218" s="5" customFormat="1" x14ac:dyDescent="0.3">
      <c r="A127" s="11">
        <f t="shared" si="9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74.151999999999916</v>
      </c>
      <c r="D127" s="12">
        <f t="shared" si="9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7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IF(A127&lt;'Données projet'!$A$36,$K$205^A127,IF(A127='Données projet'!$A$36,'Données projet'!$B$36,N126+M127-V126))</f>
        <v>0</v>
      </c>
      <c r="O127" s="14">
        <f>N127*VLOOKUP('Données projet'!$B$9,Paramètres!$A$1:$I$88,3,0)*VLOOKUP('Données projet'!$B$9,Paramètres!$A$1:$I$88,5,0)</f>
        <v>0</v>
      </c>
      <c r="P127" s="14" t="e">
        <f t="shared" si="9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148.54336005338024</v>
      </c>
      <c r="T127" s="62">
        <f t="shared" si="56"/>
        <v>361.07991692964788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8.2872972172939452</v>
      </c>
      <c r="AA127" s="23">
        <f>EXP(-LN(2)/25)*AA126+(1-EXP(-LN(2)/25))/(LN(2)/25)*Calculateur!V127*Calculateur!X127*VLOOKUP('Données projet'!$B$9,Paramètres!$A$1:$I$88,3,0)*0.475*44/12</f>
        <v>3.2439517287164628</v>
      </c>
      <c r="AB127" s="23">
        <f>EXP(-LN(2)/2)*AB126+(1-EXP(-LN(2)/2))/(LN(2)/2)*V127*Y127*VLOOKUP('Données projet'!$B$9,Paramètres!$A$1:$I$88,3,0)*0.475*44/12</f>
        <v>3.0956488783508498E-13</v>
      </c>
      <c r="AC127" s="24">
        <f t="shared" si="58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IF(A127&lt;'Données projet'!$A$62,$AF$205^A127,IF(A127='Données projet'!$A$62,'Données projet'!$B$62,AI126+AH127-AQ126))</f>
        <v>0</v>
      </c>
      <c r="AJ127" s="14" t="e">
        <f>AI127*VLOOKUP('Données projet'!$B$10,Paramètres!$A$1:$I$88,3,0)*VLOOKUP('Données projet'!$B$10,Paramètres!$A$1:$I$88,5,0)</f>
        <v>#N/A</v>
      </c>
      <c r="AK127" s="14" t="e">
        <f t="shared" si="98"/>
        <v>#N/A</v>
      </c>
      <c r="AL127" s="22" t="e">
        <f t="shared" si="59"/>
        <v>#N/A</v>
      </c>
      <c r="AM127" s="62" t="e">
        <f t="shared" si="60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61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projet'!$B$9,Paramètres!$A$1:$I$88,3,0)*0.475*44/12</f>
        <v>0</v>
      </c>
      <c r="AV127" s="23">
        <f>EXP(-LN(2)/25)*AV126+(1-EXP(-LN(2)/25))/(LN(2)/25)*Calculateur!AQ127*Calculateur!AS127*VLOOKUP('Données projet'!$B$9,Paramètres!$A$1:$I$88,3,0)*0.475*44/12</f>
        <v>0</v>
      </c>
      <c r="AW127" s="23">
        <f>EXP(-LN(2)/2)*AW126+(1-EXP(-LN(2)/2))/(LN(2)/2)*AQ127*AT127*VLOOKUP('Données projet'!$B$9,Paramètres!$A$1:$I$88,3,0)*0.475*44/12</f>
        <v>0</v>
      </c>
      <c r="AX127" s="23">
        <f t="shared" si="62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IF(A127&lt;'Données projet'!$A$88,$BA$205^A127,IF(A127='Données projet'!$A$88,'Données projet'!$B$88,BD126+BC127-BL126))</f>
        <v>0</v>
      </c>
      <c r="BE127" s="14" t="e">
        <f>BD127*VLOOKUP('Données projet'!$B$11,Paramètres!$A$1:$I$88,3,0)*VLOOKUP('Données projet'!$B$11,Paramètres!$A$1:$I$88,5,0)</f>
        <v>#N/A</v>
      </c>
      <c r="BF127" s="14" t="e">
        <f t="shared" si="99"/>
        <v>#N/A</v>
      </c>
      <c r="BG127" s="22" t="e">
        <f t="shared" si="63"/>
        <v>#N/A</v>
      </c>
      <c r="BH127" s="62" t="e">
        <f t="shared" si="64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65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projet'!$B$9,Paramètres!$A$1:$I$88,3,0)*0.475*44/12</f>
        <v>0</v>
      </c>
      <c r="BQ127" s="23">
        <f>EXP(-LN(2)/25)*BQ126+(1-EXP(-LN(2)/25))/(LN(2)/25)*Calculateur!BL127*Calculateur!BN127*VLOOKUP('Données projet'!$B$9,Paramètres!$A$1:$I$88,3,0)*0.475*44/12</f>
        <v>0</v>
      </c>
      <c r="BR127" s="23">
        <f>EXP(-LN(2)/2)*BR126+(1-EXP(-LN(2)/2))/(LN(2)/2)*BL127*BO127*VLOOKUP('Données projet'!$B$9,Paramètres!$A$1:$I$88,3,0)*0.475*44/12</f>
        <v>0</v>
      </c>
      <c r="BS127" s="24">
        <f t="shared" si="66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IF(A127&lt;'Données projet'!$A$114,$BV$205^A127,IF(A127='Données projet'!$A$114,'Données projet'!$B$114,BY126+BX127-CG126))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100"/>
        <v>#N/A</v>
      </c>
      <c r="CB127" s="22" t="e">
        <f t="shared" si="67"/>
        <v>#N/A</v>
      </c>
      <c r="CC127" s="62" t="e">
        <f t="shared" si="68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69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projet'!$B$9,Paramètres!$A$1:$I$88,3,0)*0.475*44/12</f>
        <v>0</v>
      </c>
      <c r="CL127" s="23">
        <f>EXP(-LN(2)/25)*CL126+(1-EXP(-LN(2)/25))/(LN(2)/25)*Calculateur!CG127*Calculateur!CI127*VLOOKUP('Données projet'!$B$9,Paramètres!$A$1:$I$88,3,0)*0.475*44/12</f>
        <v>0</v>
      </c>
      <c r="CM127" s="23">
        <f>EXP(-LN(2)/2)*CM126+(1-EXP(-LN(2)/2))/(LN(2)/2)*CG127*CJ127*VLOOKUP('Données projet'!$B$9,Paramètres!$A$1:$I$88,3,0)*0.475*44/12</f>
        <v>0</v>
      </c>
      <c r="CN127" s="24">
        <f t="shared" si="70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IF(A127&lt;'Données projet'!$A$140,$CQ$205^A127,IF(A127='Données projet'!$A$140,'Données projet'!$B$140,CT126+CS127-DB126))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101"/>
        <v>#N/A</v>
      </c>
      <c r="CW127" s="22" t="e">
        <f t="shared" si="71"/>
        <v>#N/A</v>
      </c>
      <c r="CX127" s="62" t="e">
        <f t="shared" si="72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73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projet'!$B$9,Paramètres!$A$1:$I$88,3,0)*0.475*44/12</f>
        <v>0</v>
      </c>
      <c r="DG127" s="23">
        <f>EXP(-LN(2)/25)*DG126+(1-EXP(-LN(2)/25))/(LN(2)/25)*Calculateur!DB127*Calculateur!DD127*VLOOKUP('Données projet'!$B$9,Paramètres!$A$1:$I$88,3,0)*0.475*44/12</f>
        <v>0</v>
      </c>
      <c r="DH127" s="23">
        <f>EXP(-LN(2)/2)*DH126+(1-EXP(-LN(2)/2))/(LN(2)/2)*DB127*DE127*VLOOKUP('Données projet'!$B$9,Paramètres!$A$1:$I$88,3,0)*0.475*44/12</f>
        <v>0</v>
      </c>
      <c r="DI127" s="24">
        <f t="shared" si="74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IF(A127&lt;'Données projet'!$A$166,$DL$205^A127,IF(A127='Données projet'!$A$166,'Données projet'!$B$166,DO126+DN127-DW126))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102"/>
        <v>#N/A</v>
      </c>
      <c r="DR127" s="22" t="e">
        <f t="shared" si="75"/>
        <v>#N/A</v>
      </c>
      <c r="DS127" s="62" t="e">
        <f t="shared" si="76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77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projet'!$B$9,Paramètres!$A$1:$I$88,3,0)*0.475*44/12</f>
        <v>0</v>
      </c>
      <c r="EB127" s="23">
        <f>EXP(-LN(2)/25)*EB126+(1-EXP(-LN(2)/25))/(LN(2)/25)*Calculateur!DW127*Calculateur!DY127*VLOOKUP('Données projet'!$B$9,Paramètres!$A$1:$I$88,3,0)*0.475*44/12</f>
        <v>0</v>
      </c>
      <c r="EC127" s="23">
        <f>EXP(-LN(2)/2)*EC126+(1-EXP(-LN(2)/2))/(LN(2)/2)*DW127*DZ127*VLOOKUP('Données projet'!$B$9,Paramètres!$A$1:$I$88,3,0)*0.475*44/12</f>
        <v>0</v>
      </c>
      <c r="ED127" s="24">
        <f t="shared" si="78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IF(A127&lt;'Données projet'!$A$192,$EG$205^A127,IF(A127='Données projet'!$A$192,'Données projet'!$B$192,EJ126+EI127-ER126))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103"/>
        <v>#N/A</v>
      </c>
      <c r="EM127" s="22" t="e">
        <f t="shared" si="79"/>
        <v>#N/A</v>
      </c>
      <c r="EN127" s="62" t="e">
        <f t="shared" si="80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81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projet'!$B$9,Paramètres!$A$1:$I$88,3,0)*0.475*44/12</f>
        <v>0</v>
      </c>
      <c r="EW127" s="23">
        <f>EXP(-LN(2)/25)*EW126+(1-EXP(-LN(2)/25))/(LN(2)/25)*Calculateur!ER127*Calculateur!ET127*VLOOKUP('Données projet'!$B$9,Paramètres!$A$1:$I$88,3,0)*0.475*44/12</f>
        <v>0</v>
      </c>
      <c r="EX127" s="23">
        <f>EXP(-LN(2)/2)*EX126+(1-EXP(-LN(2)/2))/(LN(2)/2)*ER127*EU127*VLOOKUP('Données projet'!$B$9,Paramètres!$A$1:$I$88,3,0)*0.475*44/12</f>
        <v>0</v>
      </c>
      <c r="EY127" s="24">
        <f t="shared" si="82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IF(A127&lt;'Données projet'!$A$218,$FB$205^A127,IF(A127='Données projet'!$A$218,'Données projet'!$B$218,FE126+FD127-FM126))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4"/>
        <v>#N/A</v>
      </c>
      <c r="FH127" s="22" t="e">
        <f t="shared" si="83"/>
        <v>#N/A</v>
      </c>
      <c r="FI127" s="62" t="e">
        <f t="shared" si="84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85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projet'!$B$9,Paramètres!$A$1:$I$88,3,0)*0.475*44/12</f>
        <v>0</v>
      </c>
      <c r="FR127" s="23">
        <f>EXP(-LN(2)/25)*FR126+(1-EXP(-LN(2)/25))/(LN(2)/25)*Calculateur!FM127*Calculateur!FO127*VLOOKUP('Données projet'!$B$9,Paramètres!$A$1:$I$88,3,0)*0.475*44/12</f>
        <v>0</v>
      </c>
      <c r="FS127" s="23">
        <f>EXP(-LN(2)/2)*FS126+(1-EXP(-LN(2)/2))/(LN(2)/2)*FM127*FP127*VLOOKUP('Données projet'!$B$9,Paramètres!$A$1:$I$88,3,0)*0.475*44/12</f>
        <v>0</v>
      </c>
      <c r="FT127" s="24">
        <f t="shared" si="86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IF(A127&lt;'Données projet'!$A$244,$FW$205^A127,IF(A127='Données projet'!$A$244,'Données projet'!$B$244,FZ126+FY127-GH126))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5"/>
        <v>#N/A</v>
      </c>
      <c r="GC127" s="22" t="e">
        <f t="shared" si="87"/>
        <v>#N/A</v>
      </c>
      <c r="GD127" s="62" t="e">
        <f t="shared" si="88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89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projet'!$B$9,Paramètres!$A$1:$I$88,3,0)*0.475*44/12</f>
        <v>0</v>
      </c>
      <c r="GM127" s="23">
        <f>EXP(-LN(2)/25)*GM126+(1-EXP(-LN(2)/25))/(LN(2)/25)*Calculateur!GH127*Calculateur!GJ127*VLOOKUP('Données projet'!$B$9,Paramètres!$A$1:$I$88,3,0)*0.475*44/12</f>
        <v>0</v>
      </c>
      <c r="GN127" s="23">
        <f>EXP(-LN(2)/2)*GN126+(1-EXP(-LN(2)/2))/(LN(2)/2)*GH127*GK127*VLOOKUP('Données projet'!$B$9,Paramètres!$A$1:$I$88,3,0)*0.475*44/12</f>
        <v>0</v>
      </c>
      <c r="GO127" s="23">
        <f t="shared" si="90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IF(A127&lt;'Données projet'!$A$270,$GR$205^A127,IF(A127='Données projet'!$A$270,'Données projet'!$B$270,GU126+GT127-HC126))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6"/>
        <v>#N/A</v>
      </c>
      <c r="GX127" s="22" t="e">
        <f t="shared" si="91"/>
        <v>#N/A</v>
      </c>
      <c r="GY127" s="62" t="e">
        <f t="shared" si="92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93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projet'!$B$9,Paramètres!$A$1:$I$88,3,0)*0.475*44/12</f>
        <v>0</v>
      </c>
      <c r="HH127" s="23">
        <f>EXP(-LN(2)/25)*HH126+(1-EXP(-LN(2)/25))/(LN(2)/25)*Calculateur!HC127*Calculateur!HE127*VLOOKUP('Données projet'!$B$9,Paramètres!$A$1:$I$88,3,0)*0.475*44/12</f>
        <v>0</v>
      </c>
      <c r="HI127" s="23">
        <f>EXP(-LN(2)/2)*HI126+(1-EXP(-LN(2)/2))/(LN(2)/2)*HC127*HF127*VLOOKUP('Données projet'!$B$9,Paramètres!$A$1:$I$88,3,0)*0.475*44/12</f>
        <v>0</v>
      </c>
      <c r="HJ127" s="24">
        <f t="shared" si="94"/>
        <v>0</v>
      </c>
    </row>
    <row r="128" spans="1:218" s="5" customFormat="1" x14ac:dyDescent="0.3">
      <c r="A128" s="11">
        <f t="shared" si="9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74.749999999999915</v>
      </c>
      <c r="D128" s="12">
        <f t="shared" si="9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7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IF(A128&lt;'Données projet'!$A$36,$K$205^A128,IF(A128='Données projet'!$A$36,'Données projet'!$B$36,N127+M128-V127))</f>
        <v>0</v>
      </c>
      <c r="O128" s="14">
        <f>N128*VLOOKUP('Données projet'!$B$9,Paramètres!$A$1:$I$88,3,0)*VLOOKUP('Données projet'!$B$9,Paramètres!$A$1:$I$88,5,0)</f>
        <v>0</v>
      </c>
      <c r="P128" s="14" t="e">
        <f t="shared" si="9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148.54336005338024</v>
      </c>
      <c r="T128" s="62">
        <f t="shared" si="56"/>
        <v>361.07991692964788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8.1247883736149973</v>
      </c>
      <c r="AA128" s="23">
        <f>EXP(-LN(2)/25)*AA127+(1-EXP(-LN(2)/25))/(LN(2)/25)*Calculateur!V128*Calculateur!X128*VLOOKUP('Données projet'!$B$9,Paramètres!$A$1:$I$88,3,0)*0.475*44/12</f>
        <v>3.1552456981027039</v>
      </c>
      <c r="AB128" s="23">
        <f>EXP(-LN(2)/2)*AB127+(1-EXP(-LN(2)/2))/(LN(2)/2)*V128*Y128*VLOOKUP('Données projet'!$B$9,Paramètres!$A$1:$I$88,3,0)*0.475*44/12</f>
        <v>2.1889543140544156E-13</v>
      </c>
      <c r="AC128" s="24">
        <f t="shared" si="58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IF(A128&lt;'Données projet'!$A$62,$AF$205^A128,IF(A128='Données projet'!$A$62,'Données projet'!$B$62,AI127+AH128-AQ127))</f>
        <v>0</v>
      </c>
      <c r="AJ128" s="14" t="e">
        <f>AI128*VLOOKUP('Données projet'!$B$10,Paramètres!$A$1:$I$88,3,0)*VLOOKUP('Données projet'!$B$10,Paramètres!$A$1:$I$88,5,0)</f>
        <v>#N/A</v>
      </c>
      <c r="AK128" s="14" t="e">
        <f t="shared" si="98"/>
        <v>#N/A</v>
      </c>
      <c r="AL128" s="22" t="e">
        <f t="shared" si="59"/>
        <v>#N/A</v>
      </c>
      <c r="AM128" s="62" t="e">
        <f t="shared" si="60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61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projet'!$B$9,Paramètres!$A$1:$I$88,3,0)*0.475*44/12</f>
        <v>0</v>
      </c>
      <c r="AV128" s="23">
        <f>EXP(-LN(2)/25)*AV127+(1-EXP(-LN(2)/25))/(LN(2)/25)*Calculateur!AQ128*Calculateur!AS128*VLOOKUP('Données projet'!$B$9,Paramètres!$A$1:$I$88,3,0)*0.475*44/12</f>
        <v>0</v>
      </c>
      <c r="AW128" s="23">
        <f>EXP(-LN(2)/2)*AW127+(1-EXP(-LN(2)/2))/(LN(2)/2)*AQ128*AT128*VLOOKUP('Données projet'!$B$9,Paramètres!$A$1:$I$88,3,0)*0.475*44/12</f>
        <v>0</v>
      </c>
      <c r="AX128" s="23">
        <f t="shared" si="62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IF(A128&lt;'Données projet'!$A$88,$BA$205^A128,IF(A128='Données projet'!$A$88,'Données projet'!$B$88,BD127+BC128-BL127))</f>
        <v>0</v>
      </c>
      <c r="BE128" s="14" t="e">
        <f>BD128*VLOOKUP('Données projet'!$B$11,Paramètres!$A$1:$I$88,3,0)*VLOOKUP('Données projet'!$B$11,Paramètres!$A$1:$I$88,5,0)</f>
        <v>#N/A</v>
      </c>
      <c r="BF128" s="14" t="e">
        <f t="shared" si="99"/>
        <v>#N/A</v>
      </c>
      <c r="BG128" s="22" t="e">
        <f t="shared" si="63"/>
        <v>#N/A</v>
      </c>
      <c r="BH128" s="62" t="e">
        <f t="shared" si="64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65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projet'!$B$9,Paramètres!$A$1:$I$88,3,0)*0.475*44/12</f>
        <v>0</v>
      </c>
      <c r="BQ128" s="23">
        <f>EXP(-LN(2)/25)*BQ127+(1-EXP(-LN(2)/25))/(LN(2)/25)*Calculateur!BL128*Calculateur!BN128*VLOOKUP('Données projet'!$B$9,Paramètres!$A$1:$I$88,3,0)*0.475*44/12</f>
        <v>0</v>
      </c>
      <c r="BR128" s="23">
        <f>EXP(-LN(2)/2)*BR127+(1-EXP(-LN(2)/2))/(LN(2)/2)*BL128*BO128*VLOOKUP('Données projet'!$B$9,Paramètres!$A$1:$I$88,3,0)*0.475*44/12</f>
        <v>0</v>
      </c>
      <c r="BS128" s="24">
        <f t="shared" si="66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IF(A128&lt;'Données projet'!$A$114,$BV$205^A128,IF(A128='Données projet'!$A$114,'Données projet'!$B$114,BY127+BX128-CG127))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100"/>
        <v>#N/A</v>
      </c>
      <c r="CB128" s="22" t="e">
        <f t="shared" si="67"/>
        <v>#N/A</v>
      </c>
      <c r="CC128" s="62" t="e">
        <f t="shared" si="68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69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projet'!$B$9,Paramètres!$A$1:$I$88,3,0)*0.475*44/12</f>
        <v>0</v>
      </c>
      <c r="CL128" s="23">
        <f>EXP(-LN(2)/25)*CL127+(1-EXP(-LN(2)/25))/(LN(2)/25)*Calculateur!CG128*Calculateur!CI128*VLOOKUP('Données projet'!$B$9,Paramètres!$A$1:$I$88,3,0)*0.475*44/12</f>
        <v>0</v>
      </c>
      <c r="CM128" s="23">
        <f>EXP(-LN(2)/2)*CM127+(1-EXP(-LN(2)/2))/(LN(2)/2)*CG128*CJ128*VLOOKUP('Données projet'!$B$9,Paramètres!$A$1:$I$88,3,0)*0.475*44/12</f>
        <v>0</v>
      </c>
      <c r="CN128" s="24">
        <f t="shared" si="70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IF(A128&lt;'Données projet'!$A$140,$CQ$205^A128,IF(A128='Données projet'!$A$140,'Données projet'!$B$140,CT127+CS128-DB127))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101"/>
        <v>#N/A</v>
      </c>
      <c r="CW128" s="22" t="e">
        <f t="shared" si="71"/>
        <v>#N/A</v>
      </c>
      <c r="CX128" s="62" t="e">
        <f t="shared" si="72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73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projet'!$B$9,Paramètres!$A$1:$I$88,3,0)*0.475*44/12</f>
        <v>0</v>
      </c>
      <c r="DG128" s="23">
        <f>EXP(-LN(2)/25)*DG127+(1-EXP(-LN(2)/25))/(LN(2)/25)*Calculateur!DB128*Calculateur!DD128*VLOOKUP('Données projet'!$B$9,Paramètres!$A$1:$I$88,3,0)*0.475*44/12</f>
        <v>0</v>
      </c>
      <c r="DH128" s="23">
        <f>EXP(-LN(2)/2)*DH127+(1-EXP(-LN(2)/2))/(LN(2)/2)*DB128*DE128*VLOOKUP('Données projet'!$B$9,Paramètres!$A$1:$I$88,3,0)*0.475*44/12</f>
        <v>0</v>
      </c>
      <c r="DI128" s="24">
        <f t="shared" si="74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IF(A128&lt;'Données projet'!$A$166,$DL$205^A128,IF(A128='Données projet'!$A$166,'Données projet'!$B$166,DO127+DN128-DW127))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102"/>
        <v>#N/A</v>
      </c>
      <c r="DR128" s="22" t="e">
        <f t="shared" si="75"/>
        <v>#N/A</v>
      </c>
      <c r="DS128" s="62" t="e">
        <f t="shared" si="76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77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projet'!$B$9,Paramètres!$A$1:$I$88,3,0)*0.475*44/12</f>
        <v>0</v>
      </c>
      <c r="EB128" s="23">
        <f>EXP(-LN(2)/25)*EB127+(1-EXP(-LN(2)/25))/(LN(2)/25)*Calculateur!DW128*Calculateur!DY128*VLOOKUP('Données projet'!$B$9,Paramètres!$A$1:$I$88,3,0)*0.475*44/12</f>
        <v>0</v>
      </c>
      <c r="EC128" s="23">
        <f>EXP(-LN(2)/2)*EC127+(1-EXP(-LN(2)/2))/(LN(2)/2)*DW128*DZ128*VLOOKUP('Données projet'!$B$9,Paramètres!$A$1:$I$88,3,0)*0.475*44/12</f>
        <v>0</v>
      </c>
      <c r="ED128" s="24">
        <f t="shared" si="78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IF(A128&lt;'Données projet'!$A$192,$EG$205^A128,IF(A128='Données projet'!$A$192,'Données projet'!$B$192,EJ127+EI128-ER127))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103"/>
        <v>#N/A</v>
      </c>
      <c r="EM128" s="22" t="e">
        <f t="shared" si="79"/>
        <v>#N/A</v>
      </c>
      <c r="EN128" s="62" t="e">
        <f t="shared" si="80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81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projet'!$B$9,Paramètres!$A$1:$I$88,3,0)*0.475*44/12</f>
        <v>0</v>
      </c>
      <c r="EW128" s="23">
        <f>EXP(-LN(2)/25)*EW127+(1-EXP(-LN(2)/25))/(LN(2)/25)*Calculateur!ER128*Calculateur!ET128*VLOOKUP('Données projet'!$B$9,Paramètres!$A$1:$I$88,3,0)*0.475*44/12</f>
        <v>0</v>
      </c>
      <c r="EX128" s="23">
        <f>EXP(-LN(2)/2)*EX127+(1-EXP(-LN(2)/2))/(LN(2)/2)*ER128*EU128*VLOOKUP('Données projet'!$B$9,Paramètres!$A$1:$I$88,3,0)*0.475*44/12</f>
        <v>0</v>
      </c>
      <c r="EY128" s="24">
        <f t="shared" si="82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IF(A128&lt;'Données projet'!$A$218,$FB$205^A128,IF(A128='Données projet'!$A$218,'Données projet'!$B$218,FE127+FD128-FM127))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4"/>
        <v>#N/A</v>
      </c>
      <c r="FH128" s="22" t="e">
        <f t="shared" si="83"/>
        <v>#N/A</v>
      </c>
      <c r="FI128" s="62" t="e">
        <f t="shared" si="84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85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projet'!$B$9,Paramètres!$A$1:$I$88,3,0)*0.475*44/12</f>
        <v>0</v>
      </c>
      <c r="FR128" s="23">
        <f>EXP(-LN(2)/25)*FR127+(1-EXP(-LN(2)/25))/(LN(2)/25)*Calculateur!FM128*Calculateur!FO128*VLOOKUP('Données projet'!$B$9,Paramètres!$A$1:$I$88,3,0)*0.475*44/12</f>
        <v>0</v>
      </c>
      <c r="FS128" s="23">
        <f>EXP(-LN(2)/2)*FS127+(1-EXP(-LN(2)/2))/(LN(2)/2)*FM128*FP128*VLOOKUP('Données projet'!$B$9,Paramètres!$A$1:$I$88,3,0)*0.475*44/12</f>
        <v>0</v>
      </c>
      <c r="FT128" s="24">
        <f t="shared" si="86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IF(A128&lt;'Données projet'!$A$244,$FW$205^A128,IF(A128='Données projet'!$A$244,'Données projet'!$B$244,FZ127+FY128-GH127))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5"/>
        <v>#N/A</v>
      </c>
      <c r="GC128" s="22" t="e">
        <f t="shared" si="87"/>
        <v>#N/A</v>
      </c>
      <c r="GD128" s="62" t="e">
        <f t="shared" si="88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89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projet'!$B$9,Paramètres!$A$1:$I$88,3,0)*0.475*44/12</f>
        <v>0</v>
      </c>
      <c r="GM128" s="23">
        <f>EXP(-LN(2)/25)*GM127+(1-EXP(-LN(2)/25))/(LN(2)/25)*Calculateur!GH128*Calculateur!GJ128*VLOOKUP('Données projet'!$B$9,Paramètres!$A$1:$I$88,3,0)*0.475*44/12</f>
        <v>0</v>
      </c>
      <c r="GN128" s="23">
        <f>EXP(-LN(2)/2)*GN127+(1-EXP(-LN(2)/2))/(LN(2)/2)*GH128*GK128*VLOOKUP('Données projet'!$B$9,Paramètres!$A$1:$I$88,3,0)*0.475*44/12</f>
        <v>0</v>
      </c>
      <c r="GO128" s="23">
        <f t="shared" si="90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IF(A128&lt;'Données projet'!$A$270,$GR$205^A128,IF(A128='Données projet'!$A$270,'Données projet'!$B$270,GU127+GT128-HC127))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6"/>
        <v>#N/A</v>
      </c>
      <c r="GX128" s="22" t="e">
        <f t="shared" si="91"/>
        <v>#N/A</v>
      </c>
      <c r="GY128" s="62" t="e">
        <f t="shared" si="92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93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projet'!$B$9,Paramètres!$A$1:$I$88,3,0)*0.475*44/12</f>
        <v>0</v>
      </c>
      <c r="HH128" s="23">
        <f>EXP(-LN(2)/25)*HH127+(1-EXP(-LN(2)/25))/(LN(2)/25)*Calculateur!HC128*Calculateur!HE128*VLOOKUP('Données projet'!$B$9,Paramètres!$A$1:$I$88,3,0)*0.475*44/12</f>
        <v>0</v>
      </c>
      <c r="HI128" s="23">
        <f>EXP(-LN(2)/2)*HI127+(1-EXP(-LN(2)/2))/(LN(2)/2)*HC128*HF128*VLOOKUP('Données projet'!$B$9,Paramètres!$A$1:$I$88,3,0)*0.475*44/12</f>
        <v>0</v>
      </c>
      <c r="HJ128" s="24">
        <f t="shared" si="94"/>
        <v>0</v>
      </c>
    </row>
    <row r="129" spans="1:218" s="5" customFormat="1" x14ac:dyDescent="0.3">
      <c r="A129" s="11">
        <f t="shared" si="9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75.347999999999914</v>
      </c>
      <c r="D129" s="12">
        <f t="shared" si="9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7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IF(A129&lt;'Données projet'!$A$36,$K$205^A129,IF(A129='Données projet'!$A$36,'Données projet'!$B$36,N128+M129-V128))</f>
        <v>0</v>
      </c>
      <c r="O129" s="14">
        <f>N129*VLOOKUP('Données projet'!$B$9,Paramètres!$A$1:$I$88,3,0)*VLOOKUP('Données projet'!$B$9,Paramètres!$A$1:$I$88,5,0)</f>
        <v>0</v>
      </c>
      <c r="P129" s="14" t="e">
        <f t="shared" si="9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148.54336005338024</v>
      </c>
      <c r="T129" s="62">
        <f t="shared" si="56"/>
        <v>361.07991692964788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7.9654662292399872</v>
      </c>
      <c r="AA129" s="23">
        <f>EXP(-LN(2)/25)*AA128+(1-EXP(-LN(2)/25))/(LN(2)/25)*Calculateur!V129*Calculateur!X129*VLOOKUP('Données projet'!$B$9,Paramètres!$A$1:$I$88,3,0)*0.475*44/12</f>
        <v>3.0689653385609255</v>
      </c>
      <c r="AB129" s="23">
        <f>EXP(-LN(2)/2)*AB128+(1-EXP(-LN(2)/2))/(LN(2)/2)*V129*Y129*VLOOKUP('Données projet'!$B$9,Paramètres!$A$1:$I$88,3,0)*0.475*44/12</f>
        <v>1.5478244391754249E-13</v>
      </c>
      <c r="AC129" s="24">
        <f t="shared" si="58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IF(A129&lt;'Données projet'!$A$62,$AF$205^A129,IF(A129='Données projet'!$A$62,'Données projet'!$B$62,AI128+AH129-AQ128))</f>
        <v>0</v>
      </c>
      <c r="AJ129" s="14" t="e">
        <f>AI129*VLOOKUP('Données projet'!$B$10,Paramètres!$A$1:$I$88,3,0)*VLOOKUP('Données projet'!$B$10,Paramètres!$A$1:$I$88,5,0)</f>
        <v>#N/A</v>
      </c>
      <c r="AK129" s="14" t="e">
        <f t="shared" si="98"/>
        <v>#N/A</v>
      </c>
      <c r="AL129" s="22" t="e">
        <f t="shared" si="59"/>
        <v>#N/A</v>
      </c>
      <c r="AM129" s="62" t="e">
        <f t="shared" si="60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61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projet'!$B$9,Paramètres!$A$1:$I$88,3,0)*0.475*44/12</f>
        <v>0</v>
      </c>
      <c r="AV129" s="23">
        <f>EXP(-LN(2)/25)*AV128+(1-EXP(-LN(2)/25))/(LN(2)/25)*Calculateur!AQ129*Calculateur!AS129*VLOOKUP('Données projet'!$B$9,Paramètres!$A$1:$I$88,3,0)*0.475*44/12</f>
        <v>0</v>
      </c>
      <c r="AW129" s="23">
        <f>EXP(-LN(2)/2)*AW128+(1-EXP(-LN(2)/2))/(LN(2)/2)*AQ129*AT129*VLOOKUP('Données projet'!$B$9,Paramètres!$A$1:$I$88,3,0)*0.475*44/12</f>
        <v>0</v>
      </c>
      <c r="AX129" s="23">
        <f t="shared" si="62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IF(A129&lt;'Données projet'!$A$88,$BA$205^A129,IF(A129='Données projet'!$A$88,'Données projet'!$B$88,BD128+BC129-BL128))</f>
        <v>0</v>
      </c>
      <c r="BE129" s="14" t="e">
        <f>BD129*VLOOKUP('Données projet'!$B$11,Paramètres!$A$1:$I$88,3,0)*VLOOKUP('Données projet'!$B$11,Paramètres!$A$1:$I$88,5,0)</f>
        <v>#N/A</v>
      </c>
      <c r="BF129" s="14" t="e">
        <f t="shared" si="99"/>
        <v>#N/A</v>
      </c>
      <c r="BG129" s="22" t="e">
        <f t="shared" si="63"/>
        <v>#N/A</v>
      </c>
      <c r="BH129" s="62" t="e">
        <f t="shared" si="64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65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projet'!$B$9,Paramètres!$A$1:$I$88,3,0)*0.475*44/12</f>
        <v>0</v>
      </c>
      <c r="BQ129" s="23">
        <f>EXP(-LN(2)/25)*BQ128+(1-EXP(-LN(2)/25))/(LN(2)/25)*Calculateur!BL129*Calculateur!BN129*VLOOKUP('Données projet'!$B$9,Paramètres!$A$1:$I$88,3,0)*0.475*44/12</f>
        <v>0</v>
      </c>
      <c r="BR129" s="23">
        <f>EXP(-LN(2)/2)*BR128+(1-EXP(-LN(2)/2))/(LN(2)/2)*BL129*BO129*VLOOKUP('Données projet'!$B$9,Paramètres!$A$1:$I$88,3,0)*0.475*44/12</f>
        <v>0</v>
      </c>
      <c r="BS129" s="24">
        <f t="shared" si="66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IF(A129&lt;'Données projet'!$A$114,$BV$205^A129,IF(A129='Données projet'!$A$114,'Données projet'!$B$114,BY128+BX129-CG128))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100"/>
        <v>#N/A</v>
      </c>
      <c r="CB129" s="22" t="e">
        <f t="shared" si="67"/>
        <v>#N/A</v>
      </c>
      <c r="CC129" s="62" t="e">
        <f t="shared" si="68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69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projet'!$B$9,Paramètres!$A$1:$I$88,3,0)*0.475*44/12</f>
        <v>0</v>
      </c>
      <c r="CL129" s="23">
        <f>EXP(-LN(2)/25)*CL128+(1-EXP(-LN(2)/25))/(LN(2)/25)*Calculateur!CG129*Calculateur!CI129*VLOOKUP('Données projet'!$B$9,Paramètres!$A$1:$I$88,3,0)*0.475*44/12</f>
        <v>0</v>
      </c>
      <c r="CM129" s="23">
        <f>EXP(-LN(2)/2)*CM128+(1-EXP(-LN(2)/2))/(LN(2)/2)*CG129*CJ129*VLOOKUP('Données projet'!$B$9,Paramètres!$A$1:$I$88,3,0)*0.475*44/12</f>
        <v>0</v>
      </c>
      <c r="CN129" s="24">
        <f t="shared" si="70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IF(A129&lt;'Données projet'!$A$140,$CQ$205^A129,IF(A129='Données projet'!$A$140,'Données projet'!$B$140,CT128+CS129-DB128))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101"/>
        <v>#N/A</v>
      </c>
      <c r="CW129" s="22" t="e">
        <f t="shared" si="71"/>
        <v>#N/A</v>
      </c>
      <c r="CX129" s="62" t="e">
        <f t="shared" si="72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73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projet'!$B$9,Paramètres!$A$1:$I$88,3,0)*0.475*44/12</f>
        <v>0</v>
      </c>
      <c r="DG129" s="23">
        <f>EXP(-LN(2)/25)*DG128+(1-EXP(-LN(2)/25))/(LN(2)/25)*Calculateur!DB129*Calculateur!DD129*VLOOKUP('Données projet'!$B$9,Paramètres!$A$1:$I$88,3,0)*0.475*44/12</f>
        <v>0</v>
      </c>
      <c r="DH129" s="23">
        <f>EXP(-LN(2)/2)*DH128+(1-EXP(-LN(2)/2))/(LN(2)/2)*DB129*DE129*VLOOKUP('Données projet'!$B$9,Paramètres!$A$1:$I$88,3,0)*0.475*44/12</f>
        <v>0</v>
      </c>
      <c r="DI129" s="24">
        <f t="shared" si="74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IF(A129&lt;'Données projet'!$A$166,$DL$205^A129,IF(A129='Données projet'!$A$166,'Données projet'!$B$166,DO128+DN129-DW128))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102"/>
        <v>#N/A</v>
      </c>
      <c r="DR129" s="22" t="e">
        <f t="shared" si="75"/>
        <v>#N/A</v>
      </c>
      <c r="DS129" s="62" t="e">
        <f t="shared" si="76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77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projet'!$B$9,Paramètres!$A$1:$I$88,3,0)*0.475*44/12</f>
        <v>0</v>
      </c>
      <c r="EB129" s="23">
        <f>EXP(-LN(2)/25)*EB128+(1-EXP(-LN(2)/25))/(LN(2)/25)*Calculateur!DW129*Calculateur!DY129*VLOOKUP('Données projet'!$B$9,Paramètres!$A$1:$I$88,3,0)*0.475*44/12</f>
        <v>0</v>
      </c>
      <c r="EC129" s="23">
        <f>EXP(-LN(2)/2)*EC128+(1-EXP(-LN(2)/2))/(LN(2)/2)*DW129*DZ129*VLOOKUP('Données projet'!$B$9,Paramètres!$A$1:$I$88,3,0)*0.475*44/12</f>
        <v>0</v>
      </c>
      <c r="ED129" s="24">
        <f t="shared" si="78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IF(A129&lt;'Données projet'!$A$192,$EG$205^A129,IF(A129='Données projet'!$A$192,'Données projet'!$B$192,EJ128+EI129-ER128))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103"/>
        <v>#N/A</v>
      </c>
      <c r="EM129" s="22" t="e">
        <f t="shared" si="79"/>
        <v>#N/A</v>
      </c>
      <c r="EN129" s="62" t="e">
        <f t="shared" si="80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81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projet'!$B$9,Paramètres!$A$1:$I$88,3,0)*0.475*44/12</f>
        <v>0</v>
      </c>
      <c r="EW129" s="23">
        <f>EXP(-LN(2)/25)*EW128+(1-EXP(-LN(2)/25))/(LN(2)/25)*Calculateur!ER129*Calculateur!ET129*VLOOKUP('Données projet'!$B$9,Paramètres!$A$1:$I$88,3,0)*0.475*44/12</f>
        <v>0</v>
      </c>
      <c r="EX129" s="23">
        <f>EXP(-LN(2)/2)*EX128+(1-EXP(-LN(2)/2))/(LN(2)/2)*ER129*EU129*VLOOKUP('Données projet'!$B$9,Paramètres!$A$1:$I$88,3,0)*0.475*44/12</f>
        <v>0</v>
      </c>
      <c r="EY129" s="24">
        <f t="shared" si="82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IF(A129&lt;'Données projet'!$A$218,$FB$205^A129,IF(A129='Données projet'!$A$218,'Données projet'!$B$218,FE128+FD129-FM128))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4"/>
        <v>#N/A</v>
      </c>
      <c r="FH129" s="22" t="e">
        <f t="shared" si="83"/>
        <v>#N/A</v>
      </c>
      <c r="FI129" s="62" t="e">
        <f t="shared" si="84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85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projet'!$B$9,Paramètres!$A$1:$I$88,3,0)*0.475*44/12</f>
        <v>0</v>
      </c>
      <c r="FR129" s="23">
        <f>EXP(-LN(2)/25)*FR128+(1-EXP(-LN(2)/25))/(LN(2)/25)*Calculateur!FM129*Calculateur!FO129*VLOOKUP('Données projet'!$B$9,Paramètres!$A$1:$I$88,3,0)*0.475*44/12</f>
        <v>0</v>
      </c>
      <c r="FS129" s="23">
        <f>EXP(-LN(2)/2)*FS128+(1-EXP(-LN(2)/2))/(LN(2)/2)*FM129*FP129*VLOOKUP('Données projet'!$B$9,Paramètres!$A$1:$I$88,3,0)*0.475*44/12</f>
        <v>0</v>
      </c>
      <c r="FT129" s="24">
        <f t="shared" si="86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IF(A129&lt;'Données projet'!$A$244,$FW$205^A129,IF(A129='Données projet'!$A$244,'Données projet'!$B$244,FZ128+FY129-GH128))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5"/>
        <v>#N/A</v>
      </c>
      <c r="GC129" s="22" t="e">
        <f t="shared" si="87"/>
        <v>#N/A</v>
      </c>
      <c r="GD129" s="62" t="e">
        <f t="shared" si="88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89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projet'!$B$9,Paramètres!$A$1:$I$88,3,0)*0.475*44/12</f>
        <v>0</v>
      </c>
      <c r="GM129" s="23">
        <f>EXP(-LN(2)/25)*GM128+(1-EXP(-LN(2)/25))/(LN(2)/25)*Calculateur!GH129*Calculateur!GJ129*VLOOKUP('Données projet'!$B$9,Paramètres!$A$1:$I$88,3,0)*0.475*44/12</f>
        <v>0</v>
      </c>
      <c r="GN129" s="23">
        <f>EXP(-LN(2)/2)*GN128+(1-EXP(-LN(2)/2))/(LN(2)/2)*GH129*GK129*VLOOKUP('Données projet'!$B$9,Paramètres!$A$1:$I$88,3,0)*0.475*44/12</f>
        <v>0</v>
      </c>
      <c r="GO129" s="23">
        <f t="shared" si="90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IF(A129&lt;'Données projet'!$A$270,$GR$205^A129,IF(A129='Données projet'!$A$270,'Données projet'!$B$270,GU128+GT129-HC128))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6"/>
        <v>#N/A</v>
      </c>
      <c r="GX129" s="22" t="e">
        <f t="shared" si="91"/>
        <v>#N/A</v>
      </c>
      <c r="GY129" s="62" t="e">
        <f t="shared" si="92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93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projet'!$B$9,Paramètres!$A$1:$I$88,3,0)*0.475*44/12</f>
        <v>0</v>
      </c>
      <c r="HH129" s="23">
        <f>EXP(-LN(2)/25)*HH128+(1-EXP(-LN(2)/25))/(LN(2)/25)*Calculateur!HC129*Calculateur!HE129*VLOOKUP('Données projet'!$B$9,Paramètres!$A$1:$I$88,3,0)*0.475*44/12</f>
        <v>0</v>
      </c>
      <c r="HI129" s="23">
        <f>EXP(-LN(2)/2)*HI128+(1-EXP(-LN(2)/2))/(LN(2)/2)*HC129*HF129*VLOOKUP('Données projet'!$B$9,Paramètres!$A$1:$I$88,3,0)*0.475*44/12</f>
        <v>0</v>
      </c>
      <c r="HJ129" s="24">
        <f t="shared" si="94"/>
        <v>0</v>
      </c>
    </row>
    <row r="130" spans="1:218" s="5" customFormat="1" x14ac:dyDescent="0.3">
      <c r="A130" s="11">
        <f t="shared" si="9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75.945999999999913</v>
      </c>
      <c r="D130" s="12">
        <f t="shared" si="9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7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IF(A130&lt;'Données projet'!$A$36,$K$205^A130,IF(A130='Données projet'!$A$36,'Données projet'!$B$36,N129+M130-V129))</f>
        <v>0</v>
      </c>
      <c r="O130" s="14">
        <f>N130*VLOOKUP('Données projet'!$B$9,Paramètres!$A$1:$I$88,3,0)*VLOOKUP('Données projet'!$B$9,Paramètres!$A$1:$I$88,5,0)</f>
        <v>0</v>
      </c>
      <c r="P130" s="14" t="e">
        <f t="shared" si="9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148.54336005338024</v>
      </c>
      <c r="T130" s="62">
        <f t="shared" si="56"/>
        <v>361.07991692964788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7.8092682949392582</v>
      </c>
      <c r="AA130" s="23">
        <f>EXP(-LN(2)/25)*AA129+(1-EXP(-LN(2)/25))/(LN(2)/25)*Calculateur!V130*Calculateur!X130*VLOOKUP('Données projet'!$B$9,Paramètres!$A$1:$I$88,3,0)*0.475*44/12</f>
        <v>2.9850443199881038</v>
      </c>
      <c r="AB130" s="23">
        <f>EXP(-LN(2)/2)*AB129+(1-EXP(-LN(2)/2))/(LN(2)/2)*V130*Y130*VLOOKUP('Données projet'!$B$9,Paramètres!$A$1:$I$88,3,0)*0.475*44/12</f>
        <v>1.0944771570272078E-13</v>
      </c>
      <c r="AC130" s="24">
        <f t="shared" si="58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IF(A130&lt;'Données projet'!$A$62,$AF$205^A130,IF(A130='Données projet'!$A$62,'Données projet'!$B$62,AI129+AH130-AQ129))</f>
        <v>0</v>
      </c>
      <c r="AJ130" s="14" t="e">
        <f>AI130*VLOOKUP('Données projet'!$B$10,Paramètres!$A$1:$I$88,3,0)*VLOOKUP('Données projet'!$B$10,Paramètres!$A$1:$I$88,5,0)</f>
        <v>#N/A</v>
      </c>
      <c r="AK130" s="14" t="e">
        <f t="shared" si="98"/>
        <v>#N/A</v>
      </c>
      <c r="AL130" s="22" t="e">
        <f t="shared" si="59"/>
        <v>#N/A</v>
      </c>
      <c r="AM130" s="62" t="e">
        <f t="shared" si="60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61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projet'!$B$9,Paramètres!$A$1:$I$88,3,0)*0.475*44/12</f>
        <v>0</v>
      </c>
      <c r="AV130" s="23">
        <f>EXP(-LN(2)/25)*AV129+(1-EXP(-LN(2)/25))/(LN(2)/25)*Calculateur!AQ130*Calculateur!AS130*VLOOKUP('Données projet'!$B$9,Paramètres!$A$1:$I$88,3,0)*0.475*44/12</f>
        <v>0</v>
      </c>
      <c r="AW130" s="23">
        <f>EXP(-LN(2)/2)*AW129+(1-EXP(-LN(2)/2))/(LN(2)/2)*AQ130*AT130*VLOOKUP('Données projet'!$B$9,Paramètres!$A$1:$I$88,3,0)*0.475*44/12</f>
        <v>0</v>
      </c>
      <c r="AX130" s="23">
        <f t="shared" si="62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IF(A130&lt;'Données projet'!$A$88,$BA$205^A130,IF(A130='Données projet'!$A$88,'Données projet'!$B$88,BD129+BC130-BL129))</f>
        <v>0</v>
      </c>
      <c r="BE130" s="14" t="e">
        <f>BD130*VLOOKUP('Données projet'!$B$11,Paramètres!$A$1:$I$88,3,0)*VLOOKUP('Données projet'!$B$11,Paramètres!$A$1:$I$88,5,0)</f>
        <v>#N/A</v>
      </c>
      <c r="BF130" s="14" t="e">
        <f t="shared" si="99"/>
        <v>#N/A</v>
      </c>
      <c r="BG130" s="22" t="e">
        <f t="shared" si="63"/>
        <v>#N/A</v>
      </c>
      <c r="BH130" s="62" t="e">
        <f t="shared" si="64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65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projet'!$B$9,Paramètres!$A$1:$I$88,3,0)*0.475*44/12</f>
        <v>0</v>
      </c>
      <c r="BQ130" s="23">
        <f>EXP(-LN(2)/25)*BQ129+(1-EXP(-LN(2)/25))/(LN(2)/25)*Calculateur!BL130*Calculateur!BN130*VLOOKUP('Données projet'!$B$9,Paramètres!$A$1:$I$88,3,0)*0.475*44/12</f>
        <v>0</v>
      </c>
      <c r="BR130" s="23">
        <f>EXP(-LN(2)/2)*BR129+(1-EXP(-LN(2)/2))/(LN(2)/2)*BL130*BO130*VLOOKUP('Données projet'!$B$9,Paramètres!$A$1:$I$88,3,0)*0.475*44/12</f>
        <v>0</v>
      </c>
      <c r="BS130" s="24">
        <f t="shared" si="66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IF(A130&lt;'Données projet'!$A$114,$BV$205^A130,IF(A130='Données projet'!$A$114,'Données projet'!$B$114,BY129+BX130-CG129))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100"/>
        <v>#N/A</v>
      </c>
      <c r="CB130" s="22" t="e">
        <f t="shared" si="67"/>
        <v>#N/A</v>
      </c>
      <c r="CC130" s="62" t="e">
        <f t="shared" si="68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69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projet'!$B$9,Paramètres!$A$1:$I$88,3,0)*0.475*44/12</f>
        <v>0</v>
      </c>
      <c r="CL130" s="23">
        <f>EXP(-LN(2)/25)*CL129+(1-EXP(-LN(2)/25))/(LN(2)/25)*Calculateur!CG130*Calculateur!CI130*VLOOKUP('Données projet'!$B$9,Paramètres!$A$1:$I$88,3,0)*0.475*44/12</f>
        <v>0</v>
      </c>
      <c r="CM130" s="23">
        <f>EXP(-LN(2)/2)*CM129+(1-EXP(-LN(2)/2))/(LN(2)/2)*CG130*CJ130*VLOOKUP('Données projet'!$B$9,Paramètres!$A$1:$I$88,3,0)*0.475*44/12</f>
        <v>0</v>
      </c>
      <c r="CN130" s="24">
        <f t="shared" si="70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IF(A130&lt;'Données projet'!$A$140,$CQ$205^A130,IF(A130='Données projet'!$A$140,'Données projet'!$B$140,CT129+CS130-DB129))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101"/>
        <v>#N/A</v>
      </c>
      <c r="CW130" s="22" t="e">
        <f t="shared" si="71"/>
        <v>#N/A</v>
      </c>
      <c r="CX130" s="62" t="e">
        <f t="shared" si="72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73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projet'!$B$9,Paramètres!$A$1:$I$88,3,0)*0.475*44/12</f>
        <v>0</v>
      </c>
      <c r="DG130" s="23">
        <f>EXP(-LN(2)/25)*DG129+(1-EXP(-LN(2)/25))/(LN(2)/25)*Calculateur!DB130*Calculateur!DD130*VLOOKUP('Données projet'!$B$9,Paramètres!$A$1:$I$88,3,0)*0.475*44/12</f>
        <v>0</v>
      </c>
      <c r="DH130" s="23">
        <f>EXP(-LN(2)/2)*DH129+(1-EXP(-LN(2)/2))/(LN(2)/2)*DB130*DE130*VLOOKUP('Données projet'!$B$9,Paramètres!$A$1:$I$88,3,0)*0.475*44/12</f>
        <v>0</v>
      </c>
      <c r="DI130" s="24">
        <f t="shared" si="74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IF(A130&lt;'Données projet'!$A$166,$DL$205^A130,IF(A130='Données projet'!$A$166,'Données projet'!$B$166,DO129+DN130-DW129))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102"/>
        <v>#N/A</v>
      </c>
      <c r="DR130" s="22" t="e">
        <f t="shared" si="75"/>
        <v>#N/A</v>
      </c>
      <c r="DS130" s="62" t="e">
        <f t="shared" si="76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77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projet'!$B$9,Paramètres!$A$1:$I$88,3,0)*0.475*44/12</f>
        <v>0</v>
      </c>
      <c r="EB130" s="23">
        <f>EXP(-LN(2)/25)*EB129+(1-EXP(-LN(2)/25))/(LN(2)/25)*Calculateur!DW130*Calculateur!DY130*VLOOKUP('Données projet'!$B$9,Paramètres!$A$1:$I$88,3,0)*0.475*44/12</f>
        <v>0</v>
      </c>
      <c r="EC130" s="23">
        <f>EXP(-LN(2)/2)*EC129+(1-EXP(-LN(2)/2))/(LN(2)/2)*DW130*DZ130*VLOOKUP('Données projet'!$B$9,Paramètres!$A$1:$I$88,3,0)*0.475*44/12</f>
        <v>0</v>
      </c>
      <c r="ED130" s="24">
        <f t="shared" si="78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IF(A130&lt;'Données projet'!$A$192,$EG$205^A130,IF(A130='Données projet'!$A$192,'Données projet'!$B$192,EJ129+EI130-ER129))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103"/>
        <v>#N/A</v>
      </c>
      <c r="EM130" s="22" t="e">
        <f t="shared" si="79"/>
        <v>#N/A</v>
      </c>
      <c r="EN130" s="62" t="e">
        <f t="shared" si="80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81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projet'!$B$9,Paramètres!$A$1:$I$88,3,0)*0.475*44/12</f>
        <v>0</v>
      </c>
      <c r="EW130" s="23">
        <f>EXP(-LN(2)/25)*EW129+(1-EXP(-LN(2)/25))/(LN(2)/25)*Calculateur!ER130*Calculateur!ET130*VLOOKUP('Données projet'!$B$9,Paramètres!$A$1:$I$88,3,0)*0.475*44/12</f>
        <v>0</v>
      </c>
      <c r="EX130" s="23">
        <f>EXP(-LN(2)/2)*EX129+(1-EXP(-LN(2)/2))/(LN(2)/2)*ER130*EU130*VLOOKUP('Données projet'!$B$9,Paramètres!$A$1:$I$88,3,0)*0.475*44/12</f>
        <v>0</v>
      </c>
      <c r="EY130" s="24">
        <f t="shared" si="82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IF(A130&lt;'Données projet'!$A$218,$FB$205^A130,IF(A130='Données projet'!$A$218,'Données projet'!$B$218,FE129+FD130-FM129))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4"/>
        <v>#N/A</v>
      </c>
      <c r="FH130" s="22" t="e">
        <f t="shared" si="83"/>
        <v>#N/A</v>
      </c>
      <c r="FI130" s="62" t="e">
        <f t="shared" si="84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85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projet'!$B$9,Paramètres!$A$1:$I$88,3,0)*0.475*44/12</f>
        <v>0</v>
      </c>
      <c r="FR130" s="23">
        <f>EXP(-LN(2)/25)*FR129+(1-EXP(-LN(2)/25))/(LN(2)/25)*Calculateur!FM130*Calculateur!FO130*VLOOKUP('Données projet'!$B$9,Paramètres!$A$1:$I$88,3,0)*0.475*44/12</f>
        <v>0</v>
      </c>
      <c r="FS130" s="23">
        <f>EXP(-LN(2)/2)*FS129+(1-EXP(-LN(2)/2))/(LN(2)/2)*FM130*FP130*VLOOKUP('Données projet'!$B$9,Paramètres!$A$1:$I$88,3,0)*0.475*44/12</f>
        <v>0</v>
      </c>
      <c r="FT130" s="24">
        <f t="shared" si="86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IF(A130&lt;'Données projet'!$A$244,$FW$205^A130,IF(A130='Données projet'!$A$244,'Données projet'!$B$244,FZ129+FY130-GH129))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5"/>
        <v>#N/A</v>
      </c>
      <c r="GC130" s="22" t="e">
        <f t="shared" si="87"/>
        <v>#N/A</v>
      </c>
      <c r="GD130" s="62" t="e">
        <f t="shared" si="88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89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projet'!$B$9,Paramètres!$A$1:$I$88,3,0)*0.475*44/12</f>
        <v>0</v>
      </c>
      <c r="GM130" s="23">
        <f>EXP(-LN(2)/25)*GM129+(1-EXP(-LN(2)/25))/(LN(2)/25)*Calculateur!GH130*Calculateur!GJ130*VLOOKUP('Données projet'!$B$9,Paramètres!$A$1:$I$88,3,0)*0.475*44/12</f>
        <v>0</v>
      </c>
      <c r="GN130" s="23">
        <f>EXP(-LN(2)/2)*GN129+(1-EXP(-LN(2)/2))/(LN(2)/2)*GH130*GK130*VLOOKUP('Données projet'!$B$9,Paramètres!$A$1:$I$88,3,0)*0.475*44/12</f>
        <v>0</v>
      </c>
      <c r="GO130" s="23">
        <f t="shared" si="90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IF(A130&lt;'Données projet'!$A$270,$GR$205^A130,IF(A130='Données projet'!$A$270,'Données projet'!$B$270,GU129+GT130-HC129))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6"/>
        <v>#N/A</v>
      </c>
      <c r="GX130" s="22" t="e">
        <f t="shared" si="91"/>
        <v>#N/A</v>
      </c>
      <c r="GY130" s="62" t="e">
        <f t="shared" si="92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93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projet'!$B$9,Paramètres!$A$1:$I$88,3,0)*0.475*44/12</f>
        <v>0</v>
      </c>
      <c r="HH130" s="23">
        <f>EXP(-LN(2)/25)*HH129+(1-EXP(-LN(2)/25))/(LN(2)/25)*Calculateur!HC130*Calculateur!HE130*VLOOKUP('Données projet'!$B$9,Paramètres!$A$1:$I$88,3,0)*0.475*44/12</f>
        <v>0</v>
      </c>
      <c r="HI130" s="23">
        <f>EXP(-LN(2)/2)*HI129+(1-EXP(-LN(2)/2))/(LN(2)/2)*HC130*HF130*VLOOKUP('Données projet'!$B$9,Paramètres!$A$1:$I$88,3,0)*0.475*44/12</f>
        <v>0</v>
      </c>
      <c r="HJ130" s="24">
        <f t="shared" si="94"/>
        <v>0</v>
      </c>
    </row>
    <row r="131" spans="1:218" s="5" customFormat="1" x14ac:dyDescent="0.3">
      <c r="A131" s="11">
        <f t="shared" si="9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76.543999999999912</v>
      </c>
      <c r="D131" s="12">
        <f t="shared" si="9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7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IF(A131&lt;'Données projet'!$A$36,$K$205^A131,IF(A131='Données projet'!$A$36,'Données projet'!$B$36,N130+M131-V130))</f>
        <v>0</v>
      </c>
      <c r="O131" s="14">
        <f>N131*VLOOKUP('Données projet'!$B$9,Paramètres!$A$1:$I$88,3,0)*VLOOKUP('Données projet'!$B$9,Paramètres!$A$1:$I$88,5,0)</f>
        <v>0</v>
      </c>
      <c r="P131" s="14" t="e">
        <f t="shared" si="9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148.54336005338024</v>
      </c>
      <c r="T131" s="62">
        <f t="shared" ref="T131:T194" si="110">$R$33-$H$33</f>
        <v>361.07991692964788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7.656133306858834</v>
      </c>
      <c r="AA131" s="23">
        <f>EXP(-LN(2)/25)*AA130+(1-EXP(-LN(2)/25))/(LN(2)/25)*Calculateur!V131*Calculateur!X131*VLOOKUP('Données projet'!$B$9,Paramètres!$A$1:$I$88,3,0)*0.475*44/12</f>
        <v>2.903418126081371</v>
      </c>
      <c r="AB131" s="23">
        <f>EXP(-LN(2)/2)*AB130+(1-EXP(-LN(2)/2))/(LN(2)/2)*V131*Y131*VLOOKUP('Données projet'!$B$9,Paramètres!$A$1:$I$88,3,0)*0.475*44/12</f>
        <v>7.7391221958771245E-14</v>
      </c>
      <c r="AC131" s="24">
        <f t="shared" si="58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IF(A131&lt;'Données projet'!$A$62,$AF$205^A131,IF(A131='Données projet'!$A$62,'Données projet'!$B$62,AI130+AH131-AQ130))</f>
        <v>0</v>
      </c>
      <c r="AJ131" s="14" t="e">
        <f>AI131*VLOOKUP('Données projet'!$B$10,Paramètres!$A$1:$I$88,3,0)*VLOOKUP('Données projet'!$B$10,Paramètres!$A$1:$I$88,5,0)</f>
        <v>#N/A</v>
      </c>
      <c r="AK131" s="14" t="e">
        <f t="shared" si="98"/>
        <v>#N/A</v>
      </c>
      <c r="AL131" s="22" t="e">
        <f t="shared" si="59"/>
        <v>#N/A</v>
      </c>
      <c r="AM131" s="62" t="e">
        <f t="shared" si="60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61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projet'!$B$9,Paramètres!$A$1:$I$88,3,0)*0.475*44/12</f>
        <v>0</v>
      </c>
      <c r="AV131" s="23">
        <f>EXP(-LN(2)/25)*AV130+(1-EXP(-LN(2)/25))/(LN(2)/25)*Calculateur!AQ131*Calculateur!AS131*VLOOKUP('Données projet'!$B$9,Paramètres!$A$1:$I$88,3,0)*0.475*44/12</f>
        <v>0</v>
      </c>
      <c r="AW131" s="23">
        <f>EXP(-LN(2)/2)*AW130+(1-EXP(-LN(2)/2))/(LN(2)/2)*AQ131*AT131*VLOOKUP('Données projet'!$B$9,Paramètres!$A$1:$I$88,3,0)*0.475*44/12</f>
        <v>0</v>
      </c>
      <c r="AX131" s="23">
        <f t="shared" si="62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IF(A131&lt;'Données projet'!$A$88,$BA$205^A131,IF(A131='Données projet'!$A$88,'Données projet'!$B$88,BD130+BC131-BL130))</f>
        <v>0</v>
      </c>
      <c r="BE131" s="14" t="e">
        <f>BD131*VLOOKUP('Données projet'!$B$11,Paramètres!$A$1:$I$88,3,0)*VLOOKUP('Données projet'!$B$11,Paramètres!$A$1:$I$88,5,0)</f>
        <v>#N/A</v>
      </c>
      <c r="BF131" s="14" t="e">
        <f t="shared" si="99"/>
        <v>#N/A</v>
      </c>
      <c r="BG131" s="22" t="e">
        <f t="shared" si="63"/>
        <v>#N/A</v>
      </c>
      <c r="BH131" s="62" t="e">
        <f t="shared" si="64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65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projet'!$B$9,Paramètres!$A$1:$I$88,3,0)*0.475*44/12</f>
        <v>0</v>
      </c>
      <c r="BQ131" s="23">
        <f>EXP(-LN(2)/25)*BQ130+(1-EXP(-LN(2)/25))/(LN(2)/25)*Calculateur!BL131*Calculateur!BN131*VLOOKUP('Données projet'!$B$9,Paramètres!$A$1:$I$88,3,0)*0.475*44/12</f>
        <v>0</v>
      </c>
      <c r="BR131" s="23">
        <f>EXP(-LN(2)/2)*BR130+(1-EXP(-LN(2)/2))/(LN(2)/2)*BL131*BO131*VLOOKUP('Données projet'!$B$9,Paramètres!$A$1:$I$88,3,0)*0.475*44/12</f>
        <v>0</v>
      </c>
      <c r="BS131" s="24">
        <f t="shared" si="66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IF(A131&lt;'Données projet'!$A$114,$BV$205^A131,IF(A131='Données projet'!$A$114,'Données projet'!$B$114,BY130+BX131-CG130))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100"/>
        <v>#N/A</v>
      </c>
      <c r="CB131" s="22" t="e">
        <f t="shared" si="67"/>
        <v>#N/A</v>
      </c>
      <c r="CC131" s="62" t="e">
        <f t="shared" si="68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69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projet'!$B$9,Paramètres!$A$1:$I$88,3,0)*0.475*44/12</f>
        <v>0</v>
      </c>
      <c r="CL131" s="23">
        <f>EXP(-LN(2)/25)*CL130+(1-EXP(-LN(2)/25))/(LN(2)/25)*Calculateur!CG131*Calculateur!CI131*VLOOKUP('Données projet'!$B$9,Paramètres!$A$1:$I$88,3,0)*0.475*44/12</f>
        <v>0</v>
      </c>
      <c r="CM131" s="23">
        <f>EXP(-LN(2)/2)*CM130+(1-EXP(-LN(2)/2))/(LN(2)/2)*CG131*CJ131*VLOOKUP('Données projet'!$B$9,Paramètres!$A$1:$I$88,3,0)*0.475*44/12</f>
        <v>0</v>
      </c>
      <c r="CN131" s="24">
        <f t="shared" si="70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IF(A131&lt;'Données projet'!$A$140,$CQ$205^A131,IF(A131='Données projet'!$A$140,'Données projet'!$B$140,CT130+CS131-DB130))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101"/>
        <v>#N/A</v>
      </c>
      <c r="CW131" s="22" t="e">
        <f t="shared" si="71"/>
        <v>#N/A</v>
      </c>
      <c r="CX131" s="62" t="e">
        <f t="shared" si="72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73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projet'!$B$9,Paramètres!$A$1:$I$88,3,0)*0.475*44/12</f>
        <v>0</v>
      </c>
      <c r="DG131" s="23">
        <f>EXP(-LN(2)/25)*DG130+(1-EXP(-LN(2)/25))/(LN(2)/25)*Calculateur!DB131*Calculateur!DD131*VLOOKUP('Données projet'!$B$9,Paramètres!$A$1:$I$88,3,0)*0.475*44/12</f>
        <v>0</v>
      </c>
      <c r="DH131" s="23">
        <f>EXP(-LN(2)/2)*DH130+(1-EXP(-LN(2)/2))/(LN(2)/2)*DB131*DE131*VLOOKUP('Données projet'!$B$9,Paramètres!$A$1:$I$88,3,0)*0.475*44/12</f>
        <v>0</v>
      </c>
      <c r="DI131" s="24">
        <f t="shared" si="74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IF(A131&lt;'Données projet'!$A$166,$DL$205^A131,IF(A131='Données projet'!$A$166,'Données projet'!$B$166,DO130+DN131-DW130))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102"/>
        <v>#N/A</v>
      </c>
      <c r="DR131" s="22" t="e">
        <f t="shared" si="75"/>
        <v>#N/A</v>
      </c>
      <c r="DS131" s="62" t="e">
        <f t="shared" si="76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77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projet'!$B$9,Paramètres!$A$1:$I$88,3,0)*0.475*44/12</f>
        <v>0</v>
      </c>
      <c r="EB131" s="23">
        <f>EXP(-LN(2)/25)*EB130+(1-EXP(-LN(2)/25))/(LN(2)/25)*Calculateur!DW131*Calculateur!DY131*VLOOKUP('Données projet'!$B$9,Paramètres!$A$1:$I$88,3,0)*0.475*44/12</f>
        <v>0</v>
      </c>
      <c r="EC131" s="23">
        <f>EXP(-LN(2)/2)*EC130+(1-EXP(-LN(2)/2))/(LN(2)/2)*DW131*DZ131*VLOOKUP('Données projet'!$B$9,Paramètres!$A$1:$I$88,3,0)*0.475*44/12</f>
        <v>0</v>
      </c>
      <c r="ED131" s="24">
        <f t="shared" si="78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IF(A131&lt;'Données projet'!$A$192,$EG$205^A131,IF(A131='Données projet'!$A$192,'Données projet'!$B$192,EJ130+EI131-ER130))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103"/>
        <v>#N/A</v>
      </c>
      <c r="EM131" s="22" t="e">
        <f t="shared" si="79"/>
        <v>#N/A</v>
      </c>
      <c r="EN131" s="62" t="e">
        <f t="shared" si="80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81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projet'!$B$9,Paramètres!$A$1:$I$88,3,0)*0.475*44/12</f>
        <v>0</v>
      </c>
      <c r="EW131" s="23">
        <f>EXP(-LN(2)/25)*EW130+(1-EXP(-LN(2)/25))/(LN(2)/25)*Calculateur!ER131*Calculateur!ET131*VLOOKUP('Données projet'!$B$9,Paramètres!$A$1:$I$88,3,0)*0.475*44/12</f>
        <v>0</v>
      </c>
      <c r="EX131" s="23">
        <f>EXP(-LN(2)/2)*EX130+(1-EXP(-LN(2)/2))/(LN(2)/2)*ER131*EU131*VLOOKUP('Données projet'!$B$9,Paramètres!$A$1:$I$88,3,0)*0.475*44/12</f>
        <v>0</v>
      </c>
      <c r="EY131" s="24">
        <f t="shared" si="82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IF(A131&lt;'Données projet'!$A$218,$FB$205^A131,IF(A131='Données projet'!$A$218,'Données projet'!$B$218,FE130+FD131-FM130))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4"/>
        <v>#N/A</v>
      </c>
      <c r="FH131" s="22" t="e">
        <f t="shared" si="83"/>
        <v>#N/A</v>
      </c>
      <c r="FI131" s="62" t="e">
        <f t="shared" si="84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85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projet'!$B$9,Paramètres!$A$1:$I$88,3,0)*0.475*44/12</f>
        <v>0</v>
      </c>
      <c r="FR131" s="23">
        <f>EXP(-LN(2)/25)*FR130+(1-EXP(-LN(2)/25))/(LN(2)/25)*Calculateur!FM131*Calculateur!FO131*VLOOKUP('Données projet'!$B$9,Paramètres!$A$1:$I$88,3,0)*0.475*44/12</f>
        <v>0</v>
      </c>
      <c r="FS131" s="23">
        <f>EXP(-LN(2)/2)*FS130+(1-EXP(-LN(2)/2))/(LN(2)/2)*FM131*FP131*VLOOKUP('Données projet'!$B$9,Paramètres!$A$1:$I$88,3,0)*0.475*44/12</f>
        <v>0</v>
      </c>
      <c r="FT131" s="24">
        <f t="shared" si="86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IF(A131&lt;'Données projet'!$A$244,$FW$205^A131,IF(A131='Données projet'!$A$244,'Données projet'!$B$244,FZ130+FY131-GH130))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5"/>
        <v>#N/A</v>
      </c>
      <c r="GC131" s="22" t="e">
        <f t="shared" si="87"/>
        <v>#N/A</v>
      </c>
      <c r="GD131" s="62" t="e">
        <f t="shared" si="88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89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projet'!$B$9,Paramètres!$A$1:$I$88,3,0)*0.475*44/12</f>
        <v>0</v>
      </c>
      <c r="GM131" s="23">
        <f>EXP(-LN(2)/25)*GM130+(1-EXP(-LN(2)/25))/(LN(2)/25)*Calculateur!GH131*Calculateur!GJ131*VLOOKUP('Données projet'!$B$9,Paramètres!$A$1:$I$88,3,0)*0.475*44/12</f>
        <v>0</v>
      </c>
      <c r="GN131" s="23">
        <f>EXP(-LN(2)/2)*GN130+(1-EXP(-LN(2)/2))/(LN(2)/2)*GH131*GK131*VLOOKUP('Données projet'!$B$9,Paramètres!$A$1:$I$88,3,0)*0.475*44/12</f>
        <v>0</v>
      </c>
      <c r="GO131" s="23">
        <f t="shared" si="90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IF(A131&lt;'Données projet'!$A$270,$GR$205^A131,IF(A131='Données projet'!$A$270,'Données projet'!$B$270,GU130+GT131-HC130))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6"/>
        <v>#N/A</v>
      </c>
      <c r="GX131" s="22" t="e">
        <f t="shared" si="91"/>
        <v>#N/A</v>
      </c>
      <c r="GY131" s="62" t="e">
        <f t="shared" si="92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93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projet'!$B$9,Paramètres!$A$1:$I$88,3,0)*0.475*44/12</f>
        <v>0</v>
      </c>
      <c r="HH131" s="23">
        <f>EXP(-LN(2)/25)*HH130+(1-EXP(-LN(2)/25))/(LN(2)/25)*Calculateur!HC131*Calculateur!HE131*VLOOKUP('Données projet'!$B$9,Paramètres!$A$1:$I$88,3,0)*0.475*44/12</f>
        <v>0</v>
      </c>
      <c r="HI131" s="23">
        <f>EXP(-LN(2)/2)*HI130+(1-EXP(-LN(2)/2))/(LN(2)/2)*HC131*HF131*VLOOKUP('Données projet'!$B$9,Paramètres!$A$1:$I$88,3,0)*0.475*44/12</f>
        <v>0</v>
      </c>
      <c r="HJ131" s="24">
        <f t="shared" si="94"/>
        <v>0</v>
      </c>
    </row>
    <row r="132" spans="1:218" s="5" customFormat="1" x14ac:dyDescent="0.3">
      <c r="A132" s="11">
        <f t="shared" si="9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77.141999999999911</v>
      </c>
      <c r="D132" s="12">
        <f t="shared" si="9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1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IF(A132&lt;'Données projet'!$A$36,$K$205^A132,IF(A132='Données projet'!$A$36,'Données projet'!$B$36,N131+M132-V131))</f>
        <v>0</v>
      </c>
      <c r="O132" s="14">
        <f>N132*VLOOKUP('Données projet'!$B$9,Paramètres!$A$1:$I$88,3,0)*VLOOKUP('Données projet'!$B$9,Paramètres!$A$1:$I$88,5,0)</f>
        <v>0</v>
      </c>
      <c r="P132" s="14" t="e">
        <f t="shared" si="9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148.54336005338024</v>
      </c>
      <c r="T132" s="62">
        <f t="shared" si="110"/>
        <v>361.07991692964788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7.5060012024915466</v>
      </c>
      <c r="AA132" s="23">
        <f>EXP(-LN(2)/25)*AA131+(1-EXP(-LN(2)/25))/(LN(2)/25)*Calculateur!V132*Calculateur!X132*VLOOKUP('Données projet'!$B$9,Paramètres!$A$1:$I$88,3,0)*0.475*44/12</f>
        <v>2.8240240047395524</v>
      </c>
      <c r="AB132" s="23">
        <f>EXP(-LN(2)/2)*AB131+(1-EXP(-LN(2)/2))/(LN(2)/2)*V132*Y132*VLOOKUP('Données projet'!$B$9,Paramètres!$A$1:$I$88,3,0)*0.475*44/12</f>
        <v>5.4723857851360391E-14</v>
      </c>
      <c r="AC132" s="24">
        <f t="shared" ref="AC132:AC153" si="112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IF(A132&lt;'Données projet'!$A$62,$AF$205^A132,IF(A132='Données projet'!$A$62,'Données projet'!$B$62,AI131+AH132-AQ131))</f>
        <v>0</v>
      </c>
      <c r="AJ132" s="14" t="e">
        <f>AI132*VLOOKUP('Données projet'!$B$10,Paramètres!$A$1:$I$88,3,0)*VLOOKUP('Données projet'!$B$10,Paramètres!$A$1:$I$88,5,0)</f>
        <v>#N/A</v>
      </c>
      <c r="AK132" s="14" t="e">
        <f t="shared" si="98"/>
        <v>#N/A</v>
      </c>
      <c r="AL132" s="22" t="e">
        <f t="shared" ref="AL132:AL153" si="113">(AJ132+AK132)*0.475*44/12</f>
        <v>#N/A</v>
      </c>
      <c r="AM132" s="62" t="e">
        <f t="shared" ref="AM132:AM195" si="114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ref="AO132:AO195" si="115">$AM$33-$H$33</f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projet'!$B$9,Paramètres!$A$1:$I$88,3,0)*0.475*44/12</f>
        <v>0</v>
      </c>
      <c r="AV132" s="23">
        <f>EXP(-LN(2)/25)*AV131+(1-EXP(-LN(2)/25))/(LN(2)/25)*Calculateur!AQ132*Calculateur!AS132*VLOOKUP('Données projet'!$B$9,Paramètres!$A$1:$I$88,3,0)*0.475*44/12</f>
        <v>0</v>
      </c>
      <c r="AW132" s="23">
        <f>EXP(-LN(2)/2)*AW131+(1-EXP(-LN(2)/2))/(LN(2)/2)*AQ132*AT132*VLOOKUP('Données projet'!$B$9,Paramètres!$A$1:$I$88,3,0)*0.475*44/12</f>
        <v>0</v>
      </c>
      <c r="AX132" s="23">
        <f t="shared" ref="AX132:AX153" si="116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IF(A132&lt;'Données projet'!$A$88,$BA$205^A132,IF(A132='Données projet'!$A$88,'Données projet'!$B$88,BD131+BC132-BL131))</f>
        <v>0</v>
      </c>
      <c r="BE132" s="14" t="e">
        <f>BD132*VLOOKUP('Données projet'!$B$11,Paramètres!$A$1:$I$88,3,0)*VLOOKUP('Données projet'!$B$11,Paramètres!$A$1:$I$88,5,0)</f>
        <v>#N/A</v>
      </c>
      <c r="BF132" s="14" t="e">
        <f t="shared" si="99"/>
        <v>#N/A</v>
      </c>
      <c r="BG132" s="22" t="e">
        <f t="shared" ref="BG132:BG153" si="117">(BE132+BF132)*0.475*44/12</f>
        <v>#N/A</v>
      </c>
      <c r="BH132" s="62" t="e">
        <f t="shared" ref="BH132:BH195" si="118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ref="BJ132:BJ195" si="119">$BH$33-$H$33</f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projet'!$B$9,Paramètres!$A$1:$I$88,3,0)*0.475*44/12</f>
        <v>0</v>
      </c>
      <c r="BQ132" s="23">
        <f>EXP(-LN(2)/25)*BQ131+(1-EXP(-LN(2)/25))/(LN(2)/25)*Calculateur!BL132*Calculateur!BN132*VLOOKUP('Données projet'!$B$9,Paramètres!$A$1:$I$88,3,0)*0.475*44/12</f>
        <v>0</v>
      </c>
      <c r="BR132" s="23">
        <f>EXP(-LN(2)/2)*BR131+(1-EXP(-LN(2)/2))/(LN(2)/2)*BL132*BO132*VLOOKUP('Données projet'!$B$9,Paramètres!$A$1:$I$88,3,0)*0.475*44/12</f>
        <v>0</v>
      </c>
      <c r="BS132" s="24">
        <f t="shared" ref="BS132:BS153" si="120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IF(A132&lt;'Données projet'!$A$114,$BV$205^A132,IF(A132='Données projet'!$A$114,'Données projet'!$B$114,BY131+BX132-CG131))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100"/>
        <v>#N/A</v>
      </c>
      <c r="CB132" s="22" t="e">
        <f t="shared" ref="CB132:CB153" si="121">(BZ132+CA132)*0.475*44/12</f>
        <v>#N/A</v>
      </c>
      <c r="CC132" s="62" t="e">
        <f t="shared" ref="CC132:CC195" si="122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ref="CE132:CE195" si="123">$CC$33-$H$33</f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projet'!$B$9,Paramètres!$A$1:$I$88,3,0)*0.475*44/12</f>
        <v>0</v>
      </c>
      <c r="CL132" s="23">
        <f>EXP(-LN(2)/25)*CL131+(1-EXP(-LN(2)/25))/(LN(2)/25)*Calculateur!CG132*Calculateur!CI132*VLOOKUP('Données projet'!$B$9,Paramètres!$A$1:$I$88,3,0)*0.475*44/12</f>
        <v>0</v>
      </c>
      <c r="CM132" s="23">
        <f>EXP(-LN(2)/2)*CM131+(1-EXP(-LN(2)/2))/(LN(2)/2)*CG132*CJ132*VLOOKUP('Données projet'!$B$9,Paramètres!$A$1:$I$88,3,0)*0.475*44/12</f>
        <v>0</v>
      </c>
      <c r="CN132" s="24">
        <f t="shared" ref="CN132:CN153" si="124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IF(A132&lt;'Données projet'!$A$140,$CQ$205^A132,IF(A132='Données projet'!$A$140,'Données projet'!$B$140,CT131+CS132-DB131))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101"/>
        <v>#N/A</v>
      </c>
      <c r="CW132" s="22" t="e">
        <f t="shared" ref="CW132:CW153" si="125">(CU132+CV132)*0.475*44/12</f>
        <v>#N/A</v>
      </c>
      <c r="CX132" s="62" t="e">
        <f t="shared" ref="CX132:CX195" si="126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ref="CZ132:CZ195" si="127">$CX$33-$H$33</f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projet'!$B$9,Paramètres!$A$1:$I$88,3,0)*0.475*44/12</f>
        <v>0</v>
      </c>
      <c r="DG132" s="23">
        <f>EXP(-LN(2)/25)*DG131+(1-EXP(-LN(2)/25))/(LN(2)/25)*Calculateur!DB132*Calculateur!DD132*VLOOKUP('Données projet'!$B$9,Paramètres!$A$1:$I$88,3,0)*0.475*44/12</f>
        <v>0</v>
      </c>
      <c r="DH132" s="23">
        <f>EXP(-LN(2)/2)*DH131+(1-EXP(-LN(2)/2))/(LN(2)/2)*DB132*DE132*VLOOKUP('Données projet'!$B$9,Paramètres!$A$1:$I$88,3,0)*0.475*44/12</f>
        <v>0</v>
      </c>
      <c r="DI132" s="24">
        <f t="shared" ref="DI132:DI153" si="128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IF(A132&lt;'Données projet'!$A$166,$DL$205^A132,IF(A132='Données projet'!$A$166,'Données projet'!$B$166,DO131+DN132-DW131))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102"/>
        <v>#N/A</v>
      </c>
      <c r="DR132" s="22" t="e">
        <f t="shared" ref="DR132:DR153" si="129">(DP132+DQ132)*0.475*44/12</f>
        <v>#N/A</v>
      </c>
      <c r="DS132" s="62" t="e">
        <f t="shared" ref="DS132:DS195" si="130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ref="DU132:DU195" si="131">$DS$33-$H$33</f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projet'!$B$9,Paramètres!$A$1:$I$88,3,0)*0.475*44/12</f>
        <v>0</v>
      </c>
      <c r="EB132" s="23">
        <f>EXP(-LN(2)/25)*EB131+(1-EXP(-LN(2)/25))/(LN(2)/25)*Calculateur!DW132*Calculateur!DY132*VLOOKUP('Données projet'!$B$9,Paramètres!$A$1:$I$88,3,0)*0.475*44/12</f>
        <v>0</v>
      </c>
      <c r="EC132" s="23">
        <f>EXP(-LN(2)/2)*EC131+(1-EXP(-LN(2)/2))/(LN(2)/2)*DW132*DZ132*VLOOKUP('Données projet'!$B$9,Paramètres!$A$1:$I$88,3,0)*0.475*44/12</f>
        <v>0</v>
      </c>
      <c r="ED132" s="24">
        <f t="shared" ref="ED132:ED153" si="132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IF(A132&lt;'Données projet'!$A$192,$EG$205^A132,IF(A132='Données projet'!$A$192,'Données projet'!$B$192,EJ131+EI132-ER131))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103"/>
        <v>#N/A</v>
      </c>
      <c r="EM132" s="22" t="e">
        <f t="shared" ref="EM132:EM153" si="133">(EK132+EL132)*0.475*44/12</f>
        <v>#N/A</v>
      </c>
      <c r="EN132" s="62" t="e">
        <f t="shared" ref="EN132:EN195" si="134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ref="EP132:EP195" si="135">$EN$33-$H$33</f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projet'!$B$9,Paramètres!$A$1:$I$88,3,0)*0.475*44/12</f>
        <v>0</v>
      </c>
      <c r="EW132" s="23">
        <f>EXP(-LN(2)/25)*EW131+(1-EXP(-LN(2)/25))/(LN(2)/25)*Calculateur!ER132*Calculateur!ET132*VLOOKUP('Données projet'!$B$9,Paramètres!$A$1:$I$88,3,0)*0.475*44/12</f>
        <v>0</v>
      </c>
      <c r="EX132" s="23">
        <f>EXP(-LN(2)/2)*EX131+(1-EXP(-LN(2)/2))/(LN(2)/2)*ER132*EU132*VLOOKUP('Données projet'!$B$9,Paramètres!$A$1:$I$88,3,0)*0.475*44/12</f>
        <v>0</v>
      </c>
      <c r="EY132" s="24">
        <f t="shared" ref="EY132:EY153" si="136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IF(A132&lt;'Données projet'!$A$218,$FB$205^A132,IF(A132='Données projet'!$A$218,'Données projet'!$B$218,FE131+FD132-FM131))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4"/>
        <v>#N/A</v>
      </c>
      <c r="FH132" s="22" t="e">
        <f t="shared" ref="FH132:FH153" si="137">(FF132+FG132)*0.475*44/12</f>
        <v>#N/A</v>
      </c>
      <c r="FI132" s="62" t="e">
        <f t="shared" ref="FI132:FI195" si="138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ref="FK132:FK195" si="139">$FI$33-$H$33</f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projet'!$B$9,Paramètres!$A$1:$I$88,3,0)*0.475*44/12</f>
        <v>0</v>
      </c>
      <c r="FR132" s="23">
        <f>EXP(-LN(2)/25)*FR131+(1-EXP(-LN(2)/25))/(LN(2)/25)*Calculateur!FM132*Calculateur!FO132*VLOOKUP('Données projet'!$B$9,Paramètres!$A$1:$I$88,3,0)*0.475*44/12</f>
        <v>0</v>
      </c>
      <c r="FS132" s="23">
        <f>EXP(-LN(2)/2)*FS131+(1-EXP(-LN(2)/2))/(LN(2)/2)*FM132*FP132*VLOOKUP('Données projet'!$B$9,Paramètres!$A$1:$I$88,3,0)*0.475*44/12</f>
        <v>0</v>
      </c>
      <c r="FT132" s="24">
        <f t="shared" ref="FT132:FT153" si="140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IF(A132&lt;'Données projet'!$A$244,$FW$205^A132,IF(A132='Données projet'!$A$244,'Données projet'!$B$244,FZ131+FY132-GH131))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5"/>
        <v>#N/A</v>
      </c>
      <c r="GC132" s="22" t="e">
        <f t="shared" ref="GC132:GC153" si="141">(GA132+GB132)*0.475*44/12</f>
        <v>#N/A</v>
      </c>
      <c r="GD132" s="62" t="e">
        <f t="shared" ref="GD132:GD195" si="142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ref="GF132:GF195" si="143">$GD$33-$H$33</f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projet'!$B$9,Paramètres!$A$1:$I$88,3,0)*0.475*44/12</f>
        <v>0</v>
      </c>
      <c r="GM132" s="23">
        <f>EXP(-LN(2)/25)*GM131+(1-EXP(-LN(2)/25))/(LN(2)/25)*Calculateur!GH132*Calculateur!GJ132*VLOOKUP('Données projet'!$B$9,Paramètres!$A$1:$I$88,3,0)*0.475*44/12</f>
        <v>0</v>
      </c>
      <c r="GN132" s="23">
        <f>EXP(-LN(2)/2)*GN131+(1-EXP(-LN(2)/2))/(LN(2)/2)*GH132*GK132*VLOOKUP('Données projet'!$B$9,Paramètres!$A$1:$I$88,3,0)*0.475*44/12</f>
        <v>0</v>
      </c>
      <c r="GO132" s="23">
        <f t="shared" ref="GO132:GO153" si="144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IF(A132&lt;'Données projet'!$A$270,$GR$205^A132,IF(A132='Données projet'!$A$270,'Données projet'!$B$270,GU131+GT132-HC131))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6"/>
        <v>#N/A</v>
      </c>
      <c r="GX132" s="22" t="e">
        <f t="shared" ref="GX132:GX153" si="145">(GV132+GW132)*0.475*44/12</f>
        <v>#N/A</v>
      </c>
      <c r="GY132" s="62" t="e">
        <f t="shared" ref="GY132:GY195" si="146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ref="HA132:HA195" si="147">$GY$33-$H$33</f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projet'!$B$9,Paramètres!$A$1:$I$88,3,0)*0.475*44/12</f>
        <v>0</v>
      </c>
      <c r="HH132" s="23">
        <f>EXP(-LN(2)/25)*HH131+(1-EXP(-LN(2)/25))/(LN(2)/25)*Calculateur!HC132*Calculateur!HE132*VLOOKUP('Données projet'!$B$9,Paramètres!$A$1:$I$88,3,0)*0.475*44/12</f>
        <v>0</v>
      </c>
      <c r="HI132" s="23">
        <f>EXP(-LN(2)/2)*HI131+(1-EXP(-LN(2)/2))/(LN(2)/2)*HC132*HF132*VLOOKUP('Données projet'!$B$9,Paramètres!$A$1:$I$88,3,0)*0.475*44/12</f>
        <v>0</v>
      </c>
      <c r="HJ132" s="24">
        <f t="shared" ref="HJ132:HJ153" si="148">SUM(HG132:HI132)</f>
        <v>0</v>
      </c>
    </row>
    <row r="133" spans="1:218" s="5" customFormat="1" x14ac:dyDescent="0.3">
      <c r="A133" s="11">
        <f t="shared" ref="A133:A152" si="14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77.73999999999991</v>
      </c>
      <c r="D133" s="12">
        <f t="shared" ref="D133:D196" si="15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1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IF(A133&lt;'Données projet'!$A$36,$K$205^A133,IF(A133='Données projet'!$A$36,'Données projet'!$B$36,N132+M133-V132))</f>
        <v>0</v>
      </c>
      <c r="O133" s="14">
        <f>N133*VLOOKUP('Données projet'!$B$9,Paramètres!$A$1:$I$88,3,0)*VLOOKUP('Données projet'!$B$9,Paramètres!$A$1:$I$88,5,0)</f>
        <v>0</v>
      </c>
      <c r="P133" s="14" t="e">
        <f t="shared" ref="P133:P196" si="15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148.54336005338024</v>
      </c>
      <c r="T133" s="62">
        <f t="shared" si="110"/>
        <v>361.07991692964788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7.3588130971193602</v>
      </c>
      <c r="AA133" s="23">
        <f>EXP(-LN(2)/25)*AA132+(1-EXP(-LN(2)/25))/(LN(2)/25)*Calculateur!V133*Calculateur!X133*VLOOKUP('Données projet'!$B$9,Paramètres!$A$1:$I$88,3,0)*0.475*44/12</f>
        <v>2.7468009198209815</v>
      </c>
      <c r="AB133" s="23">
        <f>EXP(-LN(2)/2)*AB132+(1-EXP(-LN(2)/2))/(LN(2)/2)*V133*Y133*VLOOKUP('Données projet'!$B$9,Paramètres!$A$1:$I$88,3,0)*0.475*44/12</f>
        <v>3.8695610979385622E-14</v>
      </c>
      <c r="AC133" s="24">
        <f t="shared" si="112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IF(A133&lt;'Données projet'!$A$62,$AF$205^A133,IF(A133='Données projet'!$A$62,'Données projet'!$B$62,AI132+AH133-AQ132))</f>
        <v>0</v>
      </c>
      <c r="AJ133" s="14" t="e">
        <f>AI133*VLOOKUP('Données projet'!$B$10,Paramètres!$A$1:$I$88,3,0)*VLOOKUP('Données projet'!$B$10,Paramètres!$A$1:$I$88,5,0)</f>
        <v>#N/A</v>
      </c>
      <c r="AK133" s="14" t="e">
        <f t="shared" ref="AK133:AK153" si="152">EXP(-1.0587+0.8836*LN(AJ133)+0.284)</f>
        <v>#N/A</v>
      </c>
      <c r="AL133" s="22" t="e">
        <f t="shared" si="113"/>
        <v>#N/A</v>
      </c>
      <c r="AM133" s="62" t="e">
        <f t="shared" si="114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si="115"/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projet'!$B$9,Paramètres!$A$1:$I$88,3,0)*0.475*44/12</f>
        <v>0</v>
      </c>
      <c r="AV133" s="23">
        <f>EXP(-LN(2)/25)*AV132+(1-EXP(-LN(2)/25))/(LN(2)/25)*Calculateur!AQ133*Calculateur!AS133*VLOOKUP('Données projet'!$B$9,Paramètres!$A$1:$I$88,3,0)*0.475*44/12</f>
        <v>0</v>
      </c>
      <c r="AW133" s="23">
        <f>EXP(-LN(2)/2)*AW132+(1-EXP(-LN(2)/2))/(LN(2)/2)*AQ133*AT133*VLOOKUP('Données projet'!$B$9,Paramètres!$A$1:$I$88,3,0)*0.475*44/12</f>
        <v>0</v>
      </c>
      <c r="AX133" s="23">
        <f t="shared" si="116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IF(A133&lt;'Données projet'!$A$88,$BA$205^A133,IF(A133='Données projet'!$A$88,'Données projet'!$B$88,BD132+BC133-BL132))</f>
        <v>0</v>
      </c>
      <c r="BE133" s="14" t="e">
        <f>BD133*VLOOKUP('Données projet'!$B$11,Paramètres!$A$1:$I$88,3,0)*VLOOKUP('Données projet'!$B$11,Paramètres!$A$1:$I$88,5,0)</f>
        <v>#N/A</v>
      </c>
      <c r="BF133" s="14" t="e">
        <f t="shared" ref="BF133:BF153" si="153">EXP(-1.0587+0.8836*LN(BE133)+0.284)</f>
        <v>#N/A</v>
      </c>
      <c r="BG133" s="22" t="e">
        <f t="shared" si="117"/>
        <v>#N/A</v>
      </c>
      <c r="BH133" s="62" t="e">
        <f t="shared" si="118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si="119"/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projet'!$B$9,Paramètres!$A$1:$I$88,3,0)*0.475*44/12</f>
        <v>0</v>
      </c>
      <c r="BQ133" s="23">
        <f>EXP(-LN(2)/25)*BQ132+(1-EXP(-LN(2)/25))/(LN(2)/25)*Calculateur!BL133*Calculateur!BN133*VLOOKUP('Données projet'!$B$9,Paramètres!$A$1:$I$88,3,0)*0.475*44/12</f>
        <v>0</v>
      </c>
      <c r="BR133" s="23">
        <f>EXP(-LN(2)/2)*BR132+(1-EXP(-LN(2)/2))/(LN(2)/2)*BL133*BO133*VLOOKUP('Données projet'!$B$9,Paramètres!$A$1:$I$88,3,0)*0.475*44/12</f>
        <v>0</v>
      </c>
      <c r="BS133" s="24">
        <f t="shared" si="120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IF(A133&lt;'Données projet'!$A$114,$BV$205^A133,IF(A133='Données projet'!$A$114,'Données projet'!$B$114,BY132+BX133-CG132))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54">EXP(-1.0587+0.8836*LN(BZ133)+0.284)</f>
        <v>#N/A</v>
      </c>
      <c r="CB133" s="22" t="e">
        <f t="shared" si="121"/>
        <v>#N/A</v>
      </c>
      <c r="CC133" s="62" t="e">
        <f t="shared" si="122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si="123"/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projet'!$B$9,Paramètres!$A$1:$I$88,3,0)*0.475*44/12</f>
        <v>0</v>
      </c>
      <c r="CL133" s="23">
        <f>EXP(-LN(2)/25)*CL132+(1-EXP(-LN(2)/25))/(LN(2)/25)*Calculateur!CG133*Calculateur!CI133*VLOOKUP('Données projet'!$B$9,Paramètres!$A$1:$I$88,3,0)*0.475*44/12</f>
        <v>0</v>
      </c>
      <c r="CM133" s="23">
        <f>EXP(-LN(2)/2)*CM132+(1-EXP(-LN(2)/2))/(LN(2)/2)*CG133*CJ133*VLOOKUP('Données projet'!$B$9,Paramètres!$A$1:$I$88,3,0)*0.475*44/12</f>
        <v>0</v>
      </c>
      <c r="CN133" s="24">
        <f t="shared" si="124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IF(A133&lt;'Données projet'!$A$140,$CQ$205^A133,IF(A133='Données projet'!$A$140,'Données projet'!$B$140,CT132+CS133-DB132))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55">EXP(-1.0587+0.8836*LN(CU133)+0.284)</f>
        <v>#N/A</v>
      </c>
      <c r="CW133" s="22" t="e">
        <f t="shared" si="125"/>
        <v>#N/A</v>
      </c>
      <c r="CX133" s="62" t="e">
        <f t="shared" si="126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si="127"/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projet'!$B$9,Paramètres!$A$1:$I$88,3,0)*0.475*44/12</f>
        <v>0</v>
      </c>
      <c r="DG133" s="23">
        <f>EXP(-LN(2)/25)*DG132+(1-EXP(-LN(2)/25))/(LN(2)/25)*Calculateur!DB133*Calculateur!DD133*VLOOKUP('Données projet'!$B$9,Paramètres!$A$1:$I$88,3,0)*0.475*44/12</f>
        <v>0</v>
      </c>
      <c r="DH133" s="23">
        <f>EXP(-LN(2)/2)*DH132+(1-EXP(-LN(2)/2))/(LN(2)/2)*DB133*DE133*VLOOKUP('Données projet'!$B$9,Paramètres!$A$1:$I$88,3,0)*0.475*44/12</f>
        <v>0</v>
      </c>
      <c r="DI133" s="24">
        <f t="shared" si="128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IF(A133&lt;'Données projet'!$A$166,$DL$205^A133,IF(A133='Données projet'!$A$166,'Données projet'!$B$166,DO132+DN133-DW132))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6">EXP(-1.0587+0.8836*LN(DP133)+0.284)</f>
        <v>#N/A</v>
      </c>
      <c r="DR133" s="22" t="e">
        <f t="shared" si="129"/>
        <v>#N/A</v>
      </c>
      <c r="DS133" s="62" t="e">
        <f t="shared" si="130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si="131"/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projet'!$B$9,Paramètres!$A$1:$I$88,3,0)*0.475*44/12</f>
        <v>0</v>
      </c>
      <c r="EB133" s="23">
        <f>EXP(-LN(2)/25)*EB132+(1-EXP(-LN(2)/25))/(LN(2)/25)*Calculateur!DW133*Calculateur!DY133*VLOOKUP('Données projet'!$B$9,Paramètres!$A$1:$I$88,3,0)*0.475*44/12</f>
        <v>0</v>
      </c>
      <c r="EC133" s="23">
        <f>EXP(-LN(2)/2)*EC132+(1-EXP(-LN(2)/2))/(LN(2)/2)*DW133*DZ133*VLOOKUP('Données projet'!$B$9,Paramètres!$A$1:$I$88,3,0)*0.475*44/12</f>
        <v>0</v>
      </c>
      <c r="ED133" s="24">
        <f t="shared" si="132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IF(A133&lt;'Données projet'!$A$192,$EG$205^A133,IF(A133='Données projet'!$A$192,'Données projet'!$B$192,EJ132+EI133-ER132))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7">EXP(-1.0587+0.8836*LN(EK133)+0.284)</f>
        <v>#N/A</v>
      </c>
      <c r="EM133" s="22" t="e">
        <f t="shared" si="133"/>
        <v>#N/A</v>
      </c>
      <c r="EN133" s="62" t="e">
        <f t="shared" si="134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si="135"/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projet'!$B$9,Paramètres!$A$1:$I$88,3,0)*0.475*44/12</f>
        <v>0</v>
      </c>
      <c r="EW133" s="23">
        <f>EXP(-LN(2)/25)*EW132+(1-EXP(-LN(2)/25))/(LN(2)/25)*Calculateur!ER133*Calculateur!ET133*VLOOKUP('Données projet'!$B$9,Paramètres!$A$1:$I$88,3,0)*0.475*44/12</f>
        <v>0</v>
      </c>
      <c r="EX133" s="23">
        <f>EXP(-LN(2)/2)*EX132+(1-EXP(-LN(2)/2))/(LN(2)/2)*ER133*EU133*VLOOKUP('Données projet'!$B$9,Paramètres!$A$1:$I$88,3,0)*0.475*44/12</f>
        <v>0</v>
      </c>
      <c r="EY133" s="24">
        <f t="shared" si="136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IF(A133&lt;'Données projet'!$A$218,$FB$205^A133,IF(A133='Données projet'!$A$218,'Données projet'!$B$218,FE132+FD133-FM132))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8">EXP(-1.0587+0.8836*LN(FF133)+0.284)</f>
        <v>#N/A</v>
      </c>
      <c r="FH133" s="22" t="e">
        <f t="shared" si="137"/>
        <v>#N/A</v>
      </c>
      <c r="FI133" s="62" t="e">
        <f t="shared" si="138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si="139"/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projet'!$B$9,Paramètres!$A$1:$I$88,3,0)*0.475*44/12</f>
        <v>0</v>
      </c>
      <c r="FR133" s="23">
        <f>EXP(-LN(2)/25)*FR132+(1-EXP(-LN(2)/25))/(LN(2)/25)*Calculateur!FM133*Calculateur!FO133*VLOOKUP('Données projet'!$B$9,Paramètres!$A$1:$I$88,3,0)*0.475*44/12</f>
        <v>0</v>
      </c>
      <c r="FS133" s="23">
        <f>EXP(-LN(2)/2)*FS132+(1-EXP(-LN(2)/2))/(LN(2)/2)*FM133*FP133*VLOOKUP('Données projet'!$B$9,Paramètres!$A$1:$I$88,3,0)*0.475*44/12</f>
        <v>0</v>
      </c>
      <c r="FT133" s="24">
        <f t="shared" si="140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IF(A133&lt;'Données projet'!$A$244,$FW$205^A133,IF(A133='Données projet'!$A$244,'Données projet'!$B$244,FZ132+FY133-GH132))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9">EXP(-1.0587+0.8836*LN(GA133)+0.284)</f>
        <v>#N/A</v>
      </c>
      <c r="GC133" s="22" t="e">
        <f t="shared" si="141"/>
        <v>#N/A</v>
      </c>
      <c r="GD133" s="62" t="e">
        <f t="shared" si="142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si="143"/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projet'!$B$9,Paramètres!$A$1:$I$88,3,0)*0.475*44/12</f>
        <v>0</v>
      </c>
      <c r="GM133" s="23">
        <f>EXP(-LN(2)/25)*GM132+(1-EXP(-LN(2)/25))/(LN(2)/25)*Calculateur!GH133*Calculateur!GJ133*VLOOKUP('Données projet'!$B$9,Paramètres!$A$1:$I$88,3,0)*0.475*44/12</f>
        <v>0</v>
      </c>
      <c r="GN133" s="23">
        <f>EXP(-LN(2)/2)*GN132+(1-EXP(-LN(2)/2))/(LN(2)/2)*GH133*GK133*VLOOKUP('Données projet'!$B$9,Paramètres!$A$1:$I$88,3,0)*0.475*44/12</f>
        <v>0</v>
      </c>
      <c r="GO133" s="23">
        <f t="shared" si="144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IF(A133&lt;'Données projet'!$A$270,$GR$205^A133,IF(A133='Données projet'!$A$270,'Données projet'!$B$270,GU132+GT133-HC132))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60">EXP(-1.0587+0.8836*LN(GV133)+0.284)</f>
        <v>#N/A</v>
      </c>
      <c r="GX133" s="22" t="e">
        <f t="shared" si="145"/>
        <v>#N/A</v>
      </c>
      <c r="GY133" s="62" t="e">
        <f t="shared" si="146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si="147"/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projet'!$B$9,Paramètres!$A$1:$I$88,3,0)*0.475*44/12</f>
        <v>0</v>
      </c>
      <c r="HH133" s="23">
        <f>EXP(-LN(2)/25)*HH132+(1-EXP(-LN(2)/25))/(LN(2)/25)*Calculateur!HC133*Calculateur!HE133*VLOOKUP('Données projet'!$B$9,Paramètres!$A$1:$I$88,3,0)*0.475*44/12</f>
        <v>0</v>
      </c>
      <c r="HI133" s="23">
        <f>EXP(-LN(2)/2)*HI132+(1-EXP(-LN(2)/2))/(LN(2)/2)*HC133*HF133*VLOOKUP('Données projet'!$B$9,Paramètres!$A$1:$I$88,3,0)*0.475*44/12</f>
        <v>0</v>
      </c>
      <c r="HJ133" s="24">
        <f t="shared" si="148"/>
        <v>0</v>
      </c>
    </row>
    <row r="134" spans="1:218" s="5" customFormat="1" x14ac:dyDescent="0.3">
      <c r="A134" s="11">
        <f t="shared" si="14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78.337999999999909</v>
      </c>
      <c r="D134" s="12">
        <f t="shared" si="15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1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IF(A134&lt;'Données projet'!$A$36,$K$205^A134,IF(A134='Données projet'!$A$36,'Données projet'!$B$36,N133+M134-V133))</f>
        <v>0</v>
      </c>
      <c r="O134" s="14">
        <f>N134*VLOOKUP('Données projet'!$B$9,Paramètres!$A$1:$I$88,3,0)*VLOOKUP('Données projet'!$B$9,Paramètres!$A$1:$I$88,5,0)</f>
        <v>0</v>
      </c>
      <c r="P134" s="14" t="e">
        <f t="shared" si="15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148.54336005338024</v>
      </c>
      <c r="T134" s="62">
        <f t="shared" si="110"/>
        <v>361.07991692964788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7.2145112607176429</v>
      </c>
      <c r="AA134" s="23">
        <f>EXP(-LN(2)/25)*AA133+(1-EXP(-LN(2)/25))/(LN(2)/25)*Calculateur!V134*Calculateur!X134*VLOOKUP('Données projet'!$B$9,Paramètres!$A$1:$I$88,3,0)*0.475*44/12</f>
        <v>2.6716895042204944</v>
      </c>
      <c r="AB134" s="23">
        <f>EXP(-LN(2)/2)*AB133+(1-EXP(-LN(2)/2))/(LN(2)/2)*V134*Y134*VLOOKUP('Données projet'!$B$9,Paramètres!$A$1:$I$88,3,0)*0.475*44/12</f>
        <v>2.7361928925680196E-14</v>
      </c>
      <c r="AC134" s="24">
        <f t="shared" si="112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IF(A134&lt;'Données projet'!$A$62,$AF$205^A134,IF(A134='Données projet'!$A$62,'Données projet'!$B$62,AI133+AH134-AQ133))</f>
        <v>0</v>
      </c>
      <c r="AJ134" s="14" t="e">
        <f>AI134*VLOOKUP('Données projet'!$B$10,Paramètres!$A$1:$I$88,3,0)*VLOOKUP('Données projet'!$B$10,Paramètres!$A$1:$I$88,5,0)</f>
        <v>#N/A</v>
      </c>
      <c r="AK134" s="14" t="e">
        <f t="shared" si="152"/>
        <v>#N/A</v>
      </c>
      <c r="AL134" s="22" t="e">
        <f t="shared" si="113"/>
        <v>#N/A</v>
      </c>
      <c r="AM134" s="62" t="e">
        <f t="shared" si="114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15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projet'!$B$9,Paramètres!$A$1:$I$88,3,0)*0.475*44/12</f>
        <v>0</v>
      </c>
      <c r="AV134" s="23">
        <f>EXP(-LN(2)/25)*AV133+(1-EXP(-LN(2)/25))/(LN(2)/25)*Calculateur!AQ134*Calculateur!AS134*VLOOKUP('Données projet'!$B$9,Paramètres!$A$1:$I$88,3,0)*0.475*44/12</f>
        <v>0</v>
      </c>
      <c r="AW134" s="23">
        <f>EXP(-LN(2)/2)*AW133+(1-EXP(-LN(2)/2))/(LN(2)/2)*AQ134*AT134*VLOOKUP('Données projet'!$B$9,Paramètres!$A$1:$I$88,3,0)*0.475*44/12</f>
        <v>0</v>
      </c>
      <c r="AX134" s="23">
        <f t="shared" si="116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IF(A134&lt;'Données projet'!$A$88,$BA$205^A134,IF(A134='Données projet'!$A$88,'Données projet'!$B$88,BD133+BC134-BL133))</f>
        <v>0</v>
      </c>
      <c r="BE134" s="14" t="e">
        <f>BD134*VLOOKUP('Données projet'!$B$11,Paramètres!$A$1:$I$88,3,0)*VLOOKUP('Données projet'!$B$11,Paramètres!$A$1:$I$88,5,0)</f>
        <v>#N/A</v>
      </c>
      <c r="BF134" s="14" t="e">
        <f t="shared" si="153"/>
        <v>#N/A</v>
      </c>
      <c r="BG134" s="22" t="e">
        <f t="shared" si="117"/>
        <v>#N/A</v>
      </c>
      <c r="BH134" s="62" t="e">
        <f t="shared" si="118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19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projet'!$B$9,Paramètres!$A$1:$I$88,3,0)*0.475*44/12</f>
        <v>0</v>
      </c>
      <c r="BQ134" s="23">
        <f>EXP(-LN(2)/25)*BQ133+(1-EXP(-LN(2)/25))/(LN(2)/25)*Calculateur!BL134*Calculateur!BN134*VLOOKUP('Données projet'!$B$9,Paramètres!$A$1:$I$88,3,0)*0.475*44/12</f>
        <v>0</v>
      </c>
      <c r="BR134" s="23">
        <f>EXP(-LN(2)/2)*BR133+(1-EXP(-LN(2)/2))/(LN(2)/2)*BL134*BO134*VLOOKUP('Données projet'!$B$9,Paramètres!$A$1:$I$88,3,0)*0.475*44/12</f>
        <v>0</v>
      </c>
      <c r="BS134" s="24">
        <f t="shared" si="120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IF(A134&lt;'Données projet'!$A$114,$BV$205^A134,IF(A134='Données projet'!$A$114,'Données projet'!$B$114,BY133+BX134-CG133))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54"/>
        <v>#N/A</v>
      </c>
      <c r="CB134" s="22" t="e">
        <f t="shared" si="121"/>
        <v>#N/A</v>
      </c>
      <c r="CC134" s="62" t="e">
        <f t="shared" si="122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23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projet'!$B$9,Paramètres!$A$1:$I$88,3,0)*0.475*44/12</f>
        <v>0</v>
      </c>
      <c r="CL134" s="23">
        <f>EXP(-LN(2)/25)*CL133+(1-EXP(-LN(2)/25))/(LN(2)/25)*Calculateur!CG134*Calculateur!CI134*VLOOKUP('Données projet'!$B$9,Paramètres!$A$1:$I$88,3,0)*0.475*44/12</f>
        <v>0</v>
      </c>
      <c r="CM134" s="23">
        <f>EXP(-LN(2)/2)*CM133+(1-EXP(-LN(2)/2))/(LN(2)/2)*CG134*CJ134*VLOOKUP('Données projet'!$B$9,Paramètres!$A$1:$I$88,3,0)*0.475*44/12</f>
        <v>0</v>
      </c>
      <c r="CN134" s="24">
        <f t="shared" si="124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IF(A134&lt;'Données projet'!$A$140,$CQ$205^A134,IF(A134='Données projet'!$A$140,'Données projet'!$B$140,CT133+CS134-DB133))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55"/>
        <v>#N/A</v>
      </c>
      <c r="CW134" s="22" t="e">
        <f t="shared" si="125"/>
        <v>#N/A</v>
      </c>
      <c r="CX134" s="62" t="e">
        <f t="shared" si="126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27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projet'!$B$9,Paramètres!$A$1:$I$88,3,0)*0.475*44/12</f>
        <v>0</v>
      </c>
      <c r="DG134" s="23">
        <f>EXP(-LN(2)/25)*DG133+(1-EXP(-LN(2)/25))/(LN(2)/25)*Calculateur!DB134*Calculateur!DD134*VLOOKUP('Données projet'!$B$9,Paramètres!$A$1:$I$88,3,0)*0.475*44/12</f>
        <v>0</v>
      </c>
      <c r="DH134" s="23">
        <f>EXP(-LN(2)/2)*DH133+(1-EXP(-LN(2)/2))/(LN(2)/2)*DB134*DE134*VLOOKUP('Données projet'!$B$9,Paramètres!$A$1:$I$88,3,0)*0.475*44/12</f>
        <v>0</v>
      </c>
      <c r="DI134" s="24">
        <f t="shared" si="128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IF(A134&lt;'Données projet'!$A$166,$DL$205^A134,IF(A134='Données projet'!$A$166,'Données projet'!$B$166,DO133+DN134-DW133))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6"/>
        <v>#N/A</v>
      </c>
      <c r="DR134" s="22" t="e">
        <f t="shared" si="129"/>
        <v>#N/A</v>
      </c>
      <c r="DS134" s="62" t="e">
        <f t="shared" si="130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31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projet'!$B$9,Paramètres!$A$1:$I$88,3,0)*0.475*44/12</f>
        <v>0</v>
      </c>
      <c r="EB134" s="23">
        <f>EXP(-LN(2)/25)*EB133+(1-EXP(-LN(2)/25))/(LN(2)/25)*Calculateur!DW134*Calculateur!DY134*VLOOKUP('Données projet'!$B$9,Paramètres!$A$1:$I$88,3,0)*0.475*44/12</f>
        <v>0</v>
      </c>
      <c r="EC134" s="23">
        <f>EXP(-LN(2)/2)*EC133+(1-EXP(-LN(2)/2))/(LN(2)/2)*DW134*DZ134*VLOOKUP('Données projet'!$B$9,Paramètres!$A$1:$I$88,3,0)*0.475*44/12</f>
        <v>0</v>
      </c>
      <c r="ED134" s="24">
        <f t="shared" si="132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IF(A134&lt;'Données projet'!$A$192,$EG$205^A134,IF(A134='Données projet'!$A$192,'Données projet'!$B$192,EJ133+EI134-ER133))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7"/>
        <v>#N/A</v>
      </c>
      <c r="EM134" s="22" t="e">
        <f t="shared" si="133"/>
        <v>#N/A</v>
      </c>
      <c r="EN134" s="62" t="e">
        <f t="shared" si="134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35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projet'!$B$9,Paramètres!$A$1:$I$88,3,0)*0.475*44/12</f>
        <v>0</v>
      </c>
      <c r="EW134" s="23">
        <f>EXP(-LN(2)/25)*EW133+(1-EXP(-LN(2)/25))/(LN(2)/25)*Calculateur!ER134*Calculateur!ET134*VLOOKUP('Données projet'!$B$9,Paramètres!$A$1:$I$88,3,0)*0.475*44/12</f>
        <v>0</v>
      </c>
      <c r="EX134" s="23">
        <f>EXP(-LN(2)/2)*EX133+(1-EXP(-LN(2)/2))/(LN(2)/2)*ER134*EU134*VLOOKUP('Données projet'!$B$9,Paramètres!$A$1:$I$88,3,0)*0.475*44/12</f>
        <v>0</v>
      </c>
      <c r="EY134" s="24">
        <f t="shared" si="136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IF(A134&lt;'Données projet'!$A$218,$FB$205^A134,IF(A134='Données projet'!$A$218,'Données projet'!$B$218,FE133+FD134-FM133))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8"/>
        <v>#N/A</v>
      </c>
      <c r="FH134" s="22" t="e">
        <f t="shared" si="137"/>
        <v>#N/A</v>
      </c>
      <c r="FI134" s="62" t="e">
        <f t="shared" si="138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39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projet'!$B$9,Paramètres!$A$1:$I$88,3,0)*0.475*44/12</f>
        <v>0</v>
      </c>
      <c r="FR134" s="23">
        <f>EXP(-LN(2)/25)*FR133+(1-EXP(-LN(2)/25))/(LN(2)/25)*Calculateur!FM134*Calculateur!FO134*VLOOKUP('Données projet'!$B$9,Paramètres!$A$1:$I$88,3,0)*0.475*44/12</f>
        <v>0</v>
      </c>
      <c r="FS134" s="23">
        <f>EXP(-LN(2)/2)*FS133+(1-EXP(-LN(2)/2))/(LN(2)/2)*FM134*FP134*VLOOKUP('Données projet'!$B$9,Paramètres!$A$1:$I$88,3,0)*0.475*44/12</f>
        <v>0</v>
      </c>
      <c r="FT134" s="24">
        <f t="shared" si="140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IF(A134&lt;'Données projet'!$A$244,$FW$205^A134,IF(A134='Données projet'!$A$244,'Données projet'!$B$244,FZ133+FY134-GH133))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9"/>
        <v>#N/A</v>
      </c>
      <c r="GC134" s="22" t="e">
        <f t="shared" si="141"/>
        <v>#N/A</v>
      </c>
      <c r="GD134" s="62" t="e">
        <f t="shared" si="142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43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projet'!$B$9,Paramètres!$A$1:$I$88,3,0)*0.475*44/12</f>
        <v>0</v>
      </c>
      <c r="GM134" s="23">
        <f>EXP(-LN(2)/25)*GM133+(1-EXP(-LN(2)/25))/(LN(2)/25)*Calculateur!GH134*Calculateur!GJ134*VLOOKUP('Données projet'!$B$9,Paramètres!$A$1:$I$88,3,0)*0.475*44/12</f>
        <v>0</v>
      </c>
      <c r="GN134" s="23">
        <f>EXP(-LN(2)/2)*GN133+(1-EXP(-LN(2)/2))/(LN(2)/2)*GH134*GK134*VLOOKUP('Données projet'!$B$9,Paramètres!$A$1:$I$88,3,0)*0.475*44/12</f>
        <v>0</v>
      </c>
      <c r="GO134" s="23">
        <f t="shared" si="144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IF(A134&lt;'Données projet'!$A$270,$GR$205^A134,IF(A134='Données projet'!$A$270,'Données projet'!$B$270,GU133+GT134-HC133))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60"/>
        <v>#N/A</v>
      </c>
      <c r="GX134" s="22" t="e">
        <f t="shared" si="145"/>
        <v>#N/A</v>
      </c>
      <c r="GY134" s="62" t="e">
        <f t="shared" si="146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47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projet'!$B$9,Paramètres!$A$1:$I$88,3,0)*0.475*44/12</f>
        <v>0</v>
      </c>
      <c r="HH134" s="23">
        <f>EXP(-LN(2)/25)*HH133+(1-EXP(-LN(2)/25))/(LN(2)/25)*Calculateur!HC134*Calculateur!HE134*VLOOKUP('Données projet'!$B$9,Paramètres!$A$1:$I$88,3,0)*0.475*44/12</f>
        <v>0</v>
      </c>
      <c r="HI134" s="23">
        <f>EXP(-LN(2)/2)*HI133+(1-EXP(-LN(2)/2))/(LN(2)/2)*HC134*HF134*VLOOKUP('Données projet'!$B$9,Paramètres!$A$1:$I$88,3,0)*0.475*44/12</f>
        <v>0</v>
      </c>
      <c r="HJ134" s="24">
        <f t="shared" si="148"/>
        <v>0</v>
      </c>
    </row>
    <row r="135" spans="1:218" s="5" customFormat="1" x14ac:dyDescent="0.3">
      <c r="A135" s="11">
        <f t="shared" si="14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78.935999999999908</v>
      </c>
      <c r="D135" s="12">
        <f t="shared" si="15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1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IF(A135&lt;'Données projet'!$A$36,$K$205^A135,IF(A135='Données projet'!$A$36,'Données projet'!$B$36,N134+M135-V134))</f>
        <v>0</v>
      </c>
      <c r="O135" s="14">
        <f>N135*VLOOKUP('Données projet'!$B$9,Paramètres!$A$1:$I$88,3,0)*VLOOKUP('Données projet'!$B$9,Paramètres!$A$1:$I$88,5,0)</f>
        <v>0</v>
      </c>
      <c r="P135" s="14" t="e">
        <f t="shared" si="15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148.54336005338024</v>
      </c>
      <c r="T135" s="62">
        <f t="shared" si="110"/>
        <v>361.07991692964788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7.0730390953123337</v>
      </c>
      <c r="AA135" s="23">
        <f>EXP(-LN(2)/25)*AA134+(1-EXP(-LN(2)/25))/(LN(2)/25)*Calculateur!V135*Calculateur!X135*VLOOKUP('Données projet'!$B$9,Paramètres!$A$1:$I$88,3,0)*0.475*44/12</f>
        <v>2.59863201422954</v>
      </c>
      <c r="AB135" s="23">
        <f>EXP(-LN(2)/2)*AB134+(1-EXP(-LN(2)/2))/(LN(2)/2)*V135*Y135*VLOOKUP('Données projet'!$B$9,Paramètres!$A$1:$I$88,3,0)*0.475*44/12</f>
        <v>1.9347805489692811E-14</v>
      </c>
      <c r="AC135" s="24">
        <f t="shared" si="112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IF(A135&lt;'Données projet'!$A$62,$AF$205^A135,IF(A135='Données projet'!$A$62,'Données projet'!$B$62,AI134+AH135-AQ134))</f>
        <v>0</v>
      </c>
      <c r="AJ135" s="14" t="e">
        <f>AI135*VLOOKUP('Données projet'!$B$10,Paramètres!$A$1:$I$88,3,0)*VLOOKUP('Données projet'!$B$10,Paramètres!$A$1:$I$88,5,0)</f>
        <v>#N/A</v>
      </c>
      <c r="AK135" s="14" t="e">
        <f t="shared" si="152"/>
        <v>#N/A</v>
      </c>
      <c r="AL135" s="22" t="e">
        <f t="shared" si="113"/>
        <v>#N/A</v>
      </c>
      <c r="AM135" s="62" t="e">
        <f t="shared" si="114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15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projet'!$B$9,Paramètres!$A$1:$I$88,3,0)*0.475*44/12</f>
        <v>0</v>
      </c>
      <c r="AV135" s="23">
        <f>EXP(-LN(2)/25)*AV134+(1-EXP(-LN(2)/25))/(LN(2)/25)*Calculateur!AQ135*Calculateur!AS135*VLOOKUP('Données projet'!$B$9,Paramètres!$A$1:$I$88,3,0)*0.475*44/12</f>
        <v>0</v>
      </c>
      <c r="AW135" s="23">
        <f>EXP(-LN(2)/2)*AW134+(1-EXP(-LN(2)/2))/(LN(2)/2)*AQ135*AT135*VLOOKUP('Données projet'!$B$9,Paramètres!$A$1:$I$88,3,0)*0.475*44/12</f>
        <v>0</v>
      </c>
      <c r="AX135" s="23">
        <f t="shared" si="116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IF(A135&lt;'Données projet'!$A$88,$BA$205^A135,IF(A135='Données projet'!$A$88,'Données projet'!$B$88,BD134+BC135-BL134))</f>
        <v>0</v>
      </c>
      <c r="BE135" s="14" t="e">
        <f>BD135*VLOOKUP('Données projet'!$B$11,Paramètres!$A$1:$I$88,3,0)*VLOOKUP('Données projet'!$B$11,Paramètres!$A$1:$I$88,5,0)</f>
        <v>#N/A</v>
      </c>
      <c r="BF135" s="14" t="e">
        <f t="shared" si="153"/>
        <v>#N/A</v>
      </c>
      <c r="BG135" s="22" t="e">
        <f t="shared" si="117"/>
        <v>#N/A</v>
      </c>
      <c r="BH135" s="62" t="e">
        <f t="shared" si="118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19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projet'!$B$9,Paramètres!$A$1:$I$88,3,0)*0.475*44/12</f>
        <v>0</v>
      </c>
      <c r="BQ135" s="23">
        <f>EXP(-LN(2)/25)*BQ134+(1-EXP(-LN(2)/25))/(LN(2)/25)*Calculateur!BL135*Calculateur!BN135*VLOOKUP('Données projet'!$B$9,Paramètres!$A$1:$I$88,3,0)*0.475*44/12</f>
        <v>0</v>
      </c>
      <c r="BR135" s="23">
        <f>EXP(-LN(2)/2)*BR134+(1-EXP(-LN(2)/2))/(LN(2)/2)*BL135*BO135*VLOOKUP('Données projet'!$B$9,Paramètres!$A$1:$I$88,3,0)*0.475*44/12</f>
        <v>0</v>
      </c>
      <c r="BS135" s="24">
        <f t="shared" si="120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IF(A135&lt;'Données projet'!$A$114,$BV$205^A135,IF(A135='Données projet'!$A$114,'Données projet'!$B$114,BY134+BX135-CG134))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54"/>
        <v>#N/A</v>
      </c>
      <c r="CB135" s="22" t="e">
        <f t="shared" si="121"/>
        <v>#N/A</v>
      </c>
      <c r="CC135" s="62" t="e">
        <f t="shared" si="122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23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projet'!$B$9,Paramètres!$A$1:$I$88,3,0)*0.475*44/12</f>
        <v>0</v>
      </c>
      <c r="CL135" s="23">
        <f>EXP(-LN(2)/25)*CL134+(1-EXP(-LN(2)/25))/(LN(2)/25)*Calculateur!CG135*Calculateur!CI135*VLOOKUP('Données projet'!$B$9,Paramètres!$A$1:$I$88,3,0)*0.475*44/12</f>
        <v>0</v>
      </c>
      <c r="CM135" s="23">
        <f>EXP(-LN(2)/2)*CM134+(1-EXP(-LN(2)/2))/(LN(2)/2)*CG135*CJ135*VLOOKUP('Données projet'!$B$9,Paramètres!$A$1:$I$88,3,0)*0.475*44/12</f>
        <v>0</v>
      </c>
      <c r="CN135" s="24">
        <f t="shared" si="124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IF(A135&lt;'Données projet'!$A$140,$CQ$205^A135,IF(A135='Données projet'!$A$140,'Données projet'!$B$140,CT134+CS135-DB134))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55"/>
        <v>#N/A</v>
      </c>
      <c r="CW135" s="22" t="e">
        <f t="shared" si="125"/>
        <v>#N/A</v>
      </c>
      <c r="CX135" s="62" t="e">
        <f t="shared" si="126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27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projet'!$B$9,Paramètres!$A$1:$I$88,3,0)*0.475*44/12</f>
        <v>0</v>
      </c>
      <c r="DG135" s="23">
        <f>EXP(-LN(2)/25)*DG134+(1-EXP(-LN(2)/25))/(LN(2)/25)*Calculateur!DB135*Calculateur!DD135*VLOOKUP('Données projet'!$B$9,Paramètres!$A$1:$I$88,3,0)*0.475*44/12</f>
        <v>0</v>
      </c>
      <c r="DH135" s="23">
        <f>EXP(-LN(2)/2)*DH134+(1-EXP(-LN(2)/2))/(LN(2)/2)*DB135*DE135*VLOOKUP('Données projet'!$B$9,Paramètres!$A$1:$I$88,3,0)*0.475*44/12</f>
        <v>0</v>
      </c>
      <c r="DI135" s="24">
        <f t="shared" si="128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IF(A135&lt;'Données projet'!$A$166,$DL$205^A135,IF(A135='Données projet'!$A$166,'Données projet'!$B$166,DO134+DN135-DW134))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6"/>
        <v>#N/A</v>
      </c>
      <c r="DR135" s="22" t="e">
        <f t="shared" si="129"/>
        <v>#N/A</v>
      </c>
      <c r="DS135" s="62" t="e">
        <f t="shared" si="130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31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projet'!$B$9,Paramètres!$A$1:$I$88,3,0)*0.475*44/12</f>
        <v>0</v>
      </c>
      <c r="EB135" s="23">
        <f>EXP(-LN(2)/25)*EB134+(1-EXP(-LN(2)/25))/(LN(2)/25)*Calculateur!DW135*Calculateur!DY135*VLOOKUP('Données projet'!$B$9,Paramètres!$A$1:$I$88,3,0)*0.475*44/12</f>
        <v>0</v>
      </c>
      <c r="EC135" s="23">
        <f>EXP(-LN(2)/2)*EC134+(1-EXP(-LN(2)/2))/(LN(2)/2)*DW135*DZ135*VLOOKUP('Données projet'!$B$9,Paramètres!$A$1:$I$88,3,0)*0.475*44/12</f>
        <v>0</v>
      </c>
      <c r="ED135" s="24">
        <f t="shared" si="132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IF(A135&lt;'Données projet'!$A$192,$EG$205^A135,IF(A135='Données projet'!$A$192,'Données projet'!$B$192,EJ134+EI135-ER134))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7"/>
        <v>#N/A</v>
      </c>
      <c r="EM135" s="22" t="e">
        <f t="shared" si="133"/>
        <v>#N/A</v>
      </c>
      <c r="EN135" s="62" t="e">
        <f t="shared" si="134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35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projet'!$B$9,Paramètres!$A$1:$I$88,3,0)*0.475*44/12</f>
        <v>0</v>
      </c>
      <c r="EW135" s="23">
        <f>EXP(-LN(2)/25)*EW134+(1-EXP(-LN(2)/25))/(LN(2)/25)*Calculateur!ER135*Calculateur!ET135*VLOOKUP('Données projet'!$B$9,Paramètres!$A$1:$I$88,3,0)*0.475*44/12</f>
        <v>0</v>
      </c>
      <c r="EX135" s="23">
        <f>EXP(-LN(2)/2)*EX134+(1-EXP(-LN(2)/2))/(LN(2)/2)*ER135*EU135*VLOOKUP('Données projet'!$B$9,Paramètres!$A$1:$I$88,3,0)*0.475*44/12</f>
        <v>0</v>
      </c>
      <c r="EY135" s="24">
        <f t="shared" si="136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IF(A135&lt;'Données projet'!$A$218,$FB$205^A135,IF(A135='Données projet'!$A$218,'Données projet'!$B$218,FE134+FD135-FM134))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8"/>
        <v>#N/A</v>
      </c>
      <c r="FH135" s="22" t="e">
        <f t="shared" si="137"/>
        <v>#N/A</v>
      </c>
      <c r="FI135" s="62" t="e">
        <f t="shared" si="138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39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projet'!$B$9,Paramètres!$A$1:$I$88,3,0)*0.475*44/12</f>
        <v>0</v>
      </c>
      <c r="FR135" s="23">
        <f>EXP(-LN(2)/25)*FR134+(1-EXP(-LN(2)/25))/(LN(2)/25)*Calculateur!FM135*Calculateur!FO135*VLOOKUP('Données projet'!$B$9,Paramètres!$A$1:$I$88,3,0)*0.475*44/12</f>
        <v>0</v>
      </c>
      <c r="FS135" s="23">
        <f>EXP(-LN(2)/2)*FS134+(1-EXP(-LN(2)/2))/(LN(2)/2)*FM135*FP135*VLOOKUP('Données projet'!$B$9,Paramètres!$A$1:$I$88,3,0)*0.475*44/12</f>
        <v>0</v>
      </c>
      <c r="FT135" s="24">
        <f t="shared" si="140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IF(A135&lt;'Données projet'!$A$244,$FW$205^A135,IF(A135='Données projet'!$A$244,'Données projet'!$B$244,FZ134+FY135-GH134))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9"/>
        <v>#N/A</v>
      </c>
      <c r="GC135" s="22" t="e">
        <f t="shared" si="141"/>
        <v>#N/A</v>
      </c>
      <c r="GD135" s="62" t="e">
        <f t="shared" si="142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43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projet'!$B$9,Paramètres!$A$1:$I$88,3,0)*0.475*44/12</f>
        <v>0</v>
      </c>
      <c r="GM135" s="23">
        <f>EXP(-LN(2)/25)*GM134+(1-EXP(-LN(2)/25))/(LN(2)/25)*Calculateur!GH135*Calculateur!GJ135*VLOOKUP('Données projet'!$B$9,Paramètres!$A$1:$I$88,3,0)*0.475*44/12</f>
        <v>0</v>
      </c>
      <c r="GN135" s="23">
        <f>EXP(-LN(2)/2)*GN134+(1-EXP(-LN(2)/2))/(LN(2)/2)*GH135*GK135*VLOOKUP('Données projet'!$B$9,Paramètres!$A$1:$I$88,3,0)*0.475*44/12</f>
        <v>0</v>
      </c>
      <c r="GO135" s="23">
        <f t="shared" si="144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IF(A135&lt;'Données projet'!$A$270,$GR$205^A135,IF(A135='Données projet'!$A$270,'Données projet'!$B$270,GU134+GT135-HC134))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60"/>
        <v>#N/A</v>
      </c>
      <c r="GX135" s="22" t="e">
        <f t="shared" si="145"/>
        <v>#N/A</v>
      </c>
      <c r="GY135" s="62" t="e">
        <f t="shared" si="146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47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projet'!$B$9,Paramètres!$A$1:$I$88,3,0)*0.475*44/12</f>
        <v>0</v>
      </c>
      <c r="HH135" s="23">
        <f>EXP(-LN(2)/25)*HH134+(1-EXP(-LN(2)/25))/(LN(2)/25)*Calculateur!HC135*Calculateur!HE135*VLOOKUP('Données projet'!$B$9,Paramètres!$A$1:$I$88,3,0)*0.475*44/12</f>
        <v>0</v>
      </c>
      <c r="HI135" s="23">
        <f>EXP(-LN(2)/2)*HI134+(1-EXP(-LN(2)/2))/(LN(2)/2)*HC135*HF135*VLOOKUP('Données projet'!$B$9,Paramètres!$A$1:$I$88,3,0)*0.475*44/12</f>
        <v>0</v>
      </c>
      <c r="HJ135" s="24">
        <f t="shared" si="148"/>
        <v>0</v>
      </c>
    </row>
    <row r="136" spans="1:218" s="5" customFormat="1" x14ac:dyDescent="0.3">
      <c r="A136" s="11">
        <f t="shared" si="14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79.533999999999907</v>
      </c>
      <c r="D136" s="12">
        <f t="shared" si="15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1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IF(A136&lt;'Données projet'!$A$36,$K$205^A136,IF(A136='Données projet'!$A$36,'Données projet'!$B$36,N135+M136-V135))</f>
        <v>0</v>
      </c>
      <c r="O136" s="14">
        <f>N136*VLOOKUP('Données projet'!$B$9,Paramètres!$A$1:$I$88,3,0)*VLOOKUP('Données projet'!$B$9,Paramètres!$A$1:$I$88,5,0)</f>
        <v>0</v>
      </c>
      <c r="P136" s="14" t="e">
        <f t="shared" si="15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148.54336005338024</v>
      </c>
      <c r="T136" s="62">
        <f t="shared" si="110"/>
        <v>361.07991692964788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6.9343411127811221</v>
      </c>
      <c r="AA136" s="23">
        <f>EXP(-LN(2)/25)*AA135+(1-EXP(-LN(2)/25))/(LN(2)/25)*Calculateur!V136*Calculateur!X136*VLOOKUP('Données projet'!$B$9,Paramètres!$A$1:$I$88,3,0)*0.475*44/12</f>
        <v>2.527572285144315</v>
      </c>
      <c r="AB136" s="23">
        <f>EXP(-LN(2)/2)*AB135+(1-EXP(-LN(2)/2))/(LN(2)/2)*V136*Y136*VLOOKUP('Données projet'!$B$9,Paramètres!$A$1:$I$88,3,0)*0.475*44/12</f>
        <v>1.3680964462840098E-14</v>
      </c>
      <c r="AC136" s="24">
        <f t="shared" si="112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IF(A136&lt;'Données projet'!$A$62,$AF$205^A136,IF(A136='Données projet'!$A$62,'Données projet'!$B$62,AI135+AH136-AQ135))</f>
        <v>0</v>
      </c>
      <c r="AJ136" s="14" t="e">
        <f>AI136*VLOOKUP('Données projet'!$B$10,Paramètres!$A$1:$I$88,3,0)*VLOOKUP('Données projet'!$B$10,Paramètres!$A$1:$I$88,5,0)</f>
        <v>#N/A</v>
      </c>
      <c r="AK136" s="14" t="e">
        <f t="shared" si="152"/>
        <v>#N/A</v>
      </c>
      <c r="AL136" s="22" t="e">
        <f t="shared" si="113"/>
        <v>#N/A</v>
      </c>
      <c r="AM136" s="62" t="e">
        <f t="shared" si="114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15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projet'!$B$9,Paramètres!$A$1:$I$88,3,0)*0.475*44/12</f>
        <v>0</v>
      </c>
      <c r="AV136" s="23">
        <f>EXP(-LN(2)/25)*AV135+(1-EXP(-LN(2)/25))/(LN(2)/25)*Calculateur!AQ136*Calculateur!AS136*VLOOKUP('Données projet'!$B$9,Paramètres!$A$1:$I$88,3,0)*0.475*44/12</f>
        <v>0</v>
      </c>
      <c r="AW136" s="23">
        <f>EXP(-LN(2)/2)*AW135+(1-EXP(-LN(2)/2))/(LN(2)/2)*AQ136*AT136*VLOOKUP('Données projet'!$B$9,Paramètres!$A$1:$I$88,3,0)*0.475*44/12</f>
        <v>0</v>
      </c>
      <c r="AX136" s="23">
        <f t="shared" si="116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IF(A136&lt;'Données projet'!$A$88,$BA$205^A136,IF(A136='Données projet'!$A$88,'Données projet'!$B$88,BD135+BC136-BL135))</f>
        <v>0</v>
      </c>
      <c r="BE136" s="14" t="e">
        <f>BD136*VLOOKUP('Données projet'!$B$11,Paramètres!$A$1:$I$88,3,0)*VLOOKUP('Données projet'!$B$11,Paramètres!$A$1:$I$88,5,0)</f>
        <v>#N/A</v>
      </c>
      <c r="BF136" s="14" t="e">
        <f t="shared" si="153"/>
        <v>#N/A</v>
      </c>
      <c r="BG136" s="22" t="e">
        <f t="shared" si="117"/>
        <v>#N/A</v>
      </c>
      <c r="BH136" s="62" t="e">
        <f t="shared" si="118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19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projet'!$B$9,Paramètres!$A$1:$I$88,3,0)*0.475*44/12</f>
        <v>0</v>
      </c>
      <c r="BQ136" s="23">
        <f>EXP(-LN(2)/25)*BQ135+(1-EXP(-LN(2)/25))/(LN(2)/25)*Calculateur!BL136*Calculateur!BN136*VLOOKUP('Données projet'!$B$9,Paramètres!$A$1:$I$88,3,0)*0.475*44/12</f>
        <v>0</v>
      </c>
      <c r="BR136" s="23">
        <f>EXP(-LN(2)/2)*BR135+(1-EXP(-LN(2)/2))/(LN(2)/2)*BL136*BO136*VLOOKUP('Données projet'!$B$9,Paramètres!$A$1:$I$88,3,0)*0.475*44/12</f>
        <v>0</v>
      </c>
      <c r="BS136" s="24">
        <f t="shared" si="120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IF(A136&lt;'Données projet'!$A$114,$BV$205^A136,IF(A136='Données projet'!$A$114,'Données projet'!$B$114,BY135+BX136-CG135))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54"/>
        <v>#N/A</v>
      </c>
      <c r="CB136" s="22" t="e">
        <f t="shared" si="121"/>
        <v>#N/A</v>
      </c>
      <c r="CC136" s="62" t="e">
        <f t="shared" si="122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23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projet'!$B$9,Paramètres!$A$1:$I$88,3,0)*0.475*44/12</f>
        <v>0</v>
      </c>
      <c r="CL136" s="23">
        <f>EXP(-LN(2)/25)*CL135+(1-EXP(-LN(2)/25))/(LN(2)/25)*Calculateur!CG136*Calculateur!CI136*VLOOKUP('Données projet'!$B$9,Paramètres!$A$1:$I$88,3,0)*0.475*44/12</f>
        <v>0</v>
      </c>
      <c r="CM136" s="23">
        <f>EXP(-LN(2)/2)*CM135+(1-EXP(-LN(2)/2))/(LN(2)/2)*CG136*CJ136*VLOOKUP('Données projet'!$B$9,Paramètres!$A$1:$I$88,3,0)*0.475*44/12</f>
        <v>0</v>
      </c>
      <c r="CN136" s="24">
        <f t="shared" si="124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IF(A136&lt;'Données projet'!$A$140,$CQ$205^A136,IF(A136='Données projet'!$A$140,'Données projet'!$B$140,CT135+CS136-DB135))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55"/>
        <v>#N/A</v>
      </c>
      <c r="CW136" s="22" t="e">
        <f t="shared" si="125"/>
        <v>#N/A</v>
      </c>
      <c r="CX136" s="62" t="e">
        <f t="shared" si="126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27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projet'!$B$9,Paramètres!$A$1:$I$88,3,0)*0.475*44/12</f>
        <v>0</v>
      </c>
      <c r="DG136" s="23">
        <f>EXP(-LN(2)/25)*DG135+(1-EXP(-LN(2)/25))/(LN(2)/25)*Calculateur!DB136*Calculateur!DD136*VLOOKUP('Données projet'!$B$9,Paramètres!$A$1:$I$88,3,0)*0.475*44/12</f>
        <v>0</v>
      </c>
      <c r="DH136" s="23">
        <f>EXP(-LN(2)/2)*DH135+(1-EXP(-LN(2)/2))/(LN(2)/2)*DB136*DE136*VLOOKUP('Données projet'!$B$9,Paramètres!$A$1:$I$88,3,0)*0.475*44/12</f>
        <v>0</v>
      </c>
      <c r="DI136" s="24">
        <f t="shared" si="128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IF(A136&lt;'Données projet'!$A$166,$DL$205^A136,IF(A136='Données projet'!$A$166,'Données projet'!$B$166,DO135+DN136-DW135))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6"/>
        <v>#N/A</v>
      </c>
      <c r="DR136" s="22" t="e">
        <f t="shared" si="129"/>
        <v>#N/A</v>
      </c>
      <c r="DS136" s="62" t="e">
        <f t="shared" si="130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31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projet'!$B$9,Paramètres!$A$1:$I$88,3,0)*0.475*44/12</f>
        <v>0</v>
      </c>
      <c r="EB136" s="23">
        <f>EXP(-LN(2)/25)*EB135+(1-EXP(-LN(2)/25))/(LN(2)/25)*Calculateur!DW136*Calculateur!DY136*VLOOKUP('Données projet'!$B$9,Paramètres!$A$1:$I$88,3,0)*0.475*44/12</f>
        <v>0</v>
      </c>
      <c r="EC136" s="23">
        <f>EXP(-LN(2)/2)*EC135+(1-EXP(-LN(2)/2))/(LN(2)/2)*DW136*DZ136*VLOOKUP('Données projet'!$B$9,Paramètres!$A$1:$I$88,3,0)*0.475*44/12</f>
        <v>0</v>
      </c>
      <c r="ED136" s="24">
        <f t="shared" si="132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IF(A136&lt;'Données projet'!$A$192,$EG$205^A136,IF(A136='Données projet'!$A$192,'Données projet'!$B$192,EJ135+EI136-ER135))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7"/>
        <v>#N/A</v>
      </c>
      <c r="EM136" s="22" t="e">
        <f t="shared" si="133"/>
        <v>#N/A</v>
      </c>
      <c r="EN136" s="62" t="e">
        <f t="shared" si="134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35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projet'!$B$9,Paramètres!$A$1:$I$88,3,0)*0.475*44/12</f>
        <v>0</v>
      </c>
      <c r="EW136" s="23">
        <f>EXP(-LN(2)/25)*EW135+(1-EXP(-LN(2)/25))/(LN(2)/25)*Calculateur!ER136*Calculateur!ET136*VLOOKUP('Données projet'!$B$9,Paramètres!$A$1:$I$88,3,0)*0.475*44/12</f>
        <v>0</v>
      </c>
      <c r="EX136" s="23">
        <f>EXP(-LN(2)/2)*EX135+(1-EXP(-LN(2)/2))/(LN(2)/2)*ER136*EU136*VLOOKUP('Données projet'!$B$9,Paramètres!$A$1:$I$88,3,0)*0.475*44/12</f>
        <v>0</v>
      </c>
      <c r="EY136" s="24">
        <f t="shared" si="136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IF(A136&lt;'Données projet'!$A$218,$FB$205^A136,IF(A136='Données projet'!$A$218,'Données projet'!$B$218,FE135+FD136-FM135))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8"/>
        <v>#N/A</v>
      </c>
      <c r="FH136" s="22" t="e">
        <f t="shared" si="137"/>
        <v>#N/A</v>
      </c>
      <c r="FI136" s="62" t="e">
        <f t="shared" si="138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39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projet'!$B$9,Paramètres!$A$1:$I$88,3,0)*0.475*44/12</f>
        <v>0</v>
      </c>
      <c r="FR136" s="23">
        <f>EXP(-LN(2)/25)*FR135+(1-EXP(-LN(2)/25))/(LN(2)/25)*Calculateur!FM136*Calculateur!FO136*VLOOKUP('Données projet'!$B$9,Paramètres!$A$1:$I$88,3,0)*0.475*44/12</f>
        <v>0</v>
      </c>
      <c r="FS136" s="23">
        <f>EXP(-LN(2)/2)*FS135+(1-EXP(-LN(2)/2))/(LN(2)/2)*FM136*FP136*VLOOKUP('Données projet'!$B$9,Paramètres!$A$1:$I$88,3,0)*0.475*44/12</f>
        <v>0</v>
      </c>
      <c r="FT136" s="24">
        <f t="shared" si="140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IF(A136&lt;'Données projet'!$A$244,$FW$205^A136,IF(A136='Données projet'!$A$244,'Données projet'!$B$244,FZ135+FY136-GH135))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9"/>
        <v>#N/A</v>
      </c>
      <c r="GC136" s="22" t="e">
        <f t="shared" si="141"/>
        <v>#N/A</v>
      </c>
      <c r="GD136" s="62" t="e">
        <f t="shared" si="142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43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projet'!$B$9,Paramètres!$A$1:$I$88,3,0)*0.475*44/12</f>
        <v>0</v>
      </c>
      <c r="GM136" s="23">
        <f>EXP(-LN(2)/25)*GM135+(1-EXP(-LN(2)/25))/(LN(2)/25)*Calculateur!GH136*Calculateur!GJ136*VLOOKUP('Données projet'!$B$9,Paramètres!$A$1:$I$88,3,0)*0.475*44/12</f>
        <v>0</v>
      </c>
      <c r="GN136" s="23">
        <f>EXP(-LN(2)/2)*GN135+(1-EXP(-LN(2)/2))/(LN(2)/2)*GH136*GK136*VLOOKUP('Données projet'!$B$9,Paramètres!$A$1:$I$88,3,0)*0.475*44/12</f>
        <v>0</v>
      </c>
      <c r="GO136" s="23">
        <f t="shared" si="144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IF(A136&lt;'Données projet'!$A$270,$GR$205^A136,IF(A136='Données projet'!$A$270,'Données projet'!$B$270,GU135+GT136-HC135))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60"/>
        <v>#N/A</v>
      </c>
      <c r="GX136" s="22" t="e">
        <f t="shared" si="145"/>
        <v>#N/A</v>
      </c>
      <c r="GY136" s="62" t="e">
        <f t="shared" si="146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47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projet'!$B$9,Paramètres!$A$1:$I$88,3,0)*0.475*44/12</f>
        <v>0</v>
      </c>
      <c r="HH136" s="23">
        <f>EXP(-LN(2)/25)*HH135+(1-EXP(-LN(2)/25))/(LN(2)/25)*Calculateur!HC136*Calculateur!HE136*VLOOKUP('Données projet'!$B$9,Paramètres!$A$1:$I$88,3,0)*0.475*44/12</f>
        <v>0</v>
      </c>
      <c r="HI136" s="23">
        <f>EXP(-LN(2)/2)*HI135+(1-EXP(-LN(2)/2))/(LN(2)/2)*HC136*HF136*VLOOKUP('Données projet'!$B$9,Paramètres!$A$1:$I$88,3,0)*0.475*44/12</f>
        <v>0</v>
      </c>
      <c r="HJ136" s="24">
        <f t="shared" si="148"/>
        <v>0</v>
      </c>
    </row>
    <row r="137" spans="1:218" s="5" customFormat="1" x14ac:dyDescent="0.3">
      <c r="A137" s="11">
        <f t="shared" si="14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80.131999999999906</v>
      </c>
      <c r="D137" s="12">
        <f t="shared" si="15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1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IF(A137&lt;'Données projet'!$A$36,$K$205^A137,IF(A137='Données projet'!$A$36,'Données projet'!$B$36,N136+M137-V136))</f>
        <v>0</v>
      </c>
      <c r="O137" s="14">
        <f>N137*VLOOKUP('Données projet'!$B$9,Paramètres!$A$1:$I$88,3,0)*VLOOKUP('Données projet'!$B$9,Paramètres!$A$1:$I$88,5,0)</f>
        <v>0</v>
      </c>
      <c r="P137" s="14" t="e">
        <f t="shared" si="15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148.54336005338024</v>
      </c>
      <c r="T137" s="62">
        <f t="shared" si="110"/>
        <v>361.07991692964788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6.7983629130899317</v>
      </c>
      <c r="AA137" s="23">
        <f>EXP(-LN(2)/25)*AA136+(1-EXP(-LN(2)/25))/(LN(2)/25)*Calculateur!V137*Calculateur!X137*VLOOKUP('Données projet'!$B$9,Paramètres!$A$1:$I$88,3,0)*0.475*44/12</f>
        <v>2.4584556880877941</v>
      </c>
      <c r="AB137" s="23">
        <f>EXP(-LN(2)/2)*AB136+(1-EXP(-LN(2)/2))/(LN(2)/2)*V137*Y137*VLOOKUP('Données projet'!$B$9,Paramètres!$A$1:$I$88,3,0)*0.475*44/12</f>
        <v>9.6739027448464056E-15</v>
      </c>
      <c r="AC137" s="24">
        <f t="shared" si="112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IF(A137&lt;'Données projet'!$A$62,$AF$205^A137,IF(A137='Données projet'!$A$62,'Données projet'!$B$62,AI136+AH137-AQ136))</f>
        <v>0</v>
      </c>
      <c r="AJ137" s="14" t="e">
        <f>AI137*VLOOKUP('Données projet'!$B$10,Paramètres!$A$1:$I$88,3,0)*VLOOKUP('Données projet'!$B$10,Paramètres!$A$1:$I$88,5,0)</f>
        <v>#N/A</v>
      </c>
      <c r="AK137" s="14" t="e">
        <f t="shared" si="152"/>
        <v>#N/A</v>
      </c>
      <c r="AL137" s="22" t="e">
        <f t="shared" si="113"/>
        <v>#N/A</v>
      </c>
      <c r="AM137" s="62" t="e">
        <f t="shared" si="114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15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projet'!$B$9,Paramètres!$A$1:$I$88,3,0)*0.475*44/12</f>
        <v>0</v>
      </c>
      <c r="AV137" s="23">
        <f>EXP(-LN(2)/25)*AV136+(1-EXP(-LN(2)/25))/(LN(2)/25)*Calculateur!AQ137*Calculateur!AS137*VLOOKUP('Données projet'!$B$9,Paramètres!$A$1:$I$88,3,0)*0.475*44/12</f>
        <v>0</v>
      </c>
      <c r="AW137" s="23">
        <f>EXP(-LN(2)/2)*AW136+(1-EXP(-LN(2)/2))/(LN(2)/2)*AQ137*AT137*VLOOKUP('Données projet'!$B$9,Paramètres!$A$1:$I$88,3,0)*0.475*44/12</f>
        <v>0</v>
      </c>
      <c r="AX137" s="23">
        <f t="shared" si="116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IF(A137&lt;'Données projet'!$A$88,$BA$205^A137,IF(A137='Données projet'!$A$88,'Données projet'!$B$88,BD136+BC137-BL136))</f>
        <v>0</v>
      </c>
      <c r="BE137" s="14" t="e">
        <f>BD137*VLOOKUP('Données projet'!$B$11,Paramètres!$A$1:$I$88,3,0)*VLOOKUP('Données projet'!$B$11,Paramètres!$A$1:$I$88,5,0)</f>
        <v>#N/A</v>
      </c>
      <c r="BF137" s="14" t="e">
        <f t="shared" si="153"/>
        <v>#N/A</v>
      </c>
      <c r="BG137" s="22" t="e">
        <f t="shared" si="117"/>
        <v>#N/A</v>
      </c>
      <c r="BH137" s="62" t="e">
        <f t="shared" si="118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19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projet'!$B$9,Paramètres!$A$1:$I$88,3,0)*0.475*44/12</f>
        <v>0</v>
      </c>
      <c r="BQ137" s="23">
        <f>EXP(-LN(2)/25)*BQ136+(1-EXP(-LN(2)/25))/(LN(2)/25)*Calculateur!BL137*Calculateur!BN137*VLOOKUP('Données projet'!$B$9,Paramètres!$A$1:$I$88,3,0)*0.475*44/12</f>
        <v>0</v>
      </c>
      <c r="BR137" s="23">
        <f>EXP(-LN(2)/2)*BR136+(1-EXP(-LN(2)/2))/(LN(2)/2)*BL137*BO137*VLOOKUP('Données projet'!$B$9,Paramètres!$A$1:$I$88,3,0)*0.475*44/12</f>
        <v>0</v>
      </c>
      <c r="BS137" s="24">
        <f t="shared" si="120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IF(A137&lt;'Données projet'!$A$114,$BV$205^A137,IF(A137='Données projet'!$A$114,'Données projet'!$B$114,BY136+BX137-CG136))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54"/>
        <v>#N/A</v>
      </c>
      <c r="CB137" s="22" t="e">
        <f t="shared" si="121"/>
        <v>#N/A</v>
      </c>
      <c r="CC137" s="62" t="e">
        <f t="shared" si="122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23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projet'!$B$9,Paramètres!$A$1:$I$88,3,0)*0.475*44/12</f>
        <v>0</v>
      </c>
      <c r="CL137" s="23">
        <f>EXP(-LN(2)/25)*CL136+(1-EXP(-LN(2)/25))/(LN(2)/25)*Calculateur!CG137*Calculateur!CI137*VLOOKUP('Données projet'!$B$9,Paramètres!$A$1:$I$88,3,0)*0.475*44/12</f>
        <v>0</v>
      </c>
      <c r="CM137" s="23">
        <f>EXP(-LN(2)/2)*CM136+(1-EXP(-LN(2)/2))/(LN(2)/2)*CG137*CJ137*VLOOKUP('Données projet'!$B$9,Paramètres!$A$1:$I$88,3,0)*0.475*44/12</f>
        <v>0</v>
      </c>
      <c r="CN137" s="24">
        <f t="shared" si="124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IF(A137&lt;'Données projet'!$A$140,$CQ$205^A137,IF(A137='Données projet'!$A$140,'Données projet'!$B$140,CT136+CS137-DB136))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55"/>
        <v>#N/A</v>
      </c>
      <c r="CW137" s="22" t="e">
        <f t="shared" si="125"/>
        <v>#N/A</v>
      </c>
      <c r="CX137" s="62" t="e">
        <f t="shared" si="126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27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projet'!$B$9,Paramètres!$A$1:$I$88,3,0)*0.475*44/12</f>
        <v>0</v>
      </c>
      <c r="DG137" s="23">
        <f>EXP(-LN(2)/25)*DG136+(1-EXP(-LN(2)/25))/(LN(2)/25)*Calculateur!DB137*Calculateur!DD137*VLOOKUP('Données projet'!$B$9,Paramètres!$A$1:$I$88,3,0)*0.475*44/12</f>
        <v>0</v>
      </c>
      <c r="DH137" s="23">
        <f>EXP(-LN(2)/2)*DH136+(1-EXP(-LN(2)/2))/(LN(2)/2)*DB137*DE137*VLOOKUP('Données projet'!$B$9,Paramètres!$A$1:$I$88,3,0)*0.475*44/12</f>
        <v>0</v>
      </c>
      <c r="DI137" s="24">
        <f t="shared" si="128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IF(A137&lt;'Données projet'!$A$166,$DL$205^A137,IF(A137='Données projet'!$A$166,'Données projet'!$B$166,DO136+DN137-DW136))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6"/>
        <v>#N/A</v>
      </c>
      <c r="DR137" s="22" t="e">
        <f t="shared" si="129"/>
        <v>#N/A</v>
      </c>
      <c r="DS137" s="62" t="e">
        <f t="shared" si="130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31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projet'!$B$9,Paramètres!$A$1:$I$88,3,0)*0.475*44/12</f>
        <v>0</v>
      </c>
      <c r="EB137" s="23">
        <f>EXP(-LN(2)/25)*EB136+(1-EXP(-LN(2)/25))/(LN(2)/25)*Calculateur!DW137*Calculateur!DY137*VLOOKUP('Données projet'!$B$9,Paramètres!$A$1:$I$88,3,0)*0.475*44/12</f>
        <v>0</v>
      </c>
      <c r="EC137" s="23">
        <f>EXP(-LN(2)/2)*EC136+(1-EXP(-LN(2)/2))/(LN(2)/2)*DW137*DZ137*VLOOKUP('Données projet'!$B$9,Paramètres!$A$1:$I$88,3,0)*0.475*44/12</f>
        <v>0</v>
      </c>
      <c r="ED137" s="24">
        <f t="shared" si="132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IF(A137&lt;'Données projet'!$A$192,$EG$205^A137,IF(A137='Données projet'!$A$192,'Données projet'!$B$192,EJ136+EI137-ER136))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7"/>
        <v>#N/A</v>
      </c>
      <c r="EM137" s="22" t="e">
        <f t="shared" si="133"/>
        <v>#N/A</v>
      </c>
      <c r="EN137" s="62" t="e">
        <f t="shared" si="134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35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projet'!$B$9,Paramètres!$A$1:$I$88,3,0)*0.475*44/12</f>
        <v>0</v>
      </c>
      <c r="EW137" s="23">
        <f>EXP(-LN(2)/25)*EW136+(1-EXP(-LN(2)/25))/(LN(2)/25)*Calculateur!ER137*Calculateur!ET137*VLOOKUP('Données projet'!$B$9,Paramètres!$A$1:$I$88,3,0)*0.475*44/12</f>
        <v>0</v>
      </c>
      <c r="EX137" s="23">
        <f>EXP(-LN(2)/2)*EX136+(1-EXP(-LN(2)/2))/(LN(2)/2)*ER137*EU137*VLOOKUP('Données projet'!$B$9,Paramètres!$A$1:$I$88,3,0)*0.475*44/12</f>
        <v>0</v>
      </c>
      <c r="EY137" s="24">
        <f t="shared" si="136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IF(A137&lt;'Données projet'!$A$218,$FB$205^A137,IF(A137='Données projet'!$A$218,'Données projet'!$B$218,FE136+FD137-FM136))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8"/>
        <v>#N/A</v>
      </c>
      <c r="FH137" s="22" t="e">
        <f t="shared" si="137"/>
        <v>#N/A</v>
      </c>
      <c r="FI137" s="62" t="e">
        <f t="shared" si="138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39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projet'!$B$9,Paramètres!$A$1:$I$88,3,0)*0.475*44/12</f>
        <v>0</v>
      </c>
      <c r="FR137" s="23">
        <f>EXP(-LN(2)/25)*FR136+(1-EXP(-LN(2)/25))/(LN(2)/25)*Calculateur!FM137*Calculateur!FO137*VLOOKUP('Données projet'!$B$9,Paramètres!$A$1:$I$88,3,0)*0.475*44/12</f>
        <v>0</v>
      </c>
      <c r="FS137" s="23">
        <f>EXP(-LN(2)/2)*FS136+(1-EXP(-LN(2)/2))/(LN(2)/2)*FM137*FP137*VLOOKUP('Données projet'!$B$9,Paramètres!$A$1:$I$88,3,0)*0.475*44/12</f>
        <v>0</v>
      </c>
      <c r="FT137" s="24">
        <f t="shared" si="140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IF(A137&lt;'Données projet'!$A$244,$FW$205^A137,IF(A137='Données projet'!$A$244,'Données projet'!$B$244,FZ136+FY137-GH136))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9"/>
        <v>#N/A</v>
      </c>
      <c r="GC137" s="22" t="e">
        <f t="shared" si="141"/>
        <v>#N/A</v>
      </c>
      <c r="GD137" s="62" t="e">
        <f t="shared" si="142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43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projet'!$B$9,Paramètres!$A$1:$I$88,3,0)*0.475*44/12</f>
        <v>0</v>
      </c>
      <c r="GM137" s="23">
        <f>EXP(-LN(2)/25)*GM136+(1-EXP(-LN(2)/25))/(LN(2)/25)*Calculateur!GH137*Calculateur!GJ137*VLOOKUP('Données projet'!$B$9,Paramètres!$A$1:$I$88,3,0)*0.475*44/12</f>
        <v>0</v>
      </c>
      <c r="GN137" s="23">
        <f>EXP(-LN(2)/2)*GN136+(1-EXP(-LN(2)/2))/(LN(2)/2)*GH137*GK137*VLOOKUP('Données projet'!$B$9,Paramètres!$A$1:$I$88,3,0)*0.475*44/12</f>
        <v>0</v>
      </c>
      <c r="GO137" s="23">
        <f t="shared" si="144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IF(A137&lt;'Données projet'!$A$270,$GR$205^A137,IF(A137='Données projet'!$A$270,'Données projet'!$B$270,GU136+GT137-HC136))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60"/>
        <v>#N/A</v>
      </c>
      <c r="GX137" s="22" t="e">
        <f t="shared" si="145"/>
        <v>#N/A</v>
      </c>
      <c r="GY137" s="62" t="e">
        <f t="shared" si="146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47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projet'!$B$9,Paramètres!$A$1:$I$88,3,0)*0.475*44/12</f>
        <v>0</v>
      </c>
      <c r="HH137" s="23">
        <f>EXP(-LN(2)/25)*HH136+(1-EXP(-LN(2)/25))/(LN(2)/25)*Calculateur!HC137*Calculateur!HE137*VLOOKUP('Données projet'!$B$9,Paramètres!$A$1:$I$88,3,0)*0.475*44/12</f>
        <v>0</v>
      </c>
      <c r="HI137" s="23">
        <f>EXP(-LN(2)/2)*HI136+(1-EXP(-LN(2)/2))/(LN(2)/2)*HC137*HF137*VLOOKUP('Données projet'!$B$9,Paramètres!$A$1:$I$88,3,0)*0.475*44/12</f>
        <v>0</v>
      </c>
      <c r="HJ137" s="24">
        <f t="shared" si="148"/>
        <v>0</v>
      </c>
    </row>
    <row r="138" spans="1:218" s="5" customFormat="1" x14ac:dyDescent="0.3">
      <c r="A138" s="11">
        <f t="shared" si="14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80.729999999999905</v>
      </c>
      <c r="D138" s="12">
        <f t="shared" si="15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1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IF(A138&lt;'Données projet'!$A$36,$K$205^A138,IF(A138='Données projet'!$A$36,'Données projet'!$B$36,N137+M138-V137))</f>
        <v>0</v>
      </c>
      <c r="O138" s="14">
        <f>N138*VLOOKUP('Données projet'!$B$9,Paramètres!$A$1:$I$88,3,0)*VLOOKUP('Données projet'!$B$9,Paramètres!$A$1:$I$88,5,0)</f>
        <v>0</v>
      </c>
      <c r="P138" s="14" t="e">
        <f t="shared" si="15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148.54336005338024</v>
      </c>
      <c r="T138" s="62">
        <f t="shared" si="110"/>
        <v>361.07991692964788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6.6650511629561731</v>
      </c>
      <c r="AA138" s="23">
        <f>EXP(-LN(2)/25)*AA137+(1-EXP(-LN(2)/25))/(LN(2)/25)*Calculateur!V138*Calculateur!X138*VLOOKUP('Données projet'!$B$9,Paramètres!$A$1:$I$88,3,0)*0.475*44/12</f>
        <v>2.3912290880124676</v>
      </c>
      <c r="AB138" s="23">
        <f>EXP(-LN(2)/2)*AB137+(1-EXP(-LN(2)/2))/(LN(2)/2)*V138*Y138*VLOOKUP('Données projet'!$B$9,Paramètres!$A$1:$I$88,3,0)*0.475*44/12</f>
        <v>6.8404822314200489E-15</v>
      </c>
      <c r="AC138" s="24">
        <f t="shared" si="112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IF(A138&lt;'Données projet'!$A$62,$AF$205^A138,IF(A138='Données projet'!$A$62,'Données projet'!$B$62,AI137+AH138-AQ137))</f>
        <v>0</v>
      </c>
      <c r="AJ138" s="14" t="e">
        <f>AI138*VLOOKUP('Données projet'!$B$10,Paramètres!$A$1:$I$88,3,0)*VLOOKUP('Données projet'!$B$10,Paramètres!$A$1:$I$88,5,0)</f>
        <v>#N/A</v>
      </c>
      <c r="AK138" s="14" t="e">
        <f t="shared" si="152"/>
        <v>#N/A</v>
      </c>
      <c r="AL138" s="22" t="e">
        <f t="shared" si="113"/>
        <v>#N/A</v>
      </c>
      <c r="AM138" s="62" t="e">
        <f t="shared" si="114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15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projet'!$B$9,Paramètres!$A$1:$I$88,3,0)*0.475*44/12</f>
        <v>0</v>
      </c>
      <c r="AV138" s="23">
        <f>EXP(-LN(2)/25)*AV137+(1-EXP(-LN(2)/25))/(LN(2)/25)*Calculateur!AQ138*Calculateur!AS138*VLOOKUP('Données projet'!$B$9,Paramètres!$A$1:$I$88,3,0)*0.475*44/12</f>
        <v>0</v>
      </c>
      <c r="AW138" s="23">
        <f>EXP(-LN(2)/2)*AW137+(1-EXP(-LN(2)/2))/(LN(2)/2)*AQ138*AT138*VLOOKUP('Données projet'!$B$9,Paramètres!$A$1:$I$88,3,0)*0.475*44/12</f>
        <v>0</v>
      </c>
      <c r="AX138" s="23">
        <f t="shared" si="116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IF(A138&lt;'Données projet'!$A$88,$BA$205^A138,IF(A138='Données projet'!$A$88,'Données projet'!$B$88,BD137+BC138-BL137))</f>
        <v>0</v>
      </c>
      <c r="BE138" s="14" t="e">
        <f>BD138*VLOOKUP('Données projet'!$B$11,Paramètres!$A$1:$I$88,3,0)*VLOOKUP('Données projet'!$B$11,Paramètres!$A$1:$I$88,5,0)</f>
        <v>#N/A</v>
      </c>
      <c r="BF138" s="14" t="e">
        <f t="shared" si="153"/>
        <v>#N/A</v>
      </c>
      <c r="BG138" s="22" t="e">
        <f t="shared" si="117"/>
        <v>#N/A</v>
      </c>
      <c r="BH138" s="62" t="e">
        <f t="shared" si="118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19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projet'!$B$9,Paramètres!$A$1:$I$88,3,0)*0.475*44/12</f>
        <v>0</v>
      </c>
      <c r="BQ138" s="23">
        <f>EXP(-LN(2)/25)*BQ137+(1-EXP(-LN(2)/25))/(LN(2)/25)*Calculateur!BL138*Calculateur!BN138*VLOOKUP('Données projet'!$B$9,Paramètres!$A$1:$I$88,3,0)*0.475*44/12</f>
        <v>0</v>
      </c>
      <c r="BR138" s="23">
        <f>EXP(-LN(2)/2)*BR137+(1-EXP(-LN(2)/2))/(LN(2)/2)*BL138*BO138*VLOOKUP('Données projet'!$B$9,Paramètres!$A$1:$I$88,3,0)*0.475*44/12</f>
        <v>0</v>
      </c>
      <c r="BS138" s="24">
        <f t="shared" si="120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IF(A138&lt;'Données projet'!$A$114,$BV$205^A138,IF(A138='Données projet'!$A$114,'Données projet'!$B$114,BY137+BX138-CG137))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54"/>
        <v>#N/A</v>
      </c>
      <c r="CB138" s="22" t="e">
        <f t="shared" si="121"/>
        <v>#N/A</v>
      </c>
      <c r="CC138" s="62" t="e">
        <f t="shared" si="122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23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projet'!$B$9,Paramètres!$A$1:$I$88,3,0)*0.475*44/12</f>
        <v>0</v>
      </c>
      <c r="CL138" s="23">
        <f>EXP(-LN(2)/25)*CL137+(1-EXP(-LN(2)/25))/(LN(2)/25)*Calculateur!CG138*Calculateur!CI138*VLOOKUP('Données projet'!$B$9,Paramètres!$A$1:$I$88,3,0)*0.475*44/12</f>
        <v>0</v>
      </c>
      <c r="CM138" s="23">
        <f>EXP(-LN(2)/2)*CM137+(1-EXP(-LN(2)/2))/(LN(2)/2)*CG138*CJ138*VLOOKUP('Données projet'!$B$9,Paramètres!$A$1:$I$88,3,0)*0.475*44/12</f>
        <v>0</v>
      </c>
      <c r="CN138" s="24">
        <f t="shared" si="124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IF(A138&lt;'Données projet'!$A$140,$CQ$205^A138,IF(A138='Données projet'!$A$140,'Données projet'!$B$140,CT137+CS138-DB137))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55"/>
        <v>#N/A</v>
      </c>
      <c r="CW138" s="22" t="e">
        <f t="shared" si="125"/>
        <v>#N/A</v>
      </c>
      <c r="CX138" s="62" t="e">
        <f t="shared" si="126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27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projet'!$B$9,Paramètres!$A$1:$I$88,3,0)*0.475*44/12</f>
        <v>0</v>
      </c>
      <c r="DG138" s="23">
        <f>EXP(-LN(2)/25)*DG137+(1-EXP(-LN(2)/25))/(LN(2)/25)*Calculateur!DB138*Calculateur!DD138*VLOOKUP('Données projet'!$B$9,Paramètres!$A$1:$I$88,3,0)*0.475*44/12</f>
        <v>0</v>
      </c>
      <c r="DH138" s="23">
        <f>EXP(-LN(2)/2)*DH137+(1-EXP(-LN(2)/2))/(LN(2)/2)*DB138*DE138*VLOOKUP('Données projet'!$B$9,Paramètres!$A$1:$I$88,3,0)*0.475*44/12</f>
        <v>0</v>
      </c>
      <c r="DI138" s="24">
        <f t="shared" si="128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IF(A138&lt;'Données projet'!$A$166,$DL$205^A138,IF(A138='Données projet'!$A$166,'Données projet'!$B$166,DO137+DN138-DW137))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6"/>
        <v>#N/A</v>
      </c>
      <c r="DR138" s="22" t="e">
        <f t="shared" si="129"/>
        <v>#N/A</v>
      </c>
      <c r="DS138" s="62" t="e">
        <f t="shared" si="130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31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projet'!$B$9,Paramètres!$A$1:$I$88,3,0)*0.475*44/12</f>
        <v>0</v>
      </c>
      <c r="EB138" s="23">
        <f>EXP(-LN(2)/25)*EB137+(1-EXP(-LN(2)/25))/(LN(2)/25)*Calculateur!DW138*Calculateur!DY138*VLOOKUP('Données projet'!$B$9,Paramètres!$A$1:$I$88,3,0)*0.475*44/12</f>
        <v>0</v>
      </c>
      <c r="EC138" s="23">
        <f>EXP(-LN(2)/2)*EC137+(1-EXP(-LN(2)/2))/(LN(2)/2)*DW138*DZ138*VLOOKUP('Données projet'!$B$9,Paramètres!$A$1:$I$88,3,0)*0.475*44/12</f>
        <v>0</v>
      </c>
      <c r="ED138" s="24">
        <f t="shared" si="132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IF(A138&lt;'Données projet'!$A$192,$EG$205^A138,IF(A138='Données projet'!$A$192,'Données projet'!$B$192,EJ137+EI138-ER137))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7"/>
        <v>#N/A</v>
      </c>
      <c r="EM138" s="22" t="e">
        <f t="shared" si="133"/>
        <v>#N/A</v>
      </c>
      <c r="EN138" s="62" t="e">
        <f t="shared" si="134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35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projet'!$B$9,Paramètres!$A$1:$I$88,3,0)*0.475*44/12</f>
        <v>0</v>
      </c>
      <c r="EW138" s="23">
        <f>EXP(-LN(2)/25)*EW137+(1-EXP(-LN(2)/25))/(LN(2)/25)*Calculateur!ER138*Calculateur!ET138*VLOOKUP('Données projet'!$B$9,Paramètres!$A$1:$I$88,3,0)*0.475*44/12</f>
        <v>0</v>
      </c>
      <c r="EX138" s="23">
        <f>EXP(-LN(2)/2)*EX137+(1-EXP(-LN(2)/2))/(LN(2)/2)*ER138*EU138*VLOOKUP('Données projet'!$B$9,Paramètres!$A$1:$I$88,3,0)*0.475*44/12</f>
        <v>0</v>
      </c>
      <c r="EY138" s="24">
        <f t="shared" si="136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IF(A138&lt;'Données projet'!$A$218,$FB$205^A138,IF(A138='Données projet'!$A$218,'Données projet'!$B$218,FE137+FD138-FM137))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8"/>
        <v>#N/A</v>
      </c>
      <c r="FH138" s="22" t="e">
        <f t="shared" si="137"/>
        <v>#N/A</v>
      </c>
      <c r="FI138" s="62" t="e">
        <f t="shared" si="138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39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projet'!$B$9,Paramètres!$A$1:$I$88,3,0)*0.475*44/12</f>
        <v>0</v>
      </c>
      <c r="FR138" s="23">
        <f>EXP(-LN(2)/25)*FR137+(1-EXP(-LN(2)/25))/(LN(2)/25)*Calculateur!FM138*Calculateur!FO138*VLOOKUP('Données projet'!$B$9,Paramètres!$A$1:$I$88,3,0)*0.475*44/12</f>
        <v>0</v>
      </c>
      <c r="FS138" s="23">
        <f>EXP(-LN(2)/2)*FS137+(1-EXP(-LN(2)/2))/(LN(2)/2)*FM138*FP138*VLOOKUP('Données projet'!$B$9,Paramètres!$A$1:$I$88,3,0)*0.475*44/12</f>
        <v>0</v>
      </c>
      <c r="FT138" s="24">
        <f t="shared" si="140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IF(A138&lt;'Données projet'!$A$244,$FW$205^A138,IF(A138='Données projet'!$A$244,'Données projet'!$B$244,FZ137+FY138-GH137))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9"/>
        <v>#N/A</v>
      </c>
      <c r="GC138" s="22" t="e">
        <f t="shared" si="141"/>
        <v>#N/A</v>
      </c>
      <c r="GD138" s="62" t="e">
        <f t="shared" si="142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43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projet'!$B$9,Paramètres!$A$1:$I$88,3,0)*0.475*44/12</f>
        <v>0</v>
      </c>
      <c r="GM138" s="23">
        <f>EXP(-LN(2)/25)*GM137+(1-EXP(-LN(2)/25))/(LN(2)/25)*Calculateur!GH138*Calculateur!GJ138*VLOOKUP('Données projet'!$B$9,Paramètres!$A$1:$I$88,3,0)*0.475*44/12</f>
        <v>0</v>
      </c>
      <c r="GN138" s="23">
        <f>EXP(-LN(2)/2)*GN137+(1-EXP(-LN(2)/2))/(LN(2)/2)*GH138*GK138*VLOOKUP('Données projet'!$B$9,Paramètres!$A$1:$I$88,3,0)*0.475*44/12</f>
        <v>0</v>
      </c>
      <c r="GO138" s="23">
        <f t="shared" si="144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IF(A138&lt;'Données projet'!$A$270,$GR$205^A138,IF(A138='Données projet'!$A$270,'Données projet'!$B$270,GU137+GT138-HC137))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60"/>
        <v>#N/A</v>
      </c>
      <c r="GX138" s="22" t="e">
        <f t="shared" si="145"/>
        <v>#N/A</v>
      </c>
      <c r="GY138" s="62" t="e">
        <f t="shared" si="146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47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projet'!$B$9,Paramètres!$A$1:$I$88,3,0)*0.475*44/12</f>
        <v>0</v>
      </c>
      <c r="HH138" s="23">
        <f>EXP(-LN(2)/25)*HH137+(1-EXP(-LN(2)/25))/(LN(2)/25)*Calculateur!HC138*Calculateur!HE138*VLOOKUP('Données projet'!$B$9,Paramètres!$A$1:$I$88,3,0)*0.475*44/12</f>
        <v>0</v>
      </c>
      <c r="HI138" s="23">
        <f>EXP(-LN(2)/2)*HI137+(1-EXP(-LN(2)/2))/(LN(2)/2)*HC138*HF138*VLOOKUP('Données projet'!$B$9,Paramètres!$A$1:$I$88,3,0)*0.475*44/12</f>
        <v>0</v>
      </c>
      <c r="HJ138" s="24">
        <f t="shared" si="148"/>
        <v>0</v>
      </c>
    </row>
    <row r="139" spans="1:218" s="5" customFormat="1" x14ac:dyDescent="0.3">
      <c r="A139" s="11">
        <f t="shared" si="14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81.327999999999903</v>
      </c>
      <c r="D139" s="12">
        <f t="shared" si="15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1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IF(A139&lt;'Données projet'!$A$36,$K$205^A139,IF(A139='Données projet'!$A$36,'Données projet'!$B$36,N138+M139-V138))</f>
        <v>0</v>
      </c>
      <c r="O139" s="14">
        <f>N139*VLOOKUP('Données projet'!$B$9,Paramètres!$A$1:$I$88,3,0)*VLOOKUP('Données projet'!$B$9,Paramètres!$A$1:$I$88,5,0)</f>
        <v>0</v>
      </c>
      <c r="P139" s="14" t="e">
        <f t="shared" si="15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148.54336005338024</v>
      </c>
      <c r="T139" s="62">
        <f t="shared" si="110"/>
        <v>361.07991692964788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6.5343535749303987</v>
      </c>
      <c r="AA139" s="23">
        <f>EXP(-LN(2)/25)*AA138+(1-EXP(-LN(2)/25))/(LN(2)/25)*Calculateur!V139*Calculateur!X139*VLOOKUP('Données projet'!$B$9,Paramètres!$A$1:$I$88,3,0)*0.475*44/12</f>
        <v>2.3258408028514941</v>
      </c>
      <c r="AB139" s="23">
        <f>EXP(-LN(2)/2)*AB138+(1-EXP(-LN(2)/2))/(LN(2)/2)*V139*Y139*VLOOKUP('Données projet'!$B$9,Paramètres!$A$1:$I$88,3,0)*0.475*44/12</f>
        <v>4.8369513724232028E-15</v>
      </c>
      <c r="AC139" s="24">
        <f t="shared" si="112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IF(A139&lt;'Données projet'!$A$62,$AF$205^A139,IF(A139='Données projet'!$A$62,'Données projet'!$B$62,AI138+AH139-AQ138))</f>
        <v>0</v>
      </c>
      <c r="AJ139" s="14" t="e">
        <f>AI139*VLOOKUP('Données projet'!$B$10,Paramètres!$A$1:$I$88,3,0)*VLOOKUP('Données projet'!$B$10,Paramètres!$A$1:$I$88,5,0)</f>
        <v>#N/A</v>
      </c>
      <c r="AK139" s="14" t="e">
        <f t="shared" si="152"/>
        <v>#N/A</v>
      </c>
      <c r="AL139" s="22" t="e">
        <f t="shared" si="113"/>
        <v>#N/A</v>
      </c>
      <c r="AM139" s="62" t="e">
        <f t="shared" si="114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15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projet'!$B$9,Paramètres!$A$1:$I$88,3,0)*0.475*44/12</f>
        <v>0</v>
      </c>
      <c r="AV139" s="23">
        <f>EXP(-LN(2)/25)*AV138+(1-EXP(-LN(2)/25))/(LN(2)/25)*Calculateur!AQ139*Calculateur!AS139*VLOOKUP('Données projet'!$B$9,Paramètres!$A$1:$I$88,3,0)*0.475*44/12</f>
        <v>0</v>
      </c>
      <c r="AW139" s="23">
        <f>EXP(-LN(2)/2)*AW138+(1-EXP(-LN(2)/2))/(LN(2)/2)*AQ139*AT139*VLOOKUP('Données projet'!$B$9,Paramètres!$A$1:$I$88,3,0)*0.475*44/12</f>
        <v>0</v>
      </c>
      <c r="AX139" s="23">
        <f t="shared" si="116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IF(A139&lt;'Données projet'!$A$88,$BA$205^A139,IF(A139='Données projet'!$A$88,'Données projet'!$B$88,BD138+BC139-BL138))</f>
        <v>0</v>
      </c>
      <c r="BE139" s="14" t="e">
        <f>BD139*VLOOKUP('Données projet'!$B$11,Paramètres!$A$1:$I$88,3,0)*VLOOKUP('Données projet'!$B$11,Paramètres!$A$1:$I$88,5,0)</f>
        <v>#N/A</v>
      </c>
      <c r="BF139" s="14" t="e">
        <f t="shared" si="153"/>
        <v>#N/A</v>
      </c>
      <c r="BG139" s="22" t="e">
        <f t="shared" si="117"/>
        <v>#N/A</v>
      </c>
      <c r="BH139" s="62" t="e">
        <f t="shared" si="118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19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projet'!$B$9,Paramètres!$A$1:$I$88,3,0)*0.475*44/12</f>
        <v>0</v>
      </c>
      <c r="BQ139" s="23">
        <f>EXP(-LN(2)/25)*BQ138+(1-EXP(-LN(2)/25))/(LN(2)/25)*Calculateur!BL139*Calculateur!BN139*VLOOKUP('Données projet'!$B$9,Paramètres!$A$1:$I$88,3,0)*0.475*44/12</f>
        <v>0</v>
      </c>
      <c r="BR139" s="23">
        <f>EXP(-LN(2)/2)*BR138+(1-EXP(-LN(2)/2))/(LN(2)/2)*BL139*BO139*VLOOKUP('Données projet'!$B$9,Paramètres!$A$1:$I$88,3,0)*0.475*44/12</f>
        <v>0</v>
      </c>
      <c r="BS139" s="24">
        <f t="shared" si="120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IF(A139&lt;'Données projet'!$A$114,$BV$205^A139,IF(A139='Données projet'!$A$114,'Données projet'!$B$114,BY138+BX139-CG138))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54"/>
        <v>#N/A</v>
      </c>
      <c r="CB139" s="22" t="e">
        <f t="shared" si="121"/>
        <v>#N/A</v>
      </c>
      <c r="CC139" s="62" t="e">
        <f t="shared" si="122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23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projet'!$B$9,Paramètres!$A$1:$I$88,3,0)*0.475*44/12</f>
        <v>0</v>
      </c>
      <c r="CL139" s="23">
        <f>EXP(-LN(2)/25)*CL138+(1-EXP(-LN(2)/25))/(LN(2)/25)*Calculateur!CG139*Calculateur!CI139*VLOOKUP('Données projet'!$B$9,Paramètres!$A$1:$I$88,3,0)*0.475*44/12</f>
        <v>0</v>
      </c>
      <c r="CM139" s="23">
        <f>EXP(-LN(2)/2)*CM138+(1-EXP(-LN(2)/2))/(LN(2)/2)*CG139*CJ139*VLOOKUP('Données projet'!$B$9,Paramètres!$A$1:$I$88,3,0)*0.475*44/12</f>
        <v>0</v>
      </c>
      <c r="CN139" s="24">
        <f t="shared" si="124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IF(A139&lt;'Données projet'!$A$140,$CQ$205^A139,IF(A139='Données projet'!$A$140,'Données projet'!$B$140,CT138+CS139-DB138))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55"/>
        <v>#N/A</v>
      </c>
      <c r="CW139" s="22" t="e">
        <f t="shared" si="125"/>
        <v>#N/A</v>
      </c>
      <c r="CX139" s="62" t="e">
        <f t="shared" si="126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27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projet'!$B$9,Paramètres!$A$1:$I$88,3,0)*0.475*44/12</f>
        <v>0</v>
      </c>
      <c r="DG139" s="23">
        <f>EXP(-LN(2)/25)*DG138+(1-EXP(-LN(2)/25))/(LN(2)/25)*Calculateur!DB139*Calculateur!DD139*VLOOKUP('Données projet'!$B$9,Paramètres!$A$1:$I$88,3,0)*0.475*44/12</f>
        <v>0</v>
      </c>
      <c r="DH139" s="23">
        <f>EXP(-LN(2)/2)*DH138+(1-EXP(-LN(2)/2))/(LN(2)/2)*DB139*DE139*VLOOKUP('Données projet'!$B$9,Paramètres!$A$1:$I$88,3,0)*0.475*44/12</f>
        <v>0</v>
      </c>
      <c r="DI139" s="24">
        <f t="shared" si="128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IF(A139&lt;'Données projet'!$A$166,$DL$205^A139,IF(A139='Données projet'!$A$166,'Données projet'!$B$166,DO138+DN139-DW138))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6"/>
        <v>#N/A</v>
      </c>
      <c r="DR139" s="22" t="e">
        <f t="shared" si="129"/>
        <v>#N/A</v>
      </c>
      <c r="DS139" s="62" t="e">
        <f t="shared" si="130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31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projet'!$B$9,Paramètres!$A$1:$I$88,3,0)*0.475*44/12</f>
        <v>0</v>
      </c>
      <c r="EB139" s="23">
        <f>EXP(-LN(2)/25)*EB138+(1-EXP(-LN(2)/25))/(LN(2)/25)*Calculateur!DW139*Calculateur!DY139*VLOOKUP('Données projet'!$B$9,Paramètres!$A$1:$I$88,3,0)*0.475*44/12</f>
        <v>0</v>
      </c>
      <c r="EC139" s="23">
        <f>EXP(-LN(2)/2)*EC138+(1-EXP(-LN(2)/2))/(LN(2)/2)*DW139*DZ139*VLOOKUP('Données projet'!$B$9,Paramètres!$A$1:$I$88,3,0)*0.475*44/12</f>
        <v>0</v>
      </c>
      <c r="ED139" s="24">
        <f t="shared" si="132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IF(A139&lt;'Données projet'!$A$192,$EG$205^A139,IF(A139='Données projet'!$A$192,'Données projet'!$B$192,EJ138+EI139-ER138))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7"/>
        <v>#N/A</v>
      </c>
      <c r="EM139" s="22" t="e">
        <f t="shared" si="133"/>
        <v>#N/A</v>
      </c>
      <c r="EN139" s="62" t="e">
        <f t="shared" si="134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35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projet'!$B$9,Paramètres!$A$1:$I$88,3,0)*0.475*44/12</f>
        <v>0</v>
      </c>
      <c r="EW139" s="23">
        <f>EXP(-LN(2)/25)*EW138+(1-EXP(-LN(2)/25))/(LN(2)/25)*Calculateur!ER139*Calculateur!ET139*VLOOKUP('Données projet'!$B$9,Paramètres!$A$1:$I$88,3,0)*0.475*44/12</f>
        <v>0</v>
      </c>
      <c r="EX139" s="23">
        <f>EXP(-LN(2)/2)*EX138+(1-EXP(-LN(2)/2))/(LN(2)/2)*ER139*EU139*VLOOKUP('Données projet'!$B$9,Paramètres!$A$1:$I$88,3,0)*0.475*44/12</f>
        <v>0</v>
      </c>
      <c r="EY139" s="24">
        <f t="shared" si="136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IF(A139&lt;'Données projet'!$A$218,$FB$205^A139,IF(A139='Données projet'!$A$218,'Données projet'!$B$218,FE138+FD139-FM138))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8"/>
        <v>#N/A</v>
      </c>
      <c r="FH139" s="22" t="e">
        <f t="shared" si="137"/>
        <v>#N/A</v>
      </c>
      <c r="FI139" s="62" t="e">
        <f t="shared" si="138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39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projet'!$B$9,Paramètres!$A$1:$I$88,3,0)*0.475*44/12</f>
        <v>0</v>
      </c>
      <c r="FR139" s="23">
        <f>EXP(-LN(2)/25)*FR138+(1-EXP(-LN(2)/25))/(LN(2)/25)*Calculateur!FM139*Calculateur!FO139*VLOOKUP('Données projet'!$B$9,Paramètres!$A$1:$I$88,3,0)*0.475*44/12</f>
        <v>0</v>
      </c>
      <c r="FS139" s="23">
        <f>EXP(-LN(2)/2)*FS138+(1-EXP(-LN(2)/2))/(LN(2)/2)*FM139*FP139*VLOOKUP('Données projet'!$B$9,Paramètres!$A$1:$I$88,3,0)*0.475*44/12</f>
        <v>0</v>
      </c>
      <c r="FT139" s="24">
        <f t="shared" si="140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IF(A139&lt;'Données projet'!$A$244,$FW$205^A139,IF(A139='Données projet'!$A$244,'Données projet'!$B$244,FZ138+FY139-GH138))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9"/>
        <v>#N/A</v>
      </c>
      <c r="GC139" s="22" t="e">
        <f t="shared" si="141"/>
        <v>#N/A</v>
      </c>
      <c r="GD139" s="62" t="e">
        <f t="shared" si="142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43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projet'!$B$9,Paramètres!$A$1:$I$88,3,0)*0.475*44/12</f>
        <v>0</v>
      </c>
      <c r="GM139" s="23">
        <f>EXP(-LN(2)/25)*GM138+(1-EXP(-LN(2)/25))/(LN(2)/25)*Calculateur!GH139*Calculateur!GJ139*VLOOKUP('Données projet'!$B$9,Paramètres!$A$1:$I$88,3,0)*0.475*44/12</f>
        <v>0</v>
      </c>
      <c r="GN139" s="23">
        <f>EXP(-LN(2)/2)*GN138+(1-EXP(-LN(2)/2))/(LN(2)/2)*GH139*GK139*VLOOKUP('Données projet'!$B$9,Paramètres!$A$1:$I$88,3,0)*0.475*44/12</f>
        <v>0</v>
      </c>
      <c r="GO139" s="23">
        <f t="shared" si="144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IF(A139&lt;'Données projet'!$A$270,$GR$205^A139,IF(A139='Données projet'!$A$270,'Données projet'!$B$270,GU138+GT139-HC138))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60"/>
        <v>#N/A</v>
      </c>
      <c r="GX139" s="22" t="e">
        <f t="shared" si="145"/>
        <v>#N/A</v>
      </c>
      <c r="GY139" s="62" t="e">
        <f t="shared" si="146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47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projet'!$B$9,Paramètres!$A$1:$I$88,3,0)*0.475*44/12</f>
        <v>0</v>
      </c>
      <c r="HH139" s="23">
        <f>EXP(-LN(2)/25)*HH138+(1-EXP(-LN(2)/25))/(LN(2)/25)*Calculateur!HC139*Calculateur!HE139*VLOOKUP('Données projet'!$B$9,Paramètres!$A$1:$I$88,3,0)*0.475*44/12</f>
        <v>0</v>
      </c>
      <c r="HI139" s="23">
        <f>EXP(-LN(2)/2)*HI138+(1-EXP(-LN(2)/2))/(LN(2)/2)*HC139*HF139*VLOOKUP('Données projet'!$B$9,Paramètres!$A$1:$I$88,3,0)*0.475*44/12</f>
        <v>0</v>
      </c>
      <c r="HJ139" s="24">
        <f t="shared" si="148"/>
        <v>0</v>
      </c>
    </row>
    <row r="140" spans="1:218" s="5" customFormat="1" x14ac:dyDescent="0.3">
      <c r="A140" s="11">
        <f t="shared" si="14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81.925999999999902</v>
      </c>
      <c r="D140" s="12">
        <f t="shared" si="15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1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IF(A140&lt;'Données projet'!$A$36,$K$205^A140,IF(A140='Données projet'!$A$36,'Données projet'!$B$36,N139+M140-V139))</f>
        <v>0</v>
      </c>
      <c r="O140" s="14">
        <f>N140*VLOOKUP('Données projet'!$B$9,Paramètres!$A$1:$I$88,3,0)*VLOOKUP('Données projet'!$B$9,Paramètres!$A$1:$I$88,5,0)</f>
        <v>0</v>
      </c>
      <c r="P140" s="14" t="e">
        <f t="shared" si="15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148.54336005338024</v>
      </c>
      <c r="T140" s="62">
        <f t="shared" si="110"/>
        <v>361.07991692964788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6.4062188868881531</v>
      </c>
      <c r="AA140" s="23">
        <f>EXP(-LN(2)/25)*AA139+(1-EXP(-LN(2)/25))/(LN(2)/25)*Calculateur!V140*Calculateur!X140*VLOOKUP('Données projet'!$B$9,Paramètres!$A$1:$I$88,3,0)*0.475*44/12</f>
        <v>2.2622405637868681</v>
      </c>
      <c r="AB140" s="23">
        <f>EXP(-LN(2)/2)*AB139+(1-EXP(-LN(2)/2))/(LN(2)/2)*V140*Y140*VLOOKUP('Données projet'!$B$9,Paramètres!$A$1:$I$88,3,0)*0.475*44/12</f>
        <v>3.4202411157100244E-15</v>
      </c>
      <c r="AC140" s="24">
        <f t="shared" si="112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IF(A140&lt;'Données projet'!$A$62,$AF$205^A140,IF(A140='Données projet'!$A$62,'Données projet'!$B$62,AI139+AH140-AQ139))</f>
        <v>0</v>
      </c>
      <c r="AJ140" s="14" t="e">
        <f>AI140*VLOOKUP('Données projet'!$B$10,Paramètres!$A$1:$I$88,3,0)*VLOOKUP('Données projet'!$B$10,Paramètres!$A$1:$I$88,5,0)</f>
        <v>#N/A</v>
      </c>
      <c r="AK140" s="14" t="e">
        <f t="shared" si="152"/>
        <v>#N/A</v>
      </c>
      <c r="AL140" s="22" t="e">
        <f t="shared" si="113"/>
        <v>#N/A</v>
      </c>
      <c r="AM140" s="62" t="e">
        <f t="shared" si="114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15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projet'!$B$9,Paramètres!$A$1:$I$88,3,0)*0.475*44/12</f>
        <v>0</v>
      </c>
      <c r="AV140" s="23">
        <f>EXP(-LN(2)/25)*AV139+(1-EXP(-LN(2)/25))/(LN(2)/25)*Calculateur!AQ140*Calculateur!AS140*VLOOKUP('Données projet'!$B$9,Paramètres!$A$1:$I$88,3,0)*0.475*44/12</f>
        <v>0</v>
      </c>
      <c r="AW140" s="23">
        <f>EXP(-LN(2)/2)*AW139+(1-EXP(-LN(2)/2))/(LN(2)/2)*AQ140*AT140*VLOOKUP('Données projet'!$B$9,Paramètres!$A$1:$I$88,3,0)*0.475*44/12</f>
        <v>0</v>
      </c>
      <c r="AX140" s="23">
        <f t="shared" si="116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IF(A140&lt;'Données projet'!$A$88,$BA$205^A140,IF(A140='Données projet'!$A$88,'Données projet'!$B$88,BD139+BC140-BL139))</f>
        <v>0</v>
      </c>
      <c r="BE140" s="14" t="e">
        <f>BD140*VLOOKUP('Données projet'!$B$11,Paramètres!$A$1:$I$88,3,0)*VLOOKUP('Données projet'!$B$11,Paramètres!$A$1:$I$88,5,0)</f>
        <v>#N/A</v>
      </c>
      <c r="BF140" s="14" t="e">
        <f t="shared" si="153"/>
        <v>#N/A</v>
      </c>
      <c r="BG140" s="22" t="e">
        <f t="shared" si="117"/>
        <v>#N/A</v>
      </c>
      <c r="BH140" s="62" t="e">
        <f t="shared" si="118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19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projet'!$B$9,Paramètres!$A$1:$I$88,3,0)*0.475*44/12</f>
        <v>0</v>
      </c>
      <c r="BQ140" s="23">
        <f>EXP(-LN(2)/25)*BQ139+(1-EXP(-LN(2)/25))/(LN(2)/25)*Calculateur!BL140*Calculateur!BN140*VLOOKUP('Données projet'!$B$9,Paramètres!$A$1:$I$88,3,0)*0.475*44/12</f>
        <v>0</v>
      </c>
      <c r="BR140" s="23">
        <f>EXP(-LN(2)/2)*BR139+(1-EXP(-LN(2)/2))/(LN(2)/2)*BL140*BO140*VLOOKUP('Données projet'!$B$9,Paramètres!$A$1:$I$88,3,0)*0.475*44/12</f>
        <v>0</v>
      </c>
      <c r="BS140" s="24">
        <f t="shared" si="120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IF(A140&lt;'Données projet'!$A$114,$BV$205^A140,IF(A140='Données projet'!$A$114,'Données projet'!$B$114,BY139+BX140-CG139))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54"/>
        <v>#N/A</v>
      </c>
      <c r="CB140" s="22" t="e">
        <f t="shared" si="121"/>
        <v>#N/A</v>
      </c>
      <c r="CC140" s="62" t="e">
        <f t="shared" si="122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23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projet'!$B$9,Paramètres!$A$1:$I$88,3,0)*0.475*44/12</f>
        <v>0</v>
      </c>
      <c r="CL140" s="23">
        <f>EXP(-LN(2)/25)*CL139+(1-EXP(-LN(2)/25))/(LN(2)/25)*Calculateur!CG140*Calculateur!CI140*VLOOKUP('Données projet'!$B$9,Paramètres!$A$1:$I$88,3,0)*0.475*44/12</f>
        <v>0</v>
      </c>
      <c r="CM140" s="23">
        <f>EXP(-LN(2)/2)*CM139+(1-EXP(-LN(2)/2))/(LN(2)/2)*CG140*CJ140*VLOOKUP('Données projet'!$B$9,Paramètres!$A$1:$I$88,3,0)*0.475*44/12</f>
        <v>0</v>
      </c>
      <c r="CN140" s="24">
        <f t="shared" si="124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IF(A140&lt;'Données projet'!$A$140,$CQ$205^A140,IF(A140='Données projet'!$A$140,'Données projet'!$B$140,CT139+CS140-DB139))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55"/>
        <v>#N/A</v>
      </c>
      <c r="CW140" s="22" t="e">
        <f t="shared" si="125"/>
        <v>#N/A</v>
      </c>
      <c r="CX140" s="62" t="e">
        <f t="shared" si="126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27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projet'!$B$9,Paramètres!$A$1:$I$88,3,0)*0.475*44/12</f>
        <v>0</v>
      </c>
      <c r="DG140" s="23">
        <f>EXP(-LN(2)/25)*DG139+(1-EXP(-LN(2)/25))/(LN(2)/25)*Calculateur!DB140*Calculateur!DD140*VLOOKUP('Données projet'!$B$9,Paramètres!$A$1:$I$88,3,0)*0.475*44/12</f>
        <v>0</v>
      </c>
      <c r="DH140" s="23">
        <f>EXP(-LN(2)/2)*DH139+(1-EXP(-LN(2)/2))/(LN(2)/2)*DB140*DE140*VLOOKUP('Données projet'!$B$9,Paramètres!$A$1:$I$88,3,0)*0.475*44/12</f>
        <v>0</v>
      </c>
      <c r="DI140" s="24">
        <f t="shared" si="128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IF(A140&lt;'Données projet'!$A$166,$DL$205^A140,IF(A140='Données projet'!$A$166,'Données projet'!$B$166,DO139+DN140-DW139))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6"/>
        <v>#N/A</v>
      </c>
      <c r="DR140" s="22" t="e">
        <f t="shared" si="129"/>
        <v>#N/A</v>
      </c>
      <c r="DS140" s="62" t="e">
        <f t="shared" si="130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31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projet'!$B$9,Paramètres!$A$1:$I$88,3,0)*0.475*44/12</f>
        <v>0</v>
      </c>
      <c r="EB140" s="23">
        <f>EXP(-LN(2)/25)*EB139+(1-EXP(-LN(2)/25))/(LN(2)/25)*Calculateur!DW140*Calculateur!DY140*VLOOKUP('Données projet'!$B$9,Paramètres!$A$1:$I$88,3,0)*0.475*44/12</f>
        <v>0</v>
      </c>
      <c r="EC140" s="23">
        <f>EXP(-LN(2)/2)*EC139+(1-EXP(-LN(2)/2))/(LN(2)/2)*DW140*DZ140*VLOOKUP('Données projet'!$B$9,Paramètres!$A$1:$I$88,3,0)*0.475*44/12</f>
        <v>0</v>
      </c>
      <c r="ED140" s="24">
        <f t="shared" si="132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IF(A140&lt;'Données projet'!$A$192,$EG$205^A140,IF(A140='Données projet'!$A$192,'Données projet'!$B$192,EJ139+EI140-ER139))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7"/>
        <v>#N/A</v>
      </c>
      <c r="EM140" s="22" t="e">
        <f t="shared" si="133"/>
        <v>#N/A</v>
      </c>
      <c r="EN140" s="62" t="e">
        <f t="shared" si="134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35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projet'!$B$9,Paramètres!$A$1:$I$88,3,0)*0.475*44/12</f>
        <v>0</v>
      </c>
      <c r="EW140" s="23">
        <f>EXP(-LN(2)/25)*EW139+(1-EXP(-LN(2)/25))/(LN(2)/25)*Calculateur!ER140*Calculateur!ET140*VLOOKUP('Données projet'!$B$9,Paramètres!$A$1:$I$88,3,0)*0.475*44/12</f>
        <v>0</v>
      </c>
      <c r="EX140" s="23">
        <f>EXP(-LN(2)/2)*EX139+(1-EXP(-LN(2)/2))/(LN(2)/2)*ER140*EU140*VLOOKUP('Données projet'!$B$9,Paramètres!$A$1:$I$88,3,0)*0.475*44/12</f>
        <v>0</v>
      </c>
      <c r="EY140" s="24">
        <f t="shared" si="136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IF(A140&lt;'Données projet'!$A$218,$FB$205^A140,IF(A140='Données projet'!$A$218,'Données projet'!$B$218,FE139+FD140-FM139))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8"/>
        <v>#N/A</v>
      </c>
      <c r="FH140" s="22" t="e">
        <f t="shared" si="137"/>
        <v>#N/A</v>
      </c>
      <c r="FI140" s="62" t="e">
        <f t="shared" si="138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39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projet'!$B$9,Paramètres!$A$1:$I$88,3,0)*0.475*44/12</f>
        <v>0</v>
      </c>
      <c r="FR140" s="23">
        <f>EXP(-LN(2)/25)*FR139+(1-EXP(-LN(2)/25))/(LN(2)/25)*Calculateur!FM140*Calculateur!FO140*VLOOKUP('Données projet'!$B$9,Paramètres!$A$1:$I$88,3,0)*0.475*44/12</f>
        <v>0</v>
      </c>
      <c r="FS140" s="23">
        <f>EXP(-LN(2)/2)*FS139+(1-EXP(-LN(2)/2))/(LN(2)/2)*FM140*FP140*VLOOKUP('Données projet'!$B$9,Paramètres!$A$1:$I$88,3,0)*0.475*44/12</f>
        <v>0</v>
      </c>
      <c r="FT140" s="24">
        <f t="shared" si="140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IF(A140&lt;'Données projet'!$A$244,$FW$205^A140,IF(A140='Données projet'!$A$244,'Données projet'!$B$244,FZ139+FY140-GH139))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9"/>
        <v>#N/A</v>
      </c>
      <c r="GC140" s="22" t="e">
        <f t="shared" si="141"/>
        <v>#N/A</v>
      </c>
      <c r="GD140" s="62" t="e">
        <f t="shared" si="142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43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projet'!$B$9,Paramètres!$A$1:$I$88,3,0)*0.475*44/12</f>
        <v>0</v>
      </c>
      <c r="GM140" s="23">
        <f>EXP(-LN(2)/25)*GM139+(1-EXP(-LN(2)/25))/(LN(2)/25)*Calculateur!GH140*Calculateur!GJ140*VLOOKUP('Données projet'!$B$9,Paramètres!$A$1:$I$88,3,0)*0.475*44/12</f>
        <v>0</v>
      </c>
      <c r="GN140" s="23">
        <f>EXP(-LN(2)/2)*GN139+(1-EXP(-LN(2)/2))/(LN(2)/2)*GH140*GK140*VLOOKUP('Données projet'!$B$9,Paramètres!$A$1:$I$88,3,0)*0.475*44/12</f>
        <v>0</v>
      </c>
      <c r="GO140" s="23">
        <f t="shared" si="144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IF(A140&lt;'Données projet'!$A$270,$GR$205^A140,IF(A140='Données projet'!$A$270,'Données projet'!$B$270,GU139+GT140-HC139))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60"/>
        <v>#N/A</v>
      </c>
      <c r="GX140" s="22" t="e">
        <f t="shared" si="145"/>
        <v>#N/A</v>
      </c>
      <c r="GY140" s="62" t="e">
        <f t="shared" si="146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47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projet'!$B$9,Paramètres!$A$1:$I$88,3,0)*0.475*44/12</f>
        <v>0</v>
      </c>
      <c r="HH140" s="23">
        <f>EXP(-LN(2)/25)*HH139+(1-EXP(-LN(2)/25))/(LN(2)/25)*Calculateur!HC140*Calculateur!HE140*VLOOKUP('Données projet'!$B$9,Paramètres!$A$1:$I$88,3,0)*0.475*44/12</f>
        <v>0</v>
      </c>
      <c r="HI140" s="23">
        <f>EXP(-LN(2)/2)*HI139+(1-EXP(-LN(2)/2))/(LN(2)/2)*HC140*HF140*VLOOKUP('Données projet'!$B$9,Paramètres!$A$1:$I$88,3,0)*0.475*44/12</f>
        <v>0</v>
      </c>
      <c r="HJ140" s="24">
        <f t="shared" si="148"/>
        <v>0</v>
      </c>
    </row>
    <row r="141" spans="1:218" s="5" customFormat="1" x14ac:dyDescent="0.3">
      <c r="A141" s="11">
        <f t="shared" si="14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82.523999999999901</v>
      </c>
      <c r="D141" s="12">
        <f t="shared" si="15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1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IF(A141&lt;'Données projet'!$A$36,$K$205^A141,IF(A141='Données projet'!$A$36,'Données projet'!$B$36,N140+M141-V140))</f>
        <v>0</v>
      </c>
      <c r="O141" s="14">
        <f>N141*VLOOKUP('Données projet'!$B$9,Paramètres!$A$1:$I$88,3,0)*VLOOKUP('Données projet'!$B$9,Paramètres!$A$1:$I$88,5,0)</f>
        <v>0</v>
      </c>
      <c r="P141" s="14" t="e">
        <f t="shared" si="15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148.54336005338024</v>
      </c>
      <c r="T141" s="62">
        <f t="shared" si="110"/>
        <v>361.07991692964788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6.2805968419239733</v>
      </c>
      <c r="AA141" s="23">
        <f>EXP(-LN(2)/25)*AA140+(1-EXP(-LN(2)/25))/(LN(2)/25)*Calculateur!V141*Calculateur!X141*VLOOKUP('Données projet'!$B$9,Paramètres!$A$1:$I$88,3,0)*0.475*44/12</f>
        <v>2.2003794766040552</v>
      </c>
      <c r="AB141" s="23">
        <f>EXP(-LN(2)/2)*AB140+(1-EXP(-LN(2)/2))/(LN(2)/2)*V141*Y141*VLOOKUP('Données projet'!$B$9,Paramètres!$A$1:$I$88,3,0)*0.475*44/12</f>
        <v>2.4184756862116014E-15</v>
      </c>
      <c r="AC141" s="24">
        <f t="shared" si="112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IF(A141&lt;'Données projet'!$A$62,$AF$205^A141,IF(A141='Données projet'!$A$62,'Données projet'!$B$62,AI140+AH141-AQ140))</f>
        <v>0</v>
      </c>
      <c r="AJ141" s="14" t="e">
        <f>AI141*VLOOKUP('Données projet'!$B$10,Paramètres!$A$1:$I$88,3,0)*VLOOKUP('Données projet'!$B$10,Paramètres!$A$1:$I$88,5,0)</f>
        <v>#N/A</v>
      </c>
      <c r="AK141" s="14" t="e">
        <f t="shared" si="152"/>
        <v>#N/A</v>
      </c>
      <c r="AL141" s="22" t="e">
        <f t="shared" si="113"/>
        <v>#N/A</v>
      </c>
      <c r="AM141" s="62" t="e">
        <f t="shared" si="114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15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projet'!$B$9,Paramètres!$A$1:$I$88,3,0)*0.475*44/12</f>
        <v>0</v>
      </c>
      <c r="AV141" s="23">
        <f>EXP(-LN(2)/25)*AV140+(1-EXP(-LN(2)/25))/(LN(2)/25)*Calculateur!AQ141*Calculateur!AS141*VLOOKUP('Données projet'!$B$9,Paramètres!$A$1:$I$88,3,0)*0.475*44/12</f>
        <v>0</v>
      </c>
      <c r="AW141" s="23">
        <f>EXP(-LN(2)/2)*AW140+(1-EXP(-LN(2)/2))/(LN(2)/2)*AQ141*AT141*VLOOKUP('Données projet'!$B$9,Paramètres!$A$1:$I$88,3,0)*0.475*44/12</f>
        <v>0</v>
      </c>
      <c r="AX141" s="23">
        <f t="shared" si="116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IF(A141&lt;'Données projet'!$A$88,$BA$205^A141,IF(A141='Données projet'!$A$88,'Données projet'!$B$88,BD140+BC141-BL140))</f>
        <v>0</v>
      </c>
      <c r="BE141" s="14" t="e">
        <f>BD141*VLOOKUP('Données projet'!$B$11,Paramètres!$A$1:$I$88,3,0)*VLOOKUP('Données projet'!$B$11,Paramètres!$A$1:$I$88,5,0)</f>
        <v>#N/A</v>
      </c>
      <c r="BF141" s="14" t="e">
        <f t="shared" si="153"/>
        <v>#N/A</v>
      </c>
      <c r="BG141" s="22" t="e">
        <f t="shared" si="117"/>
        <v>#N/A</v>
      </c>
      <c r="BH141" s="62" t="e">
        <f t="shared" si="118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19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projet'!$B$9,Paramètres!$A$1:$I$88,3,0)*0.475*44/12</f>
        <v>0</v>
      </c>
      <c r="BQ141" s="23">
        <f>EXP(-LN(2)/25)*BQ140+(1-EXP(-LN(2)/25))/(LN(2)/25)*Calculateur!BL141*Calculateur!BN141*VLOOKUP('Données projet'!$B$9,Paramètres!$A$1:$I$88,3,0)*0.475*44/12</f>
        <v>0</v>
      </c>
      <c r="BR141" s="23">
        <f>EXP(-LN(2)/2)*BR140+(1-EXP(-LN(2)/2))/(LN(2)/2)*BL141*BO141*VLOOKUP('Données projet'!$B$9,Paramètres!$A$1:$I$88,3,0)*0.475*44/12</f>
        <v>0</v>
      </c>
      <c r="BS141" s="24">
        <f t="shared" si="120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IF(A141&lt;'Données projet'!$A$114,$BV$205^A141,IF(A141='Données projet'!$A$114,'Données projet'!$B$114,BY140+BX141-CG140))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54"/>
        <v>#N/A</v>
      </c>
      <c r="CB141" s="22" t="e">
        <f t="shared" si="121"/>
        <v>#N/A</v>
      </c>
      <c r="CC141" s="62" t="e">
        <f t="shared" si="122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23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projet'!$B$9,Paramètres!$A$1:$I$88,3,0)*0.475*44/12</f>
        <v>0</v>
      </c>
      <c r="CL141" s="23">
        <f>EXP(-LN(2)/25)*CL140+(1-EXP(-LN(2)/25))/(LN(2)/25)*Calculateur!CG141*Calculateur!CI141*VLOOKUP('Données projet'!$B$9,Paramètres!$A$1:$I$88,3,0)*0.475*44/12</f>
        <v>0</v>
      </c>
      <c r="CM141" s="23">
        <f>EXP(-LN(2)/2)*CM140+(1-EXP(-LN(2)/2))/(LN(2)/2)*CG141*CJ141*VLOOKUP('Données projet'!$B$9,Paramètres!$A$1:$I$88,3,0)*0.475*44/12</f>
        <v>0</v>
      </c>
      <c r="CN141" s="24">
        <f t="shared" si="124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IF(A141&lt;'Données projet'!$A$140,$CQ$205^A141,IF(A141='Données projet'!$A$140,'Données projet'!$B$140,CT140+CS141-DB140))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55"/>
        <v>#N/A</v>
      </c>
      <c r="CW141" s="22" t="e">
        <f t="shared" si="125"/>
        <v>#N/A</v>
      </c>
      <c r="CX141" s="62" t="e">
        <f t="shared" si="126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27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projet'!$B$9,Paramètres!$A$1:$I$88,3,0)*0.475*44/12</f>
        <v>0</v>
      </c>
      <c r="DG141" s="23">
        <f>EXP(-LN(2)/25)*DG140+(1-EXP(-LN(2)/25))/(LN(2)/25)*Calculateur!DB141*Calculateur!DD141*VLOOKUP('Données projet'!$B$9,Paramètres!$A$1:$I$88,3,0)*0.475*44/12</f>
        <v>0</v>
      </c>
      <c r="DH141" s="23">
        <f>EXP(-LN(2)/2)*DH140+(1-EXP(-LN(2)/2))/(LN(2)/2)*DB141*DE141*VLOOKUP('Données projet'!$B$9,Paramètres!$A$1:$I$88,3,0)*0.475*44/12</f>
        <v>0</v>
      </c>
      <c r="DI141" s="24">
        <f t="shared" si="128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IF(A141&lt;'Données projet'!$A$166,$DL$205^A141,IF(A141='Données projet'!$A$166,'Données projet'!$B$166,DO140+DN141-DW140))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6"/>
        <v>#N/A</v>
      </c>
      <c r="DR141" s="22" t="e">
        <f t="shared" si="129"/>
        <v>#N/A</v>
      </c>
      <c r="DS141" s="62" t="e">
        <f t="shared" si="130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31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projet'!$B$9,Paramètres!$A$1:$I$88,3,0)*0.475*44/12</f>
        <v>0</v>
      </c>
      <c r="EB141" s="23">
        <f>EXP(-LN(2)/25)*EB140+(1-EXP(-LN(2)/25))/(LN(2)/25)*Calculateur!DW141*Calculateur!DY141*VLOOKUP('Données projet'!$B$9,Paramètres!$A$1:$I$88,3,0)*0.475*44/12</f>
        <v>0</v>
      </c>
      <c r="EC141" s="23">
        <f>EXP(-LN(2)/2)*EC140+(1-EXP(-LN(2)/2))/(LN(2)/2)*DW141*DZ141*VLOOKUP('Données projet'!$B$9,Paramètres!$A$1:$I$88,3,0)*0.475*44/12</f>
        <v>0</v>
      </c>
      <c r="ED141" s="24">
        <f t="shared" si="132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IF(A141&lt;'Données projet'!$A$192,$EG$205^A141,IF(A141='Données projet'!$A$192,'Données projet'!$B$192,EJ140+EI141-ER140))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7"/>
        <v>#N/A</v>
      </c>
      <c r="EM141" s="22" t="e">
        <f t="shared" si="133"/>
        <v>#N/A</v>
      </c>
      <c r="EN141" s="62" t="e">
        <f t="shared" si="134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35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projet'!$B$9,Paramètres!$A$1:$I$88,3,0)*0.475*44/12</f>
        <v>0</v>
      </c>
      <c r="EW141" s="23">
        <f>EXP(-LN(2)/25)*EW140+(1-EXP(-LN(2)/25))/(LN(2)/25)*Calculateur!ER141*Calculateur!ET141*VLOOKUP('Données projet'!$B$9,Paramètres!$A$1:$I$88,3,0)*0.475*44/12</f>
        <v>0</v>
      </c>
      <c r="EX141" s="23">
        <f>EXP(-LN(2)/2)*EX140+(1-EXP(-LN(2)/2))/(LN(2)/2)*ER141*EU141*VLOOKUP('Données projet'!$B$9,Paramètres!$A$1:$I$88,3,0)*0.475*44/12</f>
        <v>0</v>
      </c>
      <c r="EY141" s="24">
        <f t="shared" si="136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IF(A141&lt;'Données projet'!$A$218,$FB$205^A141,IF(A141='Données projet'!$A$218,'Données projet'!$B$218,FE140+FD141-FM140))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8"/>
        <v>#N/A</v>
      </c>
      <c r="FH141" s="22" t="e">
        <f t="shared" si="137"/>
        <v>#N/A</v>
      </c>
      <c r="FI141" s="62" t="e">
        <f t="shared" si="138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39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projet'!$B$9,Paramètres!$A$1:$I$88,3,0)*0.475*44/12</f>
        <v>0</v>
      </c>
      <c r="FR141" s="23">
        <f>EXP(-LN(2)/25)*FR140+(1-EXP(-LN(2)/25))/(LN(2)/25)*Calculateur!FM141*Calculateur!FO141*VLOOKUP('Données projet'!$B$9,Paramètres!$A$1:$I$88,3,0)*0.475*44/12</f>
        <v>0</v>
      </c>
      <c r="FS141" s="23">
        <f>EXP(-LN(2)/2)*FS140+(1-EXP(-LN(2)/2))/(LN(2)/2)*FM141*FP141*VLOOKUP('Données projet'!$B$9,Paramètres!$A$1:$I$88,3,0)*0.475*44/12</f>
        <v>0</v>
      </c>
      <c r="FT141" s="24">
        <f t="shared" si="140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IF(A141&lt;'Données projet'!$A$244,$FW$205^A141,IF(A141='Données projet'!$A$244,'Données projet'!$B$244,FZ140+FY141-GH140))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9"/>
        <v>#N/A</v>
      </c>
      <c r="GC141" s="22" t="e">
        <f t="shared" si="141"/>
        <v>#N/A</v>
      </c>
      <c r="GD141" s="62" t="e">
        <f t="shared" si="142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43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projet'!$B$9,Paramètres!$A$1:$I$88,3,0)*0.475*44/12</f>
        <v>0</v>
      </c>
      <c r="GM141" s="23">
        <f>EXP(-LN(2)/25)*GM140+(1-EXP(-LN(2)/25))/(LN(2)/25)*Calculateur!GH141*Calculateur!GJ141*VLOOKUP('Données projet'!$B$9,Paramètres!$A$1:$I$88,3,0)*0.475*44/12</f>
        <v>0</v>
      </c>
      <c r="GN141" s="23">
        <f>EXP(-LN(2)/2)*GN140+(1-EXP(-LN(2)/2))/(LN(2)/2)*GH141*GK141*VLOOKUP('Données projet'!$B$9,Paramètres!$A$1:$I$88,3,0)*0.475*44/12</f>
        <v>0</v>
      </c>
      <c r="GO141" s="23">
        <f t="shared" si="144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IF(A141&lt;'Données projet'!$A$270,$GR$205^A141,IF(A141='Données projet'!$A$270,'Données projet'!$B$270,GU140+GT141-HC140))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60"/>
        <v>#N/A</v>
      </c>
      <c r="GX141" s="22" t="e">
        <f t="shared" si="145"/>
        <v>#N/A</v>
      </c>
      <c r="GY141" s="62" t="e">
        <f t="shared" si="146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47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projet'!$B$9,Paramètres!$A$1:$I$88,3,0)*0.475*44/12</f>
        <v>0</v>
      </c>
      <c r="HH141" s="23">
        <f>EXP(-LN(2)/25)*HH140+(1-EXP(-LN(2)/25))/(LN(2)/25)*Calculateur!HC141*Calculateur!HE141*VLOOKUP('Données projet'!$B$9,Paramètres!$A$1:$I$88,3,0)*0.475*44/12</f>
        <v>0</v>
      </c>
      <c r="HI141" s="23">
        <f>EXP(-LN(2)/2)*HI140+(1-EXP(-LN(2)/2))/(LN(2)/2)*HC141*HF141*VLOOKUP('Données projet'!$B$9,Paramètres!$A$1:$I$88,3,0)*0.475*44/12</f>
        <v>0</v>
      </c>
      <c r="HJ141" s="24">
        <f t="shared" si="148"/>
        <v>0</v>
      </c>
    </row>
    <row r="142" spans="1:218" s="5" customFormat="1" x14ac:dyDescent="0.3">
      <c r="A142" s="11">
        <f t="shared" si="14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83.1219999999999</v>
      </c>
      <c r="D142" s="12">
        <f t="shared" si="15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1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IF(A142&lt;'Données projet'!$A$36,$K$205^A142,IF(A142='Données projet'!$A$36,'Données projet'!$B$36,N141+M142-V141))</f>
        <v>0</v>
      </c>
      <c r="O142" s="14">
        <f>N142*VLOOKUP('Données projet'!$B$9,Paramètres!$A$1:$I$88,3,0)*VLOOKUP('Données projet'!$B$9,Paramètres!$A$1:$I$88,5,0)</f>
        <v>0</v>
      </c>
      <c r="P142" s="14" t="e">
        <f t="shared" si="15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148.54336005338024</v>
      </c>
      <c r="T142" s="62">
        <f t="shared" si="110"/>
        <v>361.07991692964788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6.1574381686396586</v>
      </c>
      <c r="AA142" s="23">
        <f>EXP(-LN(2)/25)*AA141+(1-EXP(-LN(2)/25))/(LN(2)/25)*Calculateur!V142*Calculateur!X142*VLOOKUP('Données projet'!$B$9,Paramètres!$A$1:$I$88,3,0)*0.475*44/12</f>
        <v>2.1402099841033895</v>
      </c>
      <c r="AB142" s="23">
        <f>EXP(-LN(2)/2)*AB141+(1-EXP(-LN(2)/2))/(LN(2)/2)*V142*Y142*VLOOKUP('Données projet'!$B$9,Paramètres!$A$1:$I$88,3,0)*0.475*44/12</f>
        <v>1.7101205578550122E-15</v>
      </c>
      <c r="AC142" s="24">
        <f t="shared" si="112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IF(A142&lt;'Données projet'!$A$62,$AF$205^A142,IF(A142='Données projet'!$A$62,'Données projet'!$B$62,AI141+AH142-AQ141))</f>
        <v>0</v>
      </c>
      <c r="AJ142" s="14" t="e">
        <f>AI142*VLOOKUP('Données projet'!$B$10,Paramètres!$A$1:$I$88,3,0)*VLOOKUP('Données projet'!$B$10,Paramètres!$A$1:$I$88,5,0)</f>
        <v>#N/A</v>
      </c>
      <c r="AK142" s="14" t="e">
        <f t="shared" si="152"/>
        <v>#N/A</v>
      </c>
      <c r="AL142" s="22" t="e">
        <f t="shared" si="113"/>
        <v>#N/A</v>
      </c>
      <c r="AM142" s="62" t="e">
        <f t="shared" si="114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15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projet'!$B$9,Paramètres!$A$1:$I$88,3,0)*0.475*44/12</f>
        <v>0</v>
      </c>
      <c r="AV142" s="23">
        <f>EXP(-LN(2)/25)*AV141+(1-EXP(-LN(2)/25))/(LN(2)/25)*Calculateur!AQ142*Calculateur!AS142*VLOOKUP('Données projet'!$B$9,Paramètres!$A$1:$I$88,3,0)*0.475*44/12</f>
        <v>0</v>
      </c>
      <c r="AW142" s="23">
        <f>EXP(-LN(2)/2)*AW141+(1-EXP(-LN(2)/2))/(LN(2)/2)*AQ142*AT142*VLOOKUP('Données projet'!$B$9,Paramètres!$A$1:$I$88,3,0)*0.475*44/12</f>
        <v>0</v>
      </c>
      <c r="AX142" s="23">
        <f t="shared" si="116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IF(A142&lt;'Données projet'!$A$88,$BA$205^A142,IF(A142='Données projet'!$A$88,'Données projet'!$B$88,BD141+BC142-BL141))</f>
        <v>0</v>
      </c>
      <c r="BE142" s="14" t="e">
        <f>BD142*VLOOKUP('Données projet'!$B$11,Paramètres!$A$1:$I$88,3,0)*VLOOKUP('Données projet'!$B$11,Paramètres!$A$1:$I$88,5,0)</f>
        <v>#N/A</v>
      </c>
      <c r="BF142" s="14" t="e">
        <f t="shared" si="153"/>
        <v>#N/A</v>
      </c>
      <c r="BG142" s="22" t="e">
        <f t="shared" si="117"/>
        <v>#N/A</v>
      </c>
      <c r="BH142" s="62" t="e">
        <f t="shared" si="118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19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projet'!$B$9,Paramètres!$A$1:$I$88,3,0)*0.475*44/12</f>
        <v>0</v>
      </c>
      <c r="BQ142" s="23">
        <f>EXP(-LN(2)/25)*BQ141+(1-EXP(-LN(2)/25))/(LN(2)/25)*Calculateur!BL142*Calculateur!BN142*VLOOKUP('Données projet'!$B$9,Paramètres!$A$1:$I$88,3,0)*0.475*44/12</f>
        <v>0</v>
      </c>
      <c r="BR142" s="23">
        <f>EXP(-LN(2)/2)*BR141+(1-EXP(-LN(2)/2))/(LN(2)/2)*BL142*BO142*VLOOKUP('Données projet'!$B$9,Paramètres!$A$1:$I$88,3,0)*0.475*44/12</f>
        <v>0</v>
      </c>
      <c r="BS142" s="24">
        <f t="shared" si="120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IF(A142&lt;'Données projet'!$A$114,$BV$205^A142,IF(A142='Données projet'!$A$114,'Données projet'!$B$114,BY141+BX142-CG141))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54"/>
        <v>#N/A</v>
      </c>
      <c r="CB142" s="22" t="e">
        <f t="shared" si="121"/>
        <v>#N/A</v>
      </c>
      <c r="CC142" s="62" t="e">
        <f t="shared" si="122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23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projet'!$B$9,Paramètres!$A$1:$I$88,3,0)*0.475*44/12</f>
        <v>0</v>
      </c>
      <c r="CL142" s="23">
        <f>EXP(-LN(2)/25)*CL141+(1-EXP(-LN(2)/25))/(LN(2)/25)*Calculateur!CG142*Calculateur!CI142*VLOOKUP('Données projet'!$B$9,Paramètres!$A$1:$I$88,3,0)*0.475*44/12</f>
        <v>0</v>
      </c>
      <c r="CM142" s="23">
        <f>EXP(-LN(2)/2)*CM141+(1-EXP(-LN(2)/2))/(LN(2)/2)*CG142*CJ142*VLOOKUP('Données projet'!$B$9,Paramètres!$A$1:$I$88,3,0)*0.475*44/12</f>
        <v>0</v>
      </c>
      <c r="CN142" s="24">
        <f t="shared" si="124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IF(A142&lt;'Données projet'!$A$140,$CQ$205^A142,IF(A142='Données projet'!$A$140,'Données projet'!$B$140,CT141+CS142-DB141))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55"/>
        <v>#N/A</v>
      </c>
      <c r="CW142" s="22" t="e">
        <f t="shared" si="125"/>
        <v>#N/A</v>
      </c>
      <c r="CX142" s="62" t="e">
        <f t="shared" si="126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27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projet'!$B$9,Paramètres!$A$1:$I$88,3,0)*0.475*44/12</f>
        <v>0</v>
      </c>
      <c r="DG142" s="23">
        <f>EXP(-LN(2)/25)*DG141+(1-EXP(-LN(2)/25))/(LN(2)/25)*Calculateur!DB142*Calculateur!DD142*VLOOKUP('Données projet'!$B$9,Paramètres!$A$1:$I$88,3,0)*0.475*44/12</f>
        <v>0</v>
      </c>
      <c r="DH142" s="23">
        <f>EXP(-LN(2)/2)*DH141+(1-EXP(-LN(2)/2))/(LN(2)/2)*DB142*DE142*VLOOKUP('Données projet'!$B$9,Paramètres!$A$1:$I$88,3,0)*0.475*44/12</f>
        <v>0</v>
      </c>
      <c r="DI142" s="24">
        <f t="shared" si="128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IF(A142&lt;'Données projet'!$A$166,$DL$205^A142,IF(A142='Données projet'!$A$166,'Données projet'!$B$166,DO141+DN142-DW141))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6"/>
        <v>#N/A</v>
      </c>
      <c r="DR142" s="22" t="e">
        <f t="shared" si="129"/>
        <v>#N/A</v>
      </c>
      <c r="DS142" s="62" t="e">
        <f t="shared" si="130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31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projet'!$B$9,Paramètres!$A$1:$I$88,3,0)*0.475*44/12</f>
        <v>0</v>
      </c>
      <c r="EB142" s="23">
        <f>EXP(-LN(2)/25)*EB141+(1-EXP(-LN(2)/25))/(LN(2)/25)*Calculateur!DW142*Calculateur!DY142*VLOOKUP('Données projet'!$B$9,Paramètres!$A$1:$I$88,3,0)*0.475*44/12</f>
        <v>0</v>
      </c>
      <c r="EC142" s="23">
        <f>EXP(-LN(2)/2)*EC141+(1-EXP(-LN(2)/2))/(LN(2)/2)*DW142*DZ142*VLOOKUP('Données projet'!$B$9,Paramètres!$A$1:$I$88,3,0)*0.475*44/12</f>
        <v>0</v>
      </c>
      <c r="ED142" s="24">
        <f t="shared" si="132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IF(A142&lt;'Données projet'!$A$192,$EG$205^A142,IF(A142='Données projet'!$A$192,'Données projet'!$B$192,EJ141+EI142-ER141))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7"/>
        <v>#N/A</v>
      </c>
      <c r="EM142" s="22" t="e">
        <f t="shared" si="133"/>
        <v>#N/A</v>
      </c>
      <c r="EN142" s="62" t="e">
        <f t="shared" si="134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35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projet'!$B$9,Paramètres!$A$1:$I$88,3,0)*0.475*44/12</f>
        <v>0</v>
      </c>
      <c r="EW142" s="23">
        <f>EXP(-LN(2)/25)*EW141+(1-EXP(-LN(2)/25))/(LN(2)/25)*Calculateur!ER142*Calculateur!ET142*VLOOKUP('Données projet'!$B$9,Paramètres!$A$1:$I$88,3,0)*0.475*44/12</f>
        <v>0</v>
      </c>
      <c r="EX142" s="23">
        <f>EXP(-LN(2)/2)*EX141+(1-EXP(-LN(2)/2))/(LN(2)/2)*ER142*EU142*VLOOKUP('Données projet'!$B$9,Paramètres!$A$1:$I$88,3,0)*0.475*44/12</f>
        <v>0</v>
      </c>
      <c r="EY142" s="24">
        <f t="shared" si="136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IF(A142&lt;'Données projet'!$A$218,$FB$205^A142,IF(A142='Données projet'!$A$218,'Données projet'!$B$218,FE141+FD142-FM141))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8"/>
        <v>#N/A</v>
      </c>
      <c r="FH142" s="22" t="e">
        <f t="shared" si="137"/>
        <v>#N/A</v>
      </c>
      <c r="FI142" s="62" t="e">
        <f t="shared" si="138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39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projet'!$B$9,Paramètres!$A$1:$I$88,3,0)*0.475*44/12</f>
        <v>0</v>
      </c>
      <c r="FR142" s="23">
        <f>EXP(-LN(2)/25)*FR141+(1-EXP(-LN(2)/25))/(LN(2)/25)*Calculateur!FM142*Calculateur!FO142*VLOOKUP('Données projet'!$B$9,Paramètres!$A$1:$I$88,3,0)*0.475*44/12</f>
        <v>0</v>
      </c>
      <c r="FS142" s="23">
        <f>EXP(-LN(2)/2)*FS141+(1-EXP(-LN(2)/2))/(LN(2)/2)*FM142*FP142*VLOOKUP('Données projet'!$B$9,Paramètres!$A$1:$I$88,3,0)*0.475*44/12</f>
        <v>0</v>
      </c>
      <c r="FT142" s="24">
        <f t="shared" si="140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IF(A142&lt;'Données projet'!$A$244,$FW$205^A142,IF(A142='Données projet'!$A$244,'Données projet'!$B$244,FZ141+FY142-GH141))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9"/>
        <v>#N/A</v>
      </c>
      <c r="GC142" s="22" t="e">
        <f t="shared" si="141"/>
        <v>#N/A</v>
      </c>
      <c r="GD142" s="62" t="e">
        <f t="shared" si="142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43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projet'!$B$9,Paramètres!$A$1:$I$88,3,0)*0.475*44/12</f>
        <v>0</v>
      </c>
      <c r="GM142" s="23">
        <f>EXP(-LN(2)/25)*GM141+(1-EXP(-LN(2)/25))/(LN(2)/25)*Calculateur!GH142*Calculateur!GJ142*VLOOKUP('Données projet'!$B$9,Paramètres!$A$1:$I$88,3,0)*0.475*44/12</f>
        <v>0</v>
      </c>
      <c r="GN142" s="23">
        <f>EXP(-LN(2)/2)*GN141+(1-EXP(-LN(2)/2))/(LN(2)/2)*GH142*GK142*VLOOKUP('Données projet'!$B$9,Paramètres!$A$1:$I$88,3,0)*0.475*44/12</f>
        <v>0</v>
      </c>
      <c r="GO142" s="23">
        <f t="shared" si="144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IF(A142&lt;'Données projet'!$A$270,$GR$205^A142,IF(A142='Données projet'!$A$270,'Données projet'!$B$270,GU141+GT142-HC141))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60"/>
        <v>#N/A</v>
      </c>
      <c r="GX142" s="22" t="e">
        <f t="shared" si="145"/>
        <v>#N/A</v>
      </c>
      <c r="GY142" s="62" t="e">
        <f t="shared" si="146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47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projet'!$B$9,Paramètres!$A$1:$I$88,3,0)*0.475*44/12</f>
        <v>0</v>
      </c>
      <c r="HH142" s="23">
        <f>EXP(-LN(2)/25)*HH141+(1-EXP(-LN(2)/25))/(LN(2)/25)*Calculateur!HC142*Calculateur!HE142*VLOOKUP('Données projet'!$B$9,Paramètres!$A$1:$I$88,3,0)*0.475*44/12</f>
        <v>0</v>
      </c>
      <c r="HI142" s="23">
        <f>EXP(-LN(2)/2)*HI141+(1-EXP(-LN(2)/2))/(LN(2)/2)*HC142*HF142*VLOOKUP('Données projet'!$B$9,Paramètres!$A$1:$I$88,3,0)*0.475*44/12</f>
        <v>0</v>
      </c>
      <c r="HJ142" s="24">
        <f t="shared" si="148"/>
        <v>0</v>
      </c>
    </row>
    <row r="143" spans="1:218" s="5" customFormat="1" x14ac:dyDescent="0.3">
      <c r="A143" s="11">
        <f t="shared" si="14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83.719999999999899</v>
      </c>
      <c r="D143" s="12">
        <f t="shared" si="15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1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IF(A143&lt;'Données projet'!$A$36,$K$205^A143,IF(A143='Données projet'!$A$36,'Données projet'!$B$36,N142+M143-V142))</f>
        <v>0</v>
      </c>
      <c r="O143" s="14">
        <f>N143*VLOOKUP('Données projet'!$B$9,Paramètres!$A$1:$I$88,3,0)*VLOOKUP('Données projet'!$B$9,Paramètres!$A$1:$I$88,5,0)</f>
        <v>0</v>
      </c>
      <c r="P143" s="14" t="e">
        <f t="shared" si="15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148.54336005338024</v>
      </c>
      <c r="T143" s="62">
        <f t="shared" si="110"/>
        <v>361.07991692964788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6.0366945618190764</v>
      </c>
      <c r="AA143" s="23">
        <f>EXP(-LN(2)/25)*AA142+(1-EXP(-LN(2)/25))/(LN(2)/25)*Calculateur!V143*Calculateur!X143*VLOOKUP('Données projet'!$B$9,Paramètres!$A$1:$I$88,3,0)*0.475*44/12</f>
        <v>2.0816858295393308</v>
      </c>
      <c r="AB143" s="23">
        <f>EXP(-LN(2)/2)*AB142+(1-EXP(-LN(2)/2))/(LN(2)/2)*V143*Y143*VLOOKUP('Données projet'!$B$9,Paramètres!$A$1:$I$88,3,0)*0.475*44/12</f>
        <v>1.2092378431058007E-15</v>
      </c>
      <c r="AC143" s="24">
        <f t="shared" si="112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IF(A143&lt;'Données projet'!$A$62,$AF$205^A143,IF(A143='Données projet'!$A$62,'Données projet'!$B$62,AI142+AH143-AQ142))</f>
        <v>0</v>
      </c>
      <c r="AJ143" s="14" t="e">
        <f>AI143*VLOOKUP('Données projet'!$B$10,Paramètres!$A$1:$I$88,3,0)*VLOOKUP('Données projet'!$B$10,Paramètres!$A$1:$I$88,5,0)</f>
        <v>#N/A</v>
      </c>
      <c r="AK143" s="14" t="e">
        <f t="shared" si="152"/>
        <v>#N/A</v>
      </c>
      <c r="AL143" s="22" t="e">
        <f t="shared" si="113"/>
        <v>#N/A</v>
      </c>
      <c r="AM143" s="62" t="e">
        <f t="shared" si="114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15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projet'!$B$9,Paramètres!$A$1:$I$88,3,0)*0.475*44/12</f>
        <v>0</v>
      </c>
      <c r="AV143" s="23">
        <f>EXP(-LN(2)/25)*AV142+(1-EXP(-LN(2)/25))/(LN(2)/25)*Calculateur!AQ143*Calculateur!AS143*VLOOKUP('Données projet'!$B$9,Paramètres!$A$1:$I$88,3,0)*0.475*44/12</f>
        <v>0</v>
      </c>
      <c r="AW143" s="23">
        <f>EXP(-LN(2)/2)*AW142+(1-EXP(-LN(2)/2))/(LN(2)/2)*AQ143*AT143*VLOOKUP('Données projet'!$B$9,Paramètres!$A$1:$I$88,3,0)*0.475*44/12</f>
        <v>0</v>
      </c>
      <c r="AX143" s="23">
        <f t="shared" si="116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IF(A143&lt;'Données projet'!$A$88,$BA$205^A143,IF(A143='Données projet'!$A$88,'Données projet'!$B$88,BD142+BC143-BL142))</f>
        <v>0</v>
      </c>
      <c r="BE143" s="14" t="e">
        <f>BD143*VLOOKUP('Données projet'!$B$11,Paramètres!$A$1:$I$88,3,0)*VLOOKUP('Données projet'!$B$11,Paramètres!$A$1:$I$88,5,0)</f>
        <v>#N/A</v>
      </c>
      <c r="BF143" s="14" t="e">
        <f t="shared" si="153"/>
        <v>#N/A</v>
      </c>
      <c r="BG143" s="22" t="e">
        <f t="shared" si="117"/>
        <v>#N/A</v>
      </c>
      <c r="BH143" s="62" t="e">
        <f t="shared" si="118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19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projet'!$B$9,Paramètres!$A$1:$I$88,3,0)*0.475*44/12</f>
        <v>0</v>
      </c>
      <c r="BQ143" s="23">
        <f>EXP(-LN(2)/25)*BQ142+(1-EXP(-LN(2)/25))/(LN(2)/25)*Calculateur!BL143*Calculateur!BN143*VLOOKUP('Données projet'!$B$9,Paramètres!$A$1:$I$88,3,0)*0.475*44/12</f>
        <v>0</v>
      </c>
      <c r="BR143" s="23">
        <f>EXP(-LN(2)/2)*BR142+(1-EXP(-LN(2)/2))/(LN(2)/2)*BL143*BO143*VLOOKUP('Données projet'!$B$9,Paramètres!$A$1:$I$88,3,0)*0.475*44/12</f>
        <v>0</v>
      </c>
      <c r="BS143" s="24">
        <f t="shared" si="120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IF(A143&lt;'Données projet'!$A$114,$BV$205^A143,IF(A143='Données projet'!$A$114,'Données projet'!$B$114,BY142+BX143-CG142))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54"/>
        <v>#N/A</v>
      </c>
      <c r="CB143" s="22" t="e">
        <f t="shared" si="121"/>
        <v>#N/A</v>
      </c>
      <c r="CC143" s="62" t="e">
        <f t="shared" si="122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23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projet'!$B$9,Paramètres!$A$1:$I$88,3,0)*0.475*44/12</f>
        <v>0</v>
      </c>
      <c r="CL143" s="23">
        <f>EXP(-LN(2)/25)*CL142+(1-EXP(-LN(2)/25))/(LN(2)/25)*Calculateur!CG143*Calculateur!CI143*VLOOKUP('Données projet'!$B$9,Paramètres!$A$1:$I$88,3,0)*0.475*44/12</f>
        <v>0</v>
      </c>
      <c r="CM143" s="23">
        <f>EXP(-LN(2)/2)*CM142+(1-EXP(-LN(2)/2))/(LN(2)/2)*CG143*CJ143*VLOOKUP('Données projet'!$B$9,Paramètres!$A$1:$I$88,3,0)*0.475*44/12</f>
        <v>0</v>
      </c>
      <c r="CN143" s="24">
        <f t="shared" si="124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IF(A143&lt;'Données projet'!$A$140,$CQ$205^A143,IF(A143='Données projet'!$A$140,'Données projet'!$B$140,CT142+CS143-DB142))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55"/>
        <v>#N/A</v>
      </c>
      <c r="CW143" s="22" t="e">
        <f t="shared" si="125"/>
        <v>#N/A</v>
      </c>
      <c r="CX143" s="62" t="e">
        <f t="shared" si="126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27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projet'!$B$9,Paramètres!$A$1:$I$88,3,0)*0.475*44/12</f>
        <v>0</v>
      </c>
      <c r="DG143" s="23">
        <f>EXP(-LN(2)/25)*DG142+(1-EXP(-LN(2)/25))/(LN(2)/25)*Calculateur!DB143*Calculateur!DD143*VLOOKUP('Données projet'!$B$9,Paramètres!$A$1:$I$88,3,0)*0.475*44/12</f>
        <v>0</v>
      </c>
      <c r="DH143" s="23">
        <f>EXP(-LN(2)/2)*DH142+(1-EXP(-LN(2)/2))/(LN(2)/2)*DB143*DE143*VLOOKUP('Données projet'!$B$9,Paramètres!$A$1:$I$88,3,0)*0.475*44/12</f>
        <v>0</v>
      </c>
      <c r="DI143" s="24">
        <f t="shared" si="128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IF(A143&lt;'Données projet'!$A$166,$DL$205^A143,IF(A143='Données projet'!$A$166,'Données projet'!$B$166,DO142+DN143-DW142))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6"/>
        <v>#N/A</v>
      </c>
      <c r="DR143" s="22" t="e">
        <f t="shared" si="129"/>
        <v>#N/A</v>
      </c>
      <c r="DS143" s="62" t="e">
        <f t="shared" si="130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31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projet'!$B$9,Paramètres!$A$1:$I$88,3,0)*0.475*44/12</f>
        <v>0</v>
      </c>
      <c r="EB143" s="23">
        <f>EXP(-LN(2)/25)*EB142+(1-EXP(-LN(2)/25))/(LN(2)/25)*Calculateur!DW143*Calculateur!DY143*VLOOKUP('Données projet'!$B$9,Paramètres!$A$1:$I$88,3,0)*0.475*44/12</f>
        <v>0</v>
      </c>
      <c r="EC143" s="23">
        <f>EXP(-LN(2)/2)*EC142+(1-EXP(-LN(2)/2))/(LN(2)/2)*DW143*DZ143*VLOOKUP('Données projet'!$B$9,Paramètres!$A$1:$I$88,3,0)*0.475*44/12</f>
        <v>0</v>
      </c>
      <c r="ED143" s="24">
        <f t="shared" si="132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IF(A143&lt;'Données projet'!$A$192,$EG$205^A143,IF(A143='Données projet'!$A$192,'Données projet'!$B$192,EJ142+EI143-ER142))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7"/>
        <v>#N/A</v>
      </c>
      <c r="EM143" s="22" t="e">
        <f t="shared" si="133"/>
        <v>#N/A</v>
      </c>
      <c r="EN143" s="62" t="e">
        <f t="shared" si="134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35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projet'!$B$9,Paramètres!$A$1:$I$88,3,0)*0.475*44/12</f>
        <v>0</v>
      </c>
      <c r="EW143" s="23">
        <f>EXP(-LN(2)/25)*EW142+(1-EXP(-LN(2)/25))/(LN(2)/25)*Calculateur!ER143*Calculateur!ET143*VLOOKUP('Données projet'!$B$9,Paramètres!$A$1:$I$88,3,0)*0.475*44/12</f>
        <v>0</v>
      </c>
      <c r="EX143" s="23">
        <f>EXP(-LN(2)/2)*EX142+(1-EXP(-LN(2)/2))/(LN(2)/2)*ER143*EU143*VLOOKUP('Données projet'!$B$9,Paramètres!$A$1:$I$88,3,0)*0.475*44/12</f>
        <v>0</v>
      </c>
      <c r="EY143" s="24">
        <f t="shared" si="136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IF(A143&lt;'Données projet'!$A$218,$FB$205^A143,IF(A143='Données projet'!$A$218,'Données projet'!$B$218,FE142+FD143-FM142))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8"/>
        <v>#N/A</v>
      </c>
      <c r="FH143" s="22" t="e">
        <f t="shared" si="137"/>
        <v>#N/A</v>
      </c>
      <c r="FI143" s="62" t="e">
        <f t="shared" si="138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39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projet'!$B$9,Paramètres!$A$1:$I$88,3,0)*0.475*44/12</f>
        <v>0</v>
      </c>
      <c r="FR143" s="23">
        <f>EXP(-LN(2)/25)*FR142+(1-EXP(-LN(2)/25))/(LN(2)/25)*Calculateur!FM143*Calculateur!FO143*VLOOKUP('Données projet'!$B$9,Paramètres!$A$1:$I$88,3,0)*0.475*44/12</f>
        <v>0</v>
      </c>
      <c r="FS143" s="23">
        <f>EXP(-LN(2)/2)*FS142+(1-EXP(-LN(2)/2))/(LN(2)/2)*FM143*FP143*VLOOKUP('Données projet'!$B$9,Paramètres!$A$1:$I$88,3,0)*0.475*44/12</f>
        <v>0</v>
      </c>
      <c r="FT143" s="24">
        <f t="shared" si="140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IF(A143&lt;'Données projet'!$A$244,$FW$205^A143,IF(A143='Données projet'!$A$244,'Données projet'!$B$244,FZ142+FY143-GH142))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9"/>
        <v>#N/A</v>
      </c>
      <c r="GC143" s="22" t="e">
        <f t="shared" si="141"/>
        <v>#N/A</v>
      </c>
      <c r="GD143" s="62" t="e">
        <f t="shared" si="142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43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projet'!$B$9,Paramètres!$A$1:$I$88,3,0)*0.475*44/12</f>
        <v>0</v>
      </c>
      <c r="GM143" s="23">
        <f>EXP(-LN(2)/25)*GM142+(1-EXP(-LN(2)/25))/(LN(2)/25)*Calculateur!GH143*Calculateur!GJ143*VLOOKUP('Données projet'!$B$9,Paramètres!$A$1:$I$88,3,0)*0.475*44/12</f>
        <v>0</v>
      </c>
      <c r="GN143" s="23">
        <f>EXP(-LN(2)/2)*GN142+(1-EXP(-LN(2)/2))/(LN(2)/2)*GH143*GK143*VLOOKUP('Données projet'!$B$9,Paramètres!$A$1:$I$88,3,0)*0.475*44/12</f>
        <v>0</v>
      </c>
      <c r="GO143" s="23">
        <f t="shared" si="144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IF(A143&lt;'Données projet'!$A$270,$GR$205^A143,IF(A143='Données projet'!$A$270,'Données projet'!$B$270,GU142+GT143-HC142))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60"/>
        <v>#N/A</v>
      </c>
      <c r="GX143" s="22" t="e">
        <f t="shared" si="145"/>
        <v>#N/A</v>
      </c>
      <c r="GY143" s="62" t="e">
        <f t="shared" si="146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47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projet'!$B$9,Paramètres!$A$1:$I$88,3,0)*0.475*44/12</f>
        <v>0</v>
      </c>
      <c r="HH143" s="23">
        <f>EXP(-LN(2)/25)*HH142+(1-EXP(-LN(2)/25))/(LN(2)/25)*Calculateur!HC143*Calculateur!HE143*VLOOKUP('Données projet'!$B$9,Paramètres!$A$1:$I$88,3,0)*0.475*44/12</f>
        <v>0</v>
      </c>
      <c r="HI143" s="23">
        <f>EXP(-LN(2)/2)*HI142+(1-EXP(-LN(2)/2))/(LN(2)/2)*HC143*HF143*VLOOKUP('Données projet'!$B$9,Paramètres!$A$1:$I$88,3,0)*0.475*44/12</f>
        <v>0</v>
      </c>
      <c r="HJ143" s="24">
        <f t="shared" si="148"/>
        <v>0</v>
      </c>
    </row>
    <row r="144" spans="1:218" s="5" customFormat="1" x14ac:dyDescent="0.3">
      <c r="A144" s="11">
        <f t="shared" si="14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84.317999999999898</v>
      </c>
      <c r="D144" s="12">
        <f t="shared" si="15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1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IF(A144&lt;'Données projet'!$A$36,$K$205^A144,IF(A144='Données projet'!$A$36,'Données projet'!$B$36,N143+M144-V143))</f>
        <v>0</v>
      </c>
      <c r="O144" s="14">
        <f>N144*VLOOKUP('Données projet'!$B$9,Paramètres!$A$1:$I$88,3,0)*VLOOKUP('Données projet'!$B$9,Paramètres!$A$1:$I$88,5,0)</f>
        <v>0</v>
      </c>
      <c r="P144" s="14" t="e">
        <f t="shared" si="15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148.54336005338024</v>
      </c>
      <c r="T144" s="62">
        <f t="shared" si="110"/>
        <v>361.07991692964788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5.9183186634819176</v>
      </c>
      <c r="AA144" s="23">
        <f>EXP(-LN(2)/25)*AA143+(1-EXP(-LN(2)/25))/(LN(2)/25)*Calculateur!V144*Calculateur!X144*VLOOKUP('Données projet'!$B$9,Paramètres!$A$1:$I$88,3,0)*0.475*44/12</f>
        <v>2.0247620210594777</v>
      </c>
      <c r="AB144" s="23">
        <f>EXP(-LN(2)/2)*AB143+(1-EXP(-LN(2)/2))/(LN(2)/2)*V144*Y144*VLOOKUP('Données projet'!$B$9,Paramètres!$A$1:$I$88,3,0)*0.475*44/12</f>
        <v>8.5506027892750611E-16</v>
      </c>
      <c r="AC144" s="24">
        <f t="shared" si="112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IF(A144&lt;'Données projet'!$A$62,$AF$205^A144,IF(A144='Données projet'!$A$62,'Données projet'!$B$62,AI143+AH144-AQ143))</f>
        <v>0</v>
      </c>
      <c r="AJ144" s="14" t="e">
        <f>AI144*VLOOKUP('Données projet'!$B$10,Paramètres!$A$1:$I$88,3,0)*VLOOKUP('Données projet'!$B$10,Paramètres!$A$1:$I$88,5,0)</f>
        <v>#N/A</v>
      </c>
      <c r="AK144" s="14" t="e">
        <f t="shared" si="152"/>
        <v>#N/A</v>
      </c>
      <c r="AL144" s="22" t="e">
        <f t="shared" si="113"/>
        <v>#N/A</v>
      </c>
      <c r="AM144" s="62" t="e">
        <f t="shared" si="114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15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projet'!$B$9,Paramètres!$A$1:$I$88,3,0)*0.475*44/12</f>
        <v>0</v>
      </c>
      <c r="AV144" s="23">
        <f>EXP(-LN(2)/25)*AV143+(1-EXP(-LN(2)/25))/(LN(2)/25)*Calculateur!AQ144*Calculateur!AS144*VLOOKUP('Données projet'!$B$9,Paramètres!$A$1:$I$88,3,0)*0.475*44/12</f>
        <v>0</v>
      </c>
      <c r="AW144" s="23">
        <f>EXP(-LN(2)/2)*AW143+(1-EXP(-LN(2)/2))/(LN(2)/2)*AQ144*AT144*VLOOKUP('Données projet'!$B$9,Paramètres!$A$1:$I$88,3,0)*0.475*44/12</f>
        <v>0</v>
      </c>
      <c r="AX144" s="23">
        <f t="shared" si="116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IF(A144&lt;'Données projet'!$A$88,$BA$205^A144,IF(A144='Données projet'!$A$88,'Données projet'!$B$88,BD143+BC144-BL143))</f>
        <v>0</v>
      </c>
      <c r="BE144" s="14" t="e">
        <f>BD144*VLOOKUP('Données projet'!$B$11,Paramètres!$A$1:$I$88,3,0)*VLOOKUP('Données projet'!$B$11,Paramètres!$A$1:$I$88,5,0)</f>
        <v>#N/A</v>
      </c>
      <c r="BF144" s="14" t="e">
        <f t="shared" si="153"/>
        <v>#N/A</v>
      </c>
      <c r="BG144" s="22" t="e">
        <f t="shared" si="117"/>
        <v>#N/A</v>
      </c>
      <c r="BH144" s="62" t="e">
        <f t="shared" si="118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19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projet'!$B$9,Paramètres!$A$1:$I$88,3,0)*0.475*44/12</f>
        <v>0</v>
      </c>
      <c r="BQ144" s="23">
        <f>EXP(-LN(2)/25)*BQ143+(1-EXP(-LN(2)/25))/(LN(2)/25)*Calculateur!BL144*Calculateur!BN144*VLOOKUP('Données projet'!$B$9,Paramètres!$A$1:$I$88,3,0)*0.475*44/12</f>
        <v>0</v>
      </c>
      <c r="BR144" s="23">
        <f>EXP(-LN(2)/2)*BR143+(1-EXP(-LN(2)/2))/(LN(2)/2)*BL144*BO144*VLOOKUP('Données projet'!$B$9,Paramètres!$A$1:$I$88,3,0)*0.475*44/12</f>
        <v>0</v>
      </c>
      <c r="BS144" s="24">
        <f t="shared" si="120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IF(A144&lt;'Données projet'!$A$114,$BV$205^A144,IF(A144='Données projet'!$A$114,'Données projet'!$B$114,BY143+BX144-CG143))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54"/>
        <v>#N/A</v>
      </c>
      <c r="CB144" s="22" t="e">
        <f t="shared" si="121"/>
        <v>#N/A</v>
      </c>
      <c r="CC144" s="62" t="e">
        <f t="shared" si="122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23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projet'!$B$9,Paramètres!$A$1:$I$88,3,0)*0.475*44/12</f>
        <v>0</v>
      </c>
      <c r="CL144" s="23">
        <f>EXP(-LN(2)/25)*CL143+(1-EXP(-LN(2)/25))/(LN(2)/25)*Calculateur!CG144*Calculateur!CI144*VLOOKUP('Données projet'!$B$9,Paramètres!$A$1:$I$88,3,0)*0.475*44/12</f>
        <v>0</v>
      </c>
      <c r="CM144" s="23">
        <f>EXP(-LN(2)/2)*CM143+(1-EXP(-LN(2)/2))/(LN(2)/2)*CG144*CJ144*VLOOKUP('Données projet'!$B$9,Paramètres!$A$1:$I$88,3,0)*0.475*44/12</f>
        <v>0</v>
      </c>
      <c r="CN144" s="24">
        <f t="shared" si="124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IF(A144&lt;'Données projet'!$A$140,$CQ$205^A144,IF(A144='Données projet'!$A$140,'Données projet'!$B$140,CT143+CS144-DB143))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55"/>
        <v>#N/A</v>
      </c>
      <c r="CW144" s="22" t="e">
        <f t="shared" si="125"/>
        <v>#N/A</v>
      </c>
      <c r="CX144" s="62" t="e">
        <f t="shared" si="126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27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projet'!$B$9,Paramètres!$A$1:$I$88,3,0)*0.475*44/12</f>
        <v>0</v>
      </c>
      <c r="DG144" s="23">
        <f>EXP(-LN(2)/25)*DG143+(1-EXP(-LN(2)/25))/(LN(2)/25)*Calculateur!DB144*Calculateur!DD144*VLOOKUP('Données projet'!$B$9,Paramètres!$A$1:$I$88,3,0)*0.475*44/12</f>
        <v>0</v>
      </c>
      <c r="DH144" s="23">
        <f>EXP(-LN(2)/2)*DH143+(1-EXP(-LN(2)/2))/(LN(2)/2)*DB144*DE144*VLOOKUP('Données projet'!$B$9,Paramètres!$A$1:$I$88,3,0)*0.475*44/12</f>
        <v>0</v>
      </c>
      <c r="DI144" s="24">
        <f t="shared" si="128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IF(A144&lt;'Données projet'!$A$166,$DL$205^A144,IF(A144='Données projet'!$A$166,'Données projet'!$B$166,DO143+DN144-DW143))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6"/>
        <v>#N/A</v>
      </c>
      <c r="DR144" s="22" t="e">
        <f t="shared" si="129"/>
        <v>#N/A</v>
      </c>
      <c r="DS144" s="62" t="e">
        <f t="shared" si="130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31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projet'!$B$9,Paramètres!$A$1:$I$88,3,0)*0.475*44/12</f>
        <v>0</v>
      </c>
      <c r="EB144" s="23">
        <f>EXP(-LN(2)/25)*EB143+(1-EXP(-LN(2)/25))/(LN(2)/25)*Calculateur!DW144*Calculateur!DY144*VLOOKUP('Données projet'!$B$9,Paramètres!$A$1:$I$88,3,0)*0.475*44/12</f>
        <v>0</v>
      </c>
      <c r="EC144" s="23">
        <f>EXP(-LN(2)/2)*EC143+(1-EXP(-LN(2)/2))/(LN(2)/2)*DW144*DZ144*VLOOKUP('Données projet'!$B$9,Paramètres!$A$1:$I$88,3,0)*0.475*44/12</f>
        <v>0</v>
      </c>
      <c r="ED144" s="24">
        <f t="shared" si="132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IF(A144&lt;'Données projet'!$A$192,$EG$205^A144,IF(A144='Données projet'!$A$192,'Données projet'!$B$192,EJ143+EI144-ER143))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7"/>
        <v>#N/A</v>
      </c>
      <c r="EM144" s="22" t="e">
        <f t="shared" si="133"/>
        <v>#N/A</v>
      </c>
      <c r="EN144" s="62" t="e">
        <f t="shared" si="134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35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projet'!$B$9,Paramètres!$A$1:$I$88,3,0)*0.475*44/12</f>
        <v>0</v>
      </c>
      <c r="EW144" s="23">
        <f>EXP(-LN(2)/25)*EW143+(1-EXP(-LN(2)/25))/(LN(2)/25)*Calculateur!ER144*Calculateur!ET144*VLOOKUP('Données projet'!$B$9,Paramètres!$A$1:$I$88,3,0)*0.475*44/12</f>
        <v>0</v>
      </c>
      <c r="EX144" s="23">
        <f>EXP(-LN(2)/2)*EX143+(1-EXP(-LN(2)/2))/(LN(2)/2)*ER144*EU144*VLOOKUP('Données projet'!$B$9,Paramètres!$A$1:$I$88,3,0)*0.475*44/12</f>
        <v>0</v>
      </c>
      <c r="EY144" s="24">
        <f t="shared" si="136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IF(A144&lt;'Données projet'!$A$218,$FB$205^A144,IF(A144='Données projet'!$A$218,'Données projet'!$B$218,FE143+FD144-FM143))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8"/>
        <v>#N/A</v>
      </c>
      <c r="FH144" s="22" t="e">
        <f t="shared" si="137"/>
        <v>#N/A</v>
      </c>
      <c r="FI144" s="62" t="e">
        <f t="shared" si="138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39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projet'!$B$9,Paramètres!$A$1:$I$88,3,0)*0.475*44/12</f>
        <v>0</v>
      </c>
      <c r="FR144" s="23">
        <f>EXP(-LN(2)/25)*FR143+(1-EXP(-LN(2)/25))/(LN(2)/25)*Calculateur!FM144*Calculateur!FO144*VLOOKUP('Données projet'!$B$9,Paramètres!$A$1:$I$88,3,0)*0.475*44/12</f>
        <v>0</v>
      </c>
      <c r="FS144" s="23">
        <f>EXP(-LN(2)/2)*FS143+(1-EXP(-LN(2)/2))/(LN(2)/2)*FM144*FP144*VLOOKUP('Données projet'!$B$9,Paramètres!$A$1:$I$88,3,0)*0.475*44/12</f>
        <v>0</v>
      </c>
      <c r="FT144" s="24">
        <f t="shared" si="140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IF(A144&lt;'Données projet'!$A$244,$FW$205^A144,IF(A144='Données projet'!$A$244,'Données projet'!$B$244,FZ143+FY144-GH143))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9"/>
        <v>#N/A</v>
      </c>
      <c r="GC144" s="22" t="e">
        <f t="shared" si="141"/>
        <v>#N/A</v>
      </c>
      <c r="GD144" s="62" t="e">
        <f t="shared" si="142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43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projet'!$B$9,Paramètres!$A$1:$I$88,3,0)*0.475*44/12</f>
        <v>0</v>
      </c>
      <c r="GM144" s="23">
        <f>EXP(-LN(2)/25)*GM143+(1-EXP(-LN(2)/25))/(LN(2)/25)*Calculateur!GH144*Calculateur!GJ144*VLOOKUP('Données projet'!$B$9,Paramètres!$A$1:$I$88,3,0)*0.475*44/12</f>
        <v>0</v>
      </c>
      <c r="GN144" s="23">
        <f>EXP(-LN(2)/2)*GN143+(1-EXP(-LN(2)/2))/(LN(2)/2)*GH144*GK144*VLOOKUP('Données projet'!$B$9,Paramètres!$A$1:$I$88,3,0)*0.475*44/12</f>
        <v>0</v>
      </c>
      <c r="GO144" s="23">
        <f t="shared" si="144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IF(A144&lt;'Données projet'!$A$270,$GR$205^A144,IF(A144='Données projet'!$A$270,'Données projet'!$B$270,GU143+GT144-HC143))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60"/>
        <v>#N/A</v>
      </c>
      <c r="GX144" s="22" t="e">
        <f t="shared" si="145"/>
        <v>#N/A</v>
      </c>
      <c r="GY144" s="62" t="e">
        <f t="shared" si="146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47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projet'!$B$9,Paramètres!$A$1:$I$88,3,0)*0.475*44/12</f>
        <v>0</v>
      </c>
      <c r="HH144" s="23">
        <f>EXP(-LN(2)/25)*HH143+(1-EXP(-LN(2)/25))/(LN(2)/25)*Calculateur!HC144*Calculateur!HE144*VLOOKUP('Données projet'!$B$9,Paramètres!$A$1:$I$88,3,0)*0.475*44/12</f>
        <v>0</v>
      </c>
      <c r="HI144" s="23">
        <f>EXP(-LN(2)/2)*HI143+(1-EXP(-LN(2)/2))/(LN(2)/2)*HC144*HF144*VLOOKUP('Données projet'!$B$9,Paramètres!$A$1:$I$88,3,0)*0.475*44/12</f>
        <v>0</v>
      </c>
      <c r="HJ144" s="24">
        <f t="shared" si="148"/>
        <v>0</v>
      </c>
    </row>
    <row r="145" spans="1:218" s="5" customFormat="1" x14ac:dyDescent="0.3">
      <c r="A145" s="11">
        <f t="shared" si="14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84.915999999999897</v>
      </c>
      <c r="D145" s="12">
        <f t="shared" si="15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1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IF(A145&lt;'Données projet'!$A$36,$K$205^A145,IF(A145='Données projet'!$A$36,'Données projet'!$B$36,N144+M145-V144))</f>
        <v>0</v>
      </c>
      <c r="O145" s="14">
        <f>N145*VLOOKUP('Données projet'!$B$9,Paramètres!$A$1:$I$88,3,0)*VLOOKUP('Données projet'!$B$9,Paramètres!$A$1:$I$88,5,0)</f>
        <v>0</v>
      </c>
      <c r="P145" s="14" t="e">
        <f t="shared" si="15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148.54336005338024</v>
      </c>
      <c r="T145" s="62">
        <f t="shared" si="110"/>
        <v>361.07991692964788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5.8022640443089823</v>
      </c>
      <c r="AA145" s="23">
        <f>EXP(-LN(2)/25)*AA144+(1-EXP(-LN(2)/25))/(LN(2)/25)*Calculateur!V145*Calculateur!X145*VLOOKUP('Données projet'!$B$9,Paramètres!$A$1:$I$88,3,0)*0.475*44/12</f>
        <v>1.9693947971159993</v>
      </c>
      <c r="AB145" s="23">
        <f>EXP(-LN(2)/2)*AB144+(1-EXP(-LN(2)/2))/(LN(2)/2)*V145*Y145*VLOOKUP('Données projet'!$B$9,Paramètres!$A$1:$I$88,3,0)*0.475*44/12</f>
        <v>6.0461892155290035E-16</v>
      </c>
      <c r="AC145" s="24">
        <f t="shared" si="112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IF(A145&lt;'Données projet'!$A$62,$AF$205^A145,IF(A145='Données projet'!$A$62,'Données projet'!$B$62,AI144+AH145-AQ144))</f>
        <v>0</v>
      </c>
      <c r="AJ145" s="14" t="e">
        <f>AI145*VLOOKUP('Données projet'!$B$10,Paramètres!$A$1:$I$88,3,0)*VLOOKUP('Données projet'!$B$10,Paramètres!$A$1:$I$88,5,0)</f>
        <v>#N/A</v>
      </c>
      <c r="AK145" s="14" t="e">
        <f t="shared" si="152"/>
        <v>#N/A</v>
      </c>
      <c r="AL145" s="22" t="e">
        <f t="shared" si="113"/>
        <v>#N/A</v>
      </c>
      <c r="AM145" s="62" t="e">
        <f t="shared" si="114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15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projet'!$B$9,Paramètres!$A$1:$I$88,3,0)*0.475*44/12</f>
        <v>0</v>
      </c>
      <c r="AV145" s="23">
        <f>EXP(-LN(2)/25)*AV144+(1-EXP(-LN(2)/25))/(LN(2)/25)*Calculateur!AQ145*Calculateur!AS145*VLOOKUP('Données projet'!$B$9,Paramètres!$A$1:$I$88,3,0)*0.475*44/12</f>
        <v>0</v>
      </c>
      <c r="AW145" s="23">
        <f>EXP(-LN(2)/2)*AW144+(1-EXP(-LN(2)/2))/(LN(2)/2)*AQ145*AT145*VLOOKUP('Données projet'!$B$9,Paramètres!$A$1:$I$88,3,0)*0.475*44/12</f>
        <v>0</v>
      </c>
      <c r="AX145" s="23">
        <f t="shared" si="116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IF(A145&lt;'Données projet'!$A$88,$BA$205^A145,IF(A145='Données projet'!$A$88,'Données projet'!$B$88,BD144+BC145-BL144))</f>
        <v>0</v>
      </c>
      <c r="BE145" s="14" t="e">
        <f>BD145*VLOOKUP('Données projet'!$B$11,Paramètres!$A$1:$I$88,3,0)*VLOOKUP('Données projet'!$B$11,Paramètres!$A$1:$I$88,5,0)</f>
        <v>#N/A</v>
      </c>
      <c r="BF145" s="14" t="e">
        <f t="shared" si="153"/>
        <v>#N/A</v>
      </c>
      <c r="BG145" s="22" t="e">
        <f t="shared" si="117"/>
        <v>#N/A</v>
      </c>
      <c r="BH145" s="62" t="e">
        <f t="shared" si="118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19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projet'!$B$9,Paramètres!$A$1:$I$88,3,0)*0.475*44/12</f>
        <v>0</v>
      </c>
      <c r="BQ145" s="23">
        <f>EXP(-LN(2)/25)*BQ144+(1-EXP(-LN(2)/25))/(LN(2)/25)*Calculateur!BL145*Calculateur!BN145*VLOOKUP('Données projet'!$B$9,Paramètres!$A$1:$I$88,3,0)*0.475*44/12</f>
        <v>0</v>
      </c>
      <c r="BR145" s="23">
        <f>EXP(-LN(2)/2)*BR144+(1-EXP(-LN(2)/2))/(LN(2)/2)*BL145*BO145*VLOOKUP('Données projet'!$B$9,Paramètres!$A$1:$I$88,3,0)*0.475*44/12</f>
        <v>0</v>
      </c>
      <c r="BS145" s="24">
        <f t="shared" si="120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IF(A145&lt;'Données projet'!$A$114,$BV$205^A145,IF(A145='Données projet'!$A$114,'Données projet'!$B$114,BY144+BX145-CG144))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54"/>
        <v>#N/A</v>
      </c>
      <c r="CB145" s="22" t="e">
        <f t="shared" si="121"/>
        <v>#N/A</v>
      </c>
      <c r="CC145" s="62" t="e">
        <f t="shared" si="122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23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projet'!$B$9,Paramètres!$A$1:$I$88,3,0)*0.475*44/12</f>
        <v>0</v>
      </c>
      <c r="CL145" s="23">
        <f>EXP(-LN(2)/25)*CL144+(1-EXP(-LN(2)/25))/(LN(2)/25)*Calculateur!CG145*Calculateur!CI145*VLOOKUP('Données projet'!$B$9,Paramètres!$A$1:$I$88,3,0)*0.475*44/12</f>
        <v>0</v>
      </c>
      <c r="CM145" s="23">
        <f>EXP(-LN(2)/2)*CM144+(1-EXP(-LN(2)/2))/(LN(2)/2)*CG145*CJ145*VLOOKUP('Données projet'!$B$9,Paramètres!$A$1:$I$88,3,0)*0.475*44/12</f>
        <v>0</v>
      </c>
      <c r="CN145" s="24">
        <f t="shared" si="124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IF(A145&lt;'Données projet'!$A$140,$CQ$205^A145,IF(A145='Données projet'!$A$140,'Données projet'!$B$140,CT144+CS145-DB144))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55"/>
        <v>#N/A</v>
      </c>
      <c r="CW145" s="22" t="e">
        <f t="shared" si="125"/>
        <v>#N/A</v>
      </c>
      <c r="CX145" s="62" t="e">
        <f t="shared" si="126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27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projet'!$B$9,Paramètres!$A$1:$I$88,3,0)*0.475*44/12</f>
        <v>0</v>
      </c>
      <c r="DG145" s="23">
        <f>EXP(-LN(2)/25)*DG144+(1-EXP(-LN(2)/25))/(LN(2)/25)*Calculateur!DB145*Calculateur!DD145*VLOOKUP('Données projet'!$B$9,Paramètres!$A$1:$I$88,3,0)*0.475*44/12</f>
        <v>0</v>
      </c>
      <c r="DH145" s="23">
        <f>EXP(-LN(2)/2)*DH144+(1-EXP(-LN(2)/2))/(LN(2)/2)*DB145*DE145*VLOOKUP('Données projet'!$B$9,Paramètres!$A$1:$I$88,3,0)*0.475*44/12</f>
        <v>0</v>
      </c>
      <c r="DI145" s="24">
        <f t="shared" si="128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IF(A145&lt;'Données projet'!$A$166,$DL$205^A145,IF(A145='Données projet'!$A$166,'Données projet'!$B$166,DO144+DN145-DW144))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6"/>
        <v>#N/A</v>
      </c>
      <c r="DR145" s="22" t="e">
        <f t="shared" si="129"/>
        <v>#N/A</v>
      </c>
      <c r="DS145" s="62" t="e">
        <f t="shared" si="130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31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projet'!$B$9,Paramètres!$A$1:$I$88,3,0)*0.475*44/12</f>
        <v>0</v>
      </c>
      <c r="EB145" s="23">
        <f>EXP(-LN(2)/25)*EB144+(1-EXP(-LN(2)/25))/(LN(2)/25)*Calculateur!DW145*Calculateur!DY145*VLOOKUP('Données projet'!$B$9,Paramètres!$A$1:$I$88,3,0)*0.475*44/12</f>
        <v>0</v>
      </c>
      <c r="EC145" s="23">
        <f>EXP(-LN(2)/2)*EC144+(1-EXP(-LN(2)/2))/(LN(2)/2)*DW145*DZ145*VLOOKUP('Données projet'!$B$9,Paramètres!$A$1:$I$88,3,0)*0.475*44/12</f>
        <v>0</v>
      </c>
      <c r="ED145" s="24">
        <f t="shared" si="132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IF(A145&lt;'Données projet'!$A$192,$EG$205^A145,IF(A145='Données projet'!$A$192,'Données projet'!$B$192,EJ144+EI145-ER144))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7"/>
        <v>#N/A</v>
      </c>
      <c r="EM145" s="22" t="e">
        <f t="shared" si="133"/>
        <v>#N/A</v>
      </c>
      <c r="EN145" s="62" t="e">
        <f t="shared" si="134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35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projet'!$B$9,Paramètres!$A$1:$I$88,3,0)*0.475*44/12</f>
        <v>0</v>
      </c>
      <c r="EW145" s="23">
        <f>EXP(-LN(2)/25)*EW144+(1-EXP(-LN(2)/25))/(LN(2)/25)*Calculateur!ER145*Calculateur!ET145*VLOOKUP('Données projet'!$B$9,Paramètres!$A$1:$I$88,3,0)*0.475*44/12</f>
        <v>0</v>
      </c>
      <c r="EX145" s="23">
        <f>EXP(-LN(2)/2)*EX144+(1-EXP(-LN(2)/2))/(LN(2)/2)*ER145*EU145*VLOOKUP('Données projet'!$B$9,Paramètres!$A$1:$I$88,3,0)*0.475*44/12</f>
        <v>0</v>
      </c>
      <c r="EY145" s="24">
        <f t="shared" si="136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IF(A145&lt;'Données projet'!$A$218,$FB$205^A145,IF(A145='Données projet'!$A$218,'Données projet'!$B$218,FE144+FD145-FM144))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8"/>
        <v>#N/A</v>
      </c>
      <c r="FH145" s="22" t="e">
        <f t="shared" si="137"/>
        <v>#N/A</v>
      </c>
      <c r="FI145" s="62" t="e">
        <f t="shared" si="138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39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projet'!$B$9,Paramètres!$A$1:$I$88,3,0)*0.475*44/12</f>
        <v>0</v>
      </c>
      <c r="FR145" s="23">
        <f>EXP(-LN(2)/25)*FR144+(1-EXP(-LN(2)/25))/(LN(2)/25)*Calculateur!FM145*Calculateur!FO145*VLOOKUP('Données projet'!$B$9,Paramètres!$A$1:$I$88,3,0)*0.475*44/12</f>
        <v>0</v>
      </c>
      <c r="FS145" s="23">
        <f>EXP(-LN(2)/2)*FS144+(1-EXP(-LN(2)/2))/(LN(2)/2)*FM145*FP145*VLOOKUP('Données projet'!$B$9,Paramètres!$A$1:$I$88,3,0)*0.475*44/12</f>
        <v>0</v>
      </c>
      <c r="FT145" s="24">
        <f t="shared" si="140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IF(A145&lt;'Données projet'!$A$244,$FW$205^A145,IF(A145='Données projet'!$A$244,'Données projet'!$B$244,FZ144+FY145-GH144))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9"/>
        <v>#N/A</v>
      </c>
      <c r="GC145" s="22" t="e">
        <f t="shared" si="141"/>
        <v>#N/A</v>
      </c>
      <c r="GD145" s="62" t="e">
        <f t="shared" si="142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43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projet'!$B$9,Paramètres!$A$1:$I$88,3,0)*0.475*44/12</f>
        <v>0</v>
      </c>
      <c r="GM145" s="23">
        <f>EXP(-LN(2)/25)*GM144+(1-EXP(-LN(2)/25))/(LN(2)/25)*Calculateur!GH145*Calculateur!GJ145*VLOOKUP('Données projet'!$B$9,Paramètres!$A$1:$I$88,3,0)*0.475*44/12</f>
        <v>0</v>
      </c>
      <c r="GN145" s="23">
        <f>EXP(-LN(2)/2)*GN144+(1-EXP(-LN(2)/2))/(LN(2)/2)*GH145*GK145*VLOOKUP('Données projet'!$B$9,Paramètres!$A$1:$I$88,3,0)*0.475*44/12</f>
        <v>0</v>
      </c>
      <c r="GO145" s="23">
        <f t="shared" si="144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IF(A145&lt;'Données projet'!$A$270,$GR$205^A145,IF(A145='Données projet'!$A$270,'Données projet'!$B$270,GU144+GT145-HC144))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60"/>
        <v>#N/A</v>
      </c>
      <c r="GX145" s="22" t="e">
        <f t="shared" si="145"/>
        <v>#N/A</v>
      </c>
      <c r="GY145" s="62" t="e">
        <f t="shared" si="146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47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projet'!$B$9,Paramètres!$A$1:$I$88,3,0)*0.475*44/12</f>
        <v>0</v>
      </c>
      <c r="HH145" s="23">
        <f>EXP(-LN(2)/25)*HH144+(1-EXP(-LN(2)/25))/(LN(2)/25)*Calculateur!HC145*Calculateur!HE145*VLOOKUP('Données projet'!$B$9,Paramètres!$A$1:$I$88,3,0)*0.475*44/12</f>
        <v>0</v>
      </c>
      <c r="HI145" s="23">
        <f>EXP(-LN(2)/2)*HI144+(1-EXP(-LN(2)/2))/(LN(2)/2)*HC145*HF145*VLOOKUP('Données projet'!$B$9,Paramètres!$A$1:$I$88,3,0)*0.475*44/12</f>
        <v>0</v>
      </c>
      <c r="HJ145" s="24">
        <f t="shared" si="148"/>
        <v>0</v>
      </c>
    </row>
    <row r="146" spans="1:218" s="5" customFormat="1" x14ac:dyDescent="0.3">
      <c r="A146" s="11">
        <f t="shared" si="14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85.513999999999896</v>
      </c>
      <c r="D146" s="12">
        <f t="shared" si="15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1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IF(A146&lt;'Données projet'!$A$36,$K$205^A146,IF(A146='Données projet'!$A$36,'Données projet'!$B$36,N145+M146-V145))</f>
        <v>0</v>
      </c>
      <c r="O146" s="14">
        <f>N146*VLOOKUP('Données projet'!$B$9,Paramètres!$A$1:$I$88,3,0)*VLOOKUP('Données projet'!$B$9,Paramètres!$A$1:$I$88,5,0)</f>
        <v>0</v>
      </c>
      <c r="P146" s="14" t="e">
        <f t="shared" si="15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148.54336005338024</v>
      </c>
      <c r="T146" s="62">
        <f t="shared" si="110"/>
        <v>361.07991692964788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5.6884851854317002</v>
      </c>
      <c r="AA146" s="23">
        <f>EXP(-LN(2)/25)*AA145+(1-EXP(-LN(2)/25))/(LN(2)/25)*Calculateur!V146*Calculateur!X146*VLOOKUP('Données projet'!$B$9,Paramètres!$A$1:$I$88,3,0)*0.475*44/12</f>
        <v>1.9155415928228909</v>
      </c>
      <c r="AB146" s="23">
        <f>EXP(-LN(2)/2)*AB145+(1-EXP(-LN(2)/2))/(LN(2)/2)*V146*Y146*VLOOKUP('Données projet'!$B$9,Paramètres!$A$1:$I$88,3,0)*0.475*44/12</f>
        <v>4.2753013946375306E-16</v>
      </c>
      <c r="AC146" s="24">
        <f t="shared" si="112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IF(A146&lt;'Données projet'!$A$62,$AF$205^A146,IF(A146='Données projet'!$A$62,'Données projet'!$B$62,AI145+AH146-AQ145))</f>
        <v>0</v>
      </c>
      <c r="AJ146" s="14" t="e">
        <f>AI146*VLOOKUP('Données projet'!$B$10,Paramètres!$A$1:$I$88,3,0)*VLOOKUP('Données projet'!$B$10,Paramètres!$A$1:$I$88,5,0)</f>
        <v>#N/A</v>
      </c>
      <c r="AK146" s="14" t="e">
        <f t="shared" si="152"/>
        <v>#N/A</v>
      </c>
      <c r="AL146" s="22" t="e">
        <f t="shared" si="113"/>
        <v>#N/A</v>
      </c>
      <c r="AM146" s="62" t="e">
        <f t="shared" si="114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15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projet'!$B$9,Paramètres!$A$1:$I$88,3,0)*0.475*44/12</f>
        <v>0</v>
      </c>
      <c r="AV146" s="23">
        <f>EXP(-LN(2)/25)*AV145+(1-EXP(-LN(2)/25))/(LN(2)/25)*Calculateur!AQ146*Calculateur!AS146*VLOOKUP('Données projet'!$B$9,Paramètres!$A$1:$I$88,3,0)*0.475*44/12</f>
        <v>0</v>
      </c>
      <c r="AW146" s="23">
        <f>EXP(-LN(2)/2)*AW145+(1-EXP(-LN(2)/2))/(LN(2)/2)*AQ146*AT146*VLOOKUP('Données projet'!$B$9,Paramètres!$A$1:$I$88,3,0)*0.475*44/12</f>
        <v>0</v>
      </c>
      <c r="AX146" s="23">
        <f t="shared" si="116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IF(A146&lt;'Données projet'!$A$88,$BA$205^A146,IF(A146='Données projet'!$A$88,'Données projet'!$B$88,BD145+BC146-BL145))</f>
        <v>0</v>
      </c>
      <c r="BE146" s="14" t="e">
        <f>BD146*VLOOKUP('Données projet'!$B$11,Paramètres!$A$1:$I$88,3,0)*VLOOKUP('Données projet'!$B$11,Paramètres!$A$1:$I$88,5,0)</f>
        <v>#N/A</v>
      </c>
      <c r="BF146" s="14" t="e">
        <f t="shared" si="153"/>
        <v>#N/A</v>
      </c>
      <c r="BG146" s="22" t="e">
        <f t="shared" si="117"/>
        <v>#N/A</v>
      </c>
      <c r="BH146" s="62" t="e">
        <f t="shared" si="118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19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projet'!$B$9,Paramètres!$A$1:$I$88,3,0)*0.475*44/12</f>
        <v>0</v>
      </c>
      <c r="BQ146" s="23">
        <f>EXP(-LN(2)/25)*BQ145+(1-EXP(-LN(2)/25))/(LN(2)/25)*Calculateur!BL146*Calculateur!BN146*VLOOKUP('Données projet'!$B$9,Paramètres!$A$1:$I$88,3,0)*0.475*44/12</f>
        <v>0</v>
      </c>
      <c r="BR146" s="23">
        <f>EXP(-LN(2)/2)*BR145+(1-EXP(-LN(2)/2))/(LN(2)/2)*BL146*BO146*VLOOKUP('Données projet'!$B$9,Paramètres!$A$1:$I$88,3,0)*0.475*44/12</f>
        <v>0</v>
      </c>
      <c r="BS146" s="24">
        <f t="shared" si="120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IF(A146&lt;'Données projet'!$A$114,$BV$205^A146,IF(A146='Données projet'!$A$114,'Données projet'!$B$114,BY145+BX146-CG145))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54"/>
        <v>#N/A</v>
      </c>
      <c r="CB146" s="22" t="e">
        <f t="shared" si="121"/>
        <v>#N/A</v>
      </c>
      <c r="CC146" s="62" t="e">
        <f t="shared" si="122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23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projet'!$B$9,Paramètres!$A$1:$I$88,3,0)*0.475*44/12</f>
        <v>0</v>
      </c>
      <c r="CL146" s="23">
        <f>EXP(-LN(2)/25)*CL145+(1-EXP(-LN(2)/25))/(LN(2)/25)*Calculateur!CG146*Calculateur!CI146*VLOOKUP('Données projet'!$B$9,Paramètres!$A$1:$I$88,3,0)*0.475*44/12</f>
        <v>0</v>
      </c>
      <c r="CM146" s="23">
        <f>EXP(-LN(2)/2)*CM145+(1-EXP(-LN(2)/2))/(LN(2)/2)*CG146*CJ146*VLOOKUP('Données projet'!$B$9,Paramètres!$A$1:$I$88,3,0)*0.475*44/12</f>
        <v>0</v>
      </c>
      <c r="CN146" s="24">
        <f t="shared" si="124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IF(A146&lt;'Données projet'!$A$140,$CQ$205^A146,IF(A146='Données projet'!$A$140,'Données projet'!$B$140,CT145+CS146-DB145))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55"/>
        <v>#N/A</v>
      </c>
      <c r="CW146" s="22" t="e">
        <f t="shared" si="125"/>
        <v>#N/A</v>
      </c>
      <c r="CX146" s="62" t="e">
        <f t="shared" si="126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27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projet'!$B$9,Paramètres!$A$1:$I$88,3,0)*0.475*44/12</f>
        <v>0</v>
      </c>
      <c r="DG146" s="23">
        <f>EXP(-LN(2)/25)*DG145+(1-EXP(-LN(2)/25))/(LN(2)/25)*Calculateur!DB146*Calculateur!DD146*VLOOKUP('Données projet'!$B$9,Paramètres!$A$1:$I$88,3,0)*0.475*44/12</f>
        <v>0</v>
      </c>
      <c r="DH146" s="23">
        <f>EXP(-LN(2)/2)*DH145+(1-EXP(-LN(2)/2))/(LN(2)/2)*DB146*DE146*VLOOKUP('Données projet'!$B$9,Paramètres!$A$1:$I$88,3,0)*0.475*44/12</f>
        <v>0</v>
      </c>
      <c r="DI146" s="24">
        <f t="shared" si="128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IF(A146&lt;'Données projet'!$A$166,$DL$205^A146,IF(A146='Données projet'!$A$166,'Données projet'!$B$166,DO145+DN146-DW145))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6"/>
        <v>#N/A</v>
      </c>
      <c r="DR146" s="22" t="e">
        <f t="shared" si="129"/>
        <v>#N/A</v>
      </c>
      <c r="DS146" s="62" t="e">
        <f t="shared" si="130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31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projet'!$B$9,Paramètres!$A$1:$I$88,3,0)*0.475*44/12</f>
        <v>0</v>
      </c>
      <c r="EB146" s="23">
        <f>EXP(-LN(2)/25)*EB145+(1-EXP(-LN(2)/25))/(LN(2)/25)*Calculateur!DW146*Calculateur!DY146*VLOOKUP('Données projet'!$B$9,Paramètres!$A$1:$I$88,3,0)*0.475*44/12</f>
        <v>0</v>
      </c>
      <c r="EC146" s="23">
        <f>EXP(-LN(2)/2)*EC145+(1-EXP(-LN(2)/2))/(LN(2)/2)*DW146*DZ146*VLOOKUP('Données projet'!$B$9,Paramètres!$A$1:$I$88,3,0)*0.475*44/12</f>
        <v>0</v>
      </c>
      <c r="ED146" s="24">
        <f t="shared" si="132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IF(A146&lt;'Données projet'!$A$192,$EG$205^A146,IF(A146='Données projet'!$A$192,'Données projet'!$B$192,EJ145+EI146-ER145))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7"/>
        <v>#N/A</v>
      </c>
      <c r="EM146" s="22" t="e">
        <f t="shared" si="133"/>
        <v>#N/A</v>
      </c>
      <c r="EN146" s="62" t="e">
        <f t="shared" si="134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35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projet'!$B$9,Paramètres!$A$1:$I$88,3,0)*0.475*44/12</f>
        <v>0</v>
      </c>
      <c r="EW146" s="23">
        <f>EXP(-LN(2)/25)*EW145+(1-EXP(-LN(2)/25))/(LN(2)/25)*Calculateur!ER146*Calculateur!ET146*VLOOKUP('Données projet'!$B$9,Paramètres!$A$1:$I$88,3,0)*0.475*44/12</f>
        <v>0</v>
      </c>
      <c r="EX146" s="23">
        <f>EXP(-LN(2)/2)*EX145+(1-EXP(-LN(2)/2))/(LN(2)/2)*ER146*EU146*VLOOKUP('Données projet'!$B$9,Paramètres!$A$1:$I$88,3,0)*0.475*44/12</f>
        <v>0</v>
      </c>
      <c r="EY146" s="24">
        <f t="shared" si="136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IF(A146&lt;'Données projet'!$A$218,$FB$205^A146,IF(A146='Données projet'!$A$218,'Données projet'!$B$218,FE145+FD146-FM145))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8"/>
        <v>#N/A</v>
      </c>
      <c r="FH146" s="22" t="e">
        <f t="shared" si="137"/>
        <v>#N/A</v>
      </c>
      <c r="FI146" s="62" t="e">
        <f t="shared" si="138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39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projet'!$B$9,Paramètres!$A$1:$I$88,3,0)*0.475*44/12</f>
        <v>0</v>
      </c>
      <c r="FR146" s="23">
        <f>EXP(-LN(2)/25)*FR145+(1-EXP(-LN(2)/25))/(LN(2)/25)*Calculateur!FM146*Calculateur!FO146*VLOOKUP('Données projet'!$B$9,Paramètres!$A$1:$I$88,3,0)*0.475*44/12</f>
        <v>0</v>
      </c>
      <c r="FS146" s="23">
        <f>EXP(-LN(2)/2)*FS145+(1-EXP(-LN(2)/2))/(LN(2)/2)*FM146*FP146*VLOOKUP('Données projet'!$B$9,Paramètres!$A$1:$I$88,3,0)*0.475*44/12</f>
        <v>0</v>
      </c>
      <c r="FT146" s="24">
        <f t="shared" si="140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IF(A146&lt;'Données projet'!$A$244,$FW$205^A146,IF(A146='Données projet'!$A$244,'Données projet'!$B$244,FZ145+FY146-GH145))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9"/>
        <v>#N/A</v>
      </c>
      <c r="GC146" s="22" t="e">
        <f t="shared" si="141"/>
        <v>#N/A</v>
      </c>
      <c r="GD146" s="62" t="e">
        <f t="shared" si="142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43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projet'!$B$9,Paramètres!$A$1:$I$88,3,0)*0.475*44/12</f>
        <v>0</v>
      </c>
      <c r="GM146" s="23">
        <f>EXP(-LN(2)/25)*GM145+(1-EXP(-LN(2)/25))/(LN(2)/25)*Calculateur!GH146*Calculateur!GJ146*VLOOKUP('Données projet'!$B$9,Paramètres!$A$1:$I$88,3,0)*0.475*44/12</f>
        <v>0</v>
      </c>
      <c r="GN146" s="23">
        <f>EXP(-LN(2)/2)*GN145+(1-EXP(-LN(2)/2))/(LN(2)/2)*GH146*GK146*VLOOKUP('Données projet'!$B$9,Paramètres!$A$1:$I$88,3,0)*0.475*44/12</f>
        <v>0</v>
      </c>
      <c r="GO146" s="23">
        <f t="shared" si="144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IF(A146&lt;'Données projet'!$A$270,$GR$205^A146,IF(A146='Données projet'!$A$270,'Données projet'!$B$270,GU145+GT146-HC145))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60"/>
        <v>#N/A</v>
      </c>
      <c r="GX146" s="22" t="e">
        <f t="shared" si="145"/>
        <v>#N/A</v>
      </c>
      <c r="GY146" s="62" t="e">
        <f t="shared" si="146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47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projet'!$B$9,Paramètres!$A$1:$I$88,3,0)*0.475*44/12</f>
        <v>0</v>
      </c>
      <c r="HH146" s="23">
        <f>EXP(-LN(2)/25)*HH145+(1-EXP(-LN(2)/25))/(LN(2)/25)*Calculateur!HC146*Calculateur!HE146*VLOOKUP('Données projet'!$B$9,Paramètres!$A$1:$I$88,3,0)*0.475*44/12</f>
        <v>0</v>
      </c>
      <c r="HI146" s="23">
        <f>EXP(-LN(2)/2)*HI145+(1-EXP(-LN(2)/2))/(LN(2)/2)*HC146*HF146*VLOOKUP('Données projet'!$B$9,Paramètres!$A$1:$I$88,3,0)*0.475*44/12</f>
        <v>0</v>
      </c>
      <c r="HJ146" s="24">
        <f t="shared" si="148"/>
        <v>0</v>
      </c>
    </row>
    <row r="147" spans="1:218" s="5" customFormat="1" x14ac:dyDescent="0.3">
      <c r="A147" s="11">
        <f t="shared" si="14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86.111999999999895</v>
      </c>
      <c r="D147" s="12">
        <f t="shared" si="15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1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IF(A147&lt;'Données projet'!$A$36,$K$205^A147,IF(A147='Données projet'!$A$36,'Données projet'!$B$36,N146+M147-V146))</f>
        <v>0</v>
      </c>
      <c r="O147" s="14">
        <f>N147*VLOOKUP('Données projet'!$B$9,Paramètres!$A$1:$I$88,3,0)*VLOOKUP('Données projet'!$B$9,Paramètres!$A$1:$I$88,5,0)</f>
        <v>0</v>
      </c>
      <c r="P147" s="14" t="e">
        <f t="shared" si="15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148.54336005338024</v>
      </c>
      <c r="T147" s="62">
        <f t="shared" si="110"/>
        <v>361.07991692964788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5.5769374605787503</v>
      </c>
      <c r="AA147" s="23">
        <f>EXP(-LN(2)/25)*AA146+(1-EXP(-LN(2)/25))/(LN(2)/25)*Calculateur!V147*Calculateur!X147*VLOOKUP('Données projet'!$B$9,Paramètres!$A$1:$I$88,3,0)*0.475*44/12</f>
        <v>1.8631610072331946</v>
      </c>
      <c r="AB147" s="23">
        <f>EXP(-LN(2)/2)*AB146+(1-EXP(-LN(2)/2))/(LN(2)/2)*V147*Y147*VLOOKUP('Données projet'!$B$9,Paramètres!$A$1:$I$88,3,0)*0.475*44/12</f>
        <v>3.0230946077645017E-16</v>
      </c>
      <c r="AC147" s="24">
        <f t="shared" si="112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IF(A147&lt;'Données projet'!$A$62,$AF$205^A147,IF(A147='Données projet'!$A$62,'Données projet'!$B$62,AI146+AH147-AQ146))</f>
        <v>0</v>
      </c>
      <c r="AJ147" s="14" t="e">
        <f>AI147*VLOOKUP('Données projet'!$B$10,Paramètres!$A$1:$I$88,3,0)*VLOOKUP('Données projet'!$B$10,Paramètres!$A$1:$I$88,5,0)</f>
        <v>#N/A</v>
      </c>
      <c r="AK147" s="14" t="e">
        <f t="shared" si="152"/>
        <v>#N/A</v>
      </c>
      <c r="AL147" s="22" t="e">
        <f t="shared" si="113"/>
        <v>#N/A</v>
      </c>
      <c r="AM147" s="62" t="e">
        <f t="shared" si="114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15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projet'!$B$9,Paramètres!$A$1:$I$88,3,0)*0.475*44/12</f>
        <v>0</v>
      </c>
      <c r="AV147" s="23">
        <f>EXP(-LN(2)/25)*AV146+(1-EXP(-LN(2)/25))/(LN(2)/25)*Calculateur!AQ147*Calculateur!AS147*VLOOKUP('Données projet'!$B$9,Paramètres!$A$1:$I$88,3,0)*0.475*44/12</f>
        <v>0</v>
      </c>
      <c r="AW147" s="23">
        <f>EXP(-LN(2)/2)*AW146+(1-EXP(-LN(2)/2))/(LN(2)/2)*AQ147*AT147*VLOOKUP('Données projet'!$B$9,Paramètres!$A$1:$I$88,3,0)*0.475*44/12</f>
        <v>0</v>
      </c>
      <c r="AX147" s="23">
        <f t="shared" si="116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IF(A147&lt;'Données projet'!$A$88,$BA$205^A147,IF(A147='Données projet'!$A$88,'Données projet'!$B$88,BD146+BC147-BL146))</f>
        <v>0</v>
      </c>
      <c r="BE147" s="14" t="e">
        <f>BD147*VLOOKUP('Données projet'!$B$11,Paramètres!$A$1:$I$88,3,0)*VLOOKUP('Données projet'!$B$11,Paramètres!$A$1:$I$88,5,0)</f>
        <v>#N/A</v>
      </c>
      <c r="BF147" s="14" t="e">
        <f t="shared" si="153"/>
        <v>#N/A</v>
      </c>
      <c r="BG147" s="22" t="e">
        <f t="shared" si="117"/>
        <v>#N/A</v>
      </c>
      <c r="BH147" s="62" t="e">
        <f t="shared" si="118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19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projet'!$B$9,Paramètres!$A$1:$I$88,3,0)*0.475*44/12</f>
        <v>0</v>
      </c>
      <c r="BQ147" s="23">
        <f>EXP(-LN(2)/25)*BQ146+(1-EXP(-LN(2)/25))/(LN(2)/25)*Calculateur!BL147*Calculateur!BN147*VLOOKUP('Données projet'!$B$9,Paramètres!$A$1:$I$88,3,0)*0.475*44/12</f>
        <v>0</v>
      </c>
      <c r="BR147" s="23">
        <f>EXP(-LN(2)/2)*BR146+(1-EXP(-LN(2)/2))/(LN(2)/2)*BL147*BO147*VLOOKUP('Données projet'!$B$9,Paramètres!$A$1:$I$88,3,0)*0.475*44/12</f>
        <v>0</v>
      </c>
      <c r="BS147" s="24">
        <f t="shared" si="120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IF(A147&lt;'Données projet'!$A$114,$BV$205^A147,IF(A147='Données projet'!$A$114,'Données projet'!$B$114,BY146+BX147-CG146))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54"/>
        <v>#N/A</v>
      </c>
      <c r="CB147" s="22" t="e">
        <f t="shared" si="121"/>
        <v>#N/A</v>
      </c>
      <c r="CC147" s="62" t="e">
        <f t="shared" si="122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23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projet'!$B$9,Paramètres!$A$1:$I$88,3,0)*0.475*44/12</f>
        <v>0</v>
      </c>
      <c r="CL147" s="23">
        <f>EXP(-LN(2)/25)*CL146+(1-EXP(-LN(2)/25))/(LN(2)/25)*Calculateur!CG147*Calculateur!CI147*VLOOKUP('Données projet'!$B$9,Paramètres!$A$1:$I$88,3,0)*0.475*44/12</f>
        <v>0</v>
      </c>
      <c r="CM147" s="23">
        <f>EXP(-LN(2)/2)*CM146+(1-EXP(-LN(2)/2))/(LN(2)/2)*CG147*CJ147*VLOOKUP('Données projet'!$B$9,Paramètres!$A$1:$I$88,3,0)*0.475*44/12</f>
        <v>0</v>
      </c>
      <c r="CN147" s="24">
        <f t="shared" si="124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IF(A147&lt;'Données projet'!$A$140,$CQ$205^A147,IF(A147='Données projet'!$A$140,'Données projet'!$B$140,CT146+CS147-DB146))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55"/>
        <v>#N/A</v>
      </c>
      <c r="CW147" s="22" t="e">
        <f t="shared" si="125"/>
        <v>#N/A</v>
      </c>
      <c r="CX147" s="62" t="e">
        <f t="shared" si="126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27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projet'!$B$9,Paramètres!$A$1:$I$88,3,0)*0.475*44/12</f>
        <v>0</v>
      </c>
      <c r="DG147" s="23">
        <f>EXP(-LN(2)/25)*DG146+(1-EXP(-LN(2)/25))/(LN(2)/25)*Calculateur!DB147*Calculateur!DD147*VLOOKUP('Données projet'!$B$9,Paramètres!$A$1:$I$88,3,0)*0.475*44/12</f>
        <v>0</v>
      </c>
      <c r="DH147" s="23">
        <f>EXP(-LN(2)/2)*DH146+(1-EXP(-LN(2)/2))/(LN(2)/2)*DB147*DE147*VLOOKUP('Données projet'!$B$9,Paramètres!$A$1:$I$88,3,0)*0.475*44/12</f>
        <v>0</v>
      </c>
      <c r="DI147" s="24">
        <f t="shared" si="128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IF(A147&lt;'Données projet'!$A$166,$DL$205^A147,IF(A147='Données projet'!$A$166,'Données projet'!$B$166,DO146+DN147-DW146))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6"/>
        <v>#N/A</v>
      </c>
      <c r="DR147" s="22" t="e">
        <f t="shared" si="129"/>
        <v>#N/A</v>
      </c>
      <c r="DS147" s="62" t="e">
        <f t="shared" si="130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31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projet'!$B$9,Paramètres!$A$1:$I$88,3,0)*0.475*44/12</f>
        <v>0</v>
      </c>
      <c r="EB147" s="23">
        <f>EXP(-LN(2)/25)*EB146+(1-EXP(-LN(2)/25))/(LN(2)/25)*Calculateur!DW147*Calculateur!DY147*VLOOKUP('Données projet'!$B$9,Paramètres!$A$1:$I$88,3,0)*0.475*44/12</f>
        <v>0</v>
      </c>
      <c r="EC147" s="23">
        <f>EXP(-LN(2)/2)*EC146+(1-EXP(-LN(2)/2))/(LN(2)/2)*DW147*DZ147*VLOOKUP('Données projet'!$B$9,Paramètres!$A$1:$I$88,3,0)*0.475*44/12</f>
        <v>0</v>
      </c>
      <c r="ED147" s="24">
        <f t="shared" si="132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IF(A147&lt;'Données projet'!$A$192,$EG$205^A147,IF(A147='Données projet'!$A$192,'Données projet'!$B$192,EJ146+EI147-ER146))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7"/>
        <v>#N/A</v>
      </c>
      <c r="EM147" s="22" t="e">
        <f t="shared" si="133"/>
        <v>#N/A</v>
      </c>
      <c r="EN147" s="62" t="e">
        <f t="shared" si="134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35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projet'!$B$9,Paramètres!$A$1:$I$88,3,0)*0.475*44/12</f>
        <v>0</v>
      </c>
      <c r="EW147" s="23">
        <f>EXP(-LN(2)/25)*EW146+(1-EXP(-LN(2)/25))/(LN(2)/25)*Calculateur!ER147*Calculateur!ET147*VLOOKUP('Données projet'!$B$9,Paramètres!$A$1:$I$88,3,0)*0.475*44/12</f>
        <v>0</v>
      </c>
      <c r="EX147" s="23">
        <f>EXP(-LN(2)/2)*EX146+(1-EXP(-LN(2)/2))/(LN(2)/2)*ER147*EU147*VLOOKUP('Données projet'!$B$9,Paramètres!$A$1:$I$88,3,0)*0.475*44/12</f>
        <v>0</v>
      </c>
      <c r="EY147" s="24">
        <f t="shared" si="136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IF(A147&lt;'Données projet'!$A$218,$FB$205^A147,IF(A147='Données projet'!$A$218,'Données projet'!$B$218,FE146+FD147-FM146))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8"/>
        <v>#N/A</v>
      </c>
      <c r="FH147" s="22" t="e">
        <f t="shared" si="137"/>
        <v>#N/A</v>
      </c>
      <c r="FI147" s="62" t="e">
        <f t="shared" si="138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39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projet'!$B$9,Paramètres!$A$1:$I$88,3,0)*0.475*44/12</f>
        <v>0</v>
      </c>
      <c r="FR147" s="23">
        <f>EXP(-LN(2)/25)*FR146+(1-EXP(-LN(2)/25))/(LN(2)/25)*Calculateur!FM147*Calculateur!FO147*VLOOKUP('Données projet'!$B$9,Paramètres!$A$1:$I$88,3,0)*0.475*44/12</f>
        <v>0</v>
      </c>
      <c r="FS147" s="23">
        <f>EXP(-LN(2)/2)*FS146+(1-EXP(-LN(2)/2))/(LN(2)/2)*FM147*FP147*VLOOKUP('Données projet'!$B$9,Paramètres!$A$1:$I$88,3,0)*0.475*44/12</f>
        <v>0</v>
      </c>
      <c r="FT147" s="24">
        <f t="shared" si="140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IF(A147&lt;'Données projet'!$A$244,$FW$205^A147,IF(A147='Données projet'!$A$244,'Données projet'!$B$244,FZ146+FY147-GH146))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9"/>
        <v>#N/A</v>
      </c>
      <c r="GC147" s="22" t="e">
        <f t="shared" si="141"/>
        <v>#N/A</v>
      </c>
      <c r="GD147" s="62" t="e">
        <f t="shared" si="142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43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projet'!$B$9,Paramètres!$A$1:$I$88,3,0)*0.475*44/12</f>
        <v>0</v>
      </c>
      <c r="GM147" s="23">
        <f>EXP(-LN(2)/25)*GM146+(1-EXP(-LN(2)/25))/(LN(2)/25)*Calculateur!GH147*Calculateur!GJ147*VLOOKUP('Données projet'!$B$9,Paramètres!$A$1:$I$88,3,0)*0.475*44/12</f>
        <v>0</v>
      </c>
      <c r="GN147" s="23">
        <f>EXP(-LN(2)/2)*GN146+(1-EXP(-LN(2)/2))/(LN(2)/2)*GH147*GK147*VLOOKUP('Données projet'!$B$9,Paramètres!$A$1:$I$88,3,0)*0.475*44/12</f>
        <v>0</v>
      </c>
      <c r="GO147" s="23">
        <f t="shared" si="144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IF(A147&lt;'Données projet'!$A$270,$GR$205^A147,IF(A147='Données projet'!$A$270,'Données projet'!$B$270,GU146+GT147-HC146))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60"/>
        <v>#N/A</v>
      </c>
      <c r="GX147" s="22" t="e">
        <f t="shared" si="145"/>
        <v>#N/A</v>
      </c>
      <c r="GY147" s="62" t="e">
        <f t="shared" si="146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47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projet'!$B$9,Paramètres!$A$1:$I$88,3,0)*0.475*44/12</f>
        <v>0</v>
      </c>
      <c r="HH147" s="23">
        <f>EXP(-LN(2)/25)*HH146+(1-EXP(-LN(2)/25))/(LN(2)/25)*Calculateur!HC147*Calculateur!HE147*VLOOKUP('Données projet'!$B$9,Paramètres!$A$1:$I$88,3,0)*0.475*44/12</f>
        <v>0</v>
      </c>
      <c r="HI147" s="23">
        <f>EXP(-LN(2)/2)*HI146+(1-EXP(-LN(2)/2))/(LN(2)/2)*HC147*HF147*VLOOKUP('Données projet'!$B$9,Paramètres!$A$1:$I$88,3,0)*0.475*44/12</f>
        <v>0</v>
      </c>
      <c r="HJ147" s="24">
        <f t="shared" si="148"/>
        <v>0</v>
      </c>
    </row>
    <row r="148" spans="1:218" s="5" customFormat="1" x14ac:dyDescent="0.3">
      <c r="A148" s="11">
        <f t="shared" si="14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86.709999999999894</v>
      </c>
      <c r="D148" s="12">
        <f t="shared" si="15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1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IF(A148&lt;'Données projet'!$A$36,$K$205^A148,IF(A148='Données projet'!$A$36,'Données projet'!$B$36,N147+M148-V147))</f>
        <v>0</v>
      </c>
      <c r="O148" s="14">
        <f>N148*VLOOKUP('Données projet'!$B$9,Paramètres!$A$1:$I$88,3,0)*VLOOKUP('Données projet'!$B$9,Paramètres!$A$1:$I$88,5,0)</f>
        <v>0</v>
      </c>
      <c r="P148" s="14" t="e">
        <f t="shared" si="15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148.54336005338024</v>
      </c>
      <c r="T148" s="62">
        <f t="shared" si="110"/>
        <v>361.07991692964788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5.4675771185727724</v>
      </c>
      <c r="AA148" s="23">
        <f>EXP(-LN(2)/25)*AA147+(1-EXP(-LN(2)/25))/(LN(2)/25)*Calculateur!V148*Calculateur!X148*VLOOKUP('Données projet'!$B$9,Paramètres!$A$1:$I$88,3,0)*0.475*44/12</f>
        <v>1.8122127715110239</v>
      </c>
      <c r="AB148" s="23">
        <f>EXP(-LN(2)/2)*AB147+(1-EXP(-LN(2)/2))/(LN(2)/2)*V148*Y148*VLOOKUP('Données projet'!$B$9,Paramètres!$A$1:$I$88,3,0)*0.475*44/12</f>
        <v>2.1376506973187653E-16</v>
      </c>
      <c r="AC148" s="24">
        <f t="shared" si="112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IF(A148&lt;'Données projet'!$A$62,$AF$205^A148,IF(A148='Données projet'!$A$62,'Données projet'!$B$62,AI147+AH148-AQ147))</f>
        <v>0</v>
      </c>
      <c r="AJ148" s="14" t="e">
        <f>AI148*VLOOKUP('Données projet'!$B$10,Paramètres!$A$1:$I$88,3,0)*VLOOKUP('Données projet'!$B$10,Paramètres!$A$1:$I$88,5,0)</f>
        <v>#N/A</v>
      </c>
      <c r="AK148" s="14" t="e">
        <f t="shared" si="152"/>
        <v>#N/A</v>
      </c>
      <c r="AL148" s="22" t="e">
        <f t="shared" si="113"/>
        <v>#N/A</v>
      </c>
      <c r="AM148" s="62" t="e">
        <f t="shared" si="114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15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projet'!$B$9,Paramètres!$A$1:$I$88,3,0)*0.475*44/12</f>
        <v>0</v>
      </c>
      <c r="AV148" s="23">
        <f>EXP(-LN(2)/25)*AV147+(1-EXP(-LN(2)/25))/(LN(2)/25)*Calculateur!AQ148*Calculateur!AS148*VLOOKUP('Données projet'!$B$9,Paramètres!$A$1:$I$88,3,0)*0.475*44/12</f>
        <v>0</v>
      </c>
      <c r="AW148" s="23">
        <f>EXP(-LN(2)/2)*AW147+(1-EXP(-LN(2)/2))/(LN(2)/2)*AQ148*AT148*VLOOKUP('Données projet'!$B$9,Paramètres!$A$1:$I$88,3,0)*0.475*44/12</f>
        <v>0</v>
      </c>
      <c r="AX148" s="23">
        <f t="shared" si="116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IF(A148&lt;'Données projet'!$A$88,$BA$205^A148,IF(A148='Données projet'!$A$88,'Données projet'!$B$88,BD147+BC148-BL147))</f>
        <v>0</v>
      </c>
      <c r="BE148" s="14" t="e">
        <f>BD148*VLOOKUP('Données projet'!$B$11,Paramètres!$A$1:$I$88,3,0)*VLOOKUP('Données projet'!$B$11,Paramètres!$A$1:$I$88,5,0)</f>
        <v>#N/A</v>
      </c>
      <c r="BF148" s="14" t="e">
        <f t="shared" si="153"/>
        <v>#N/A</v>
      </c>
      <c r="BG148" s="22" t="e">
        <f t="shared" si="117"/>
        <v>#N/A</v>
      </c>
      <c r="BH148" s="62" t="e">
        <f t="shared" si="118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19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projet'!$B$9,Paramètres!$A$1:$I$88,3,0)*0.475*44/12</f>
        <v>0</v>
      </c>
      <c r="BQ148" s="23">
        <f>EXP(-LN(2)/25)*BQ147+(1-EXP(-LN(2)/25))/(LN(2)/25)*Calculateur!BL148*Calculateur!BN148*VLOOKUP('Données projet'!$B$9,Paramètres!$A$1:$I$88,3,0)*0.475*44/12</f>
        <v>0</v>
      </c>
      <c r="BR148" s="23">
        <f>EXP(-LN(2)/2)*BR147+(1-EXP(-LN(2)/2))/(LN(2)/2)*BL148*BO148*VLOOKUP('Données projet'!$B$9,Paramètres!$A$1:$I$88,3,0)*0.475*44/12</f>
        <v>0</v>
      </c>
      <c r="BS148" s="24">
        <f t="shared" si="120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IF(A148&lt;'Données projet'!$A$114,$BV$205^A148,IF(A148='Données projet'!$A$114,'Données projet'!$B$114,BY147+BX148-CG147))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54"/>
        <v>#N/A</v>
      </c>
      <c r="CB148" s="22" t="e">
        <f t="shared" si="121"/>
        <v>#N/A</v>
      </c>
      <c r="CC148" s="62" t="e">
        <f t="shared" si="122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23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projet'!$B$9,Paramètres!$A$1:$I$88,3,0)*0.475*44/12</f>
        <v>0</v>
      </c>
      <c r="CL148" s="23">
        <f>EXP(-LN(2)/25)*CL147+(1-EXP(-LN(2)/25))/(LN(2)/25)*Calculateur!CG148*Calculateur!CI148*VLOOKUP('Données projet'!$B$9,Paramètres!$A$1:$I$88,3,0)*0.475*44/12</f>
        <v>0</v>
      </c>
      <c r="CM148" s="23">
        <f>EXP(-LN(2)/2)*CM147+(1-EXP(-LN(2)/2))/(LN(2)/2)*CG148*CJ148*VLOOKUP('Données projet'!$B$9,Paramètres!$A$1:$I$88,3,0)*0.475*44/12</f>
        <v>0</v>
      </c>
      <c r="CN148" s="24">
        <f t="shared" si="124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IF(A148&lt;'Données projet'!$A$140,$CQ$205^A148,IF(A148='Données projet'!$A$140,'Données projet'!$B$140,CT147+CS148-DB147))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55"/>
        <v>#N/A</v>
      </c>
      <c r="CW148" s="22" t="e">
        <f t="shared" si="125"/>
        <v>#N/A</v>
      </c>
      <c r="CX148" s="62" t="e">
        <f t="shared" si="126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27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projet'!$B$9,Paramètres!$A$1:$I$88,3,0)*0.475*44/12</f>
        <v>0</v>
      </c>
      <c r="DG148" s="23">
        <f>EXP(-LN(2)/25)*DG147+(1-EXP(-LN(2)/25))/(LN(2)/25)*Calculateur!DB148*Calculateur!DD148*VLOOKUP('Données projet'!$B$9,Paramètres!$A$1:$I$88,3,0)*0.475*44/12</f>
        <v>0</v>
      </c>
      <c r="DH148" s="23">
        <f>EXP(-LN(2)/2)*DH147+(1-EXP(-LN(2)/2))/(LN(2)/2)*DB148*DE148*VLOOKUP('Données projet'!$B$9,Paramètres!$A$1:$I$88,3,0)*0.475*44/12</f>
        <v>0</v>
      </c>
      <c r="DI148" s="24">
        <f t="shared" si="128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IF(A148&lt;'Données projet'!$A$166,$DL$205^A148,IF(A148='Données projet'!$A$166,'Données projet'!$B$166,DO147+DN148-DW147))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6"/>
        <v>#N/A</v>
      </c>
      <c r="DR148" s="22" t="e">
        <f t="shared" si="129"/>
        <v>#N/A</v>
      </c>
      <c r="DS148" s="62" t="e">
        <f t="shared" si="130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31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projet'!$B$9,Paramètres!$A$1:$I$88,3,0)*0.475*44/12</f>
        <v>0</v>
      </c>
      <c r="EB148" s="23">
        <f>EXP(-LN(2)/25)*EB147+(1-EXP(-LN(2)/25))/(LN(2)/25)*Calculateur!DW148*Calculateur!DY148*VLOOKUP('Données projet'!$B$9,Paramètres!$A$1:$I$88,3,0)*0.475*44/12</f>
        <v>0</v>
      </c>
      <c r="EC148" s="23">
        <f>EXP(-LN(2)/2)*EC147+(1-EXP(-LN(2)/2))/(LN(2)/2)*DW148*DZ148*VLOOKUP('Données projet'!$B$9,Paramètres!$A$1:$I$88,3,0)*0.475*44/12</f>
        <v>0</v>
      </c>
      <c r="ED148" s="24">
        <f t="shared" si="132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IF(A148&lt;'Données projet'!$A$192,$EG$205^A148,IF(A148='Données projet'!$A$192,'Données projet'!$B$192,EJ147+EI148-ER147))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7"/>
        <v>#N/A</v>
      </c>
      <c r="EM148" s="22" t="e">
        <f t="shared" si="133"/>
        <v>#N/A</v>
      </c>
      <c r="EN148" s="62" t="e">
        <f t="shared" si="134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35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projet'!$B$9,Paramètres!$A$1:$I$88,3,0)*0.475*44/12</f>
        <v>0</v>
      </c>
      <c r="EW148" s="23">
        <f>EXP(-LN(2)/25)*EW147+(1-EXP(-LN(2)/25))/(LN(2)/25)*Calculateur!ER148*Calculateur!ET148*VLOOKUP('Données projet'!$B$9,Paramètres!$A$1:$I$88,3,0)*0.475*44/12</f>
        <v>0</v>
      </c>
      <c r="EX148" s="23">
        <f>EXP(-LN(2)/2)*EX147+(1-EXP(-LN(2)/2))/(LN(2)/2)*ER148*EU148*VLOOKUP('Données projet'!$B$9,Paramètres!$A$1:$I$88,3,0)*0.475*44/12</f>
        <v>0</v>
      </c>
      <c r="EY148" s="24">
        <f t="shared" si="136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IF(A148&lt;'Données projet'!$A$218,$FB$205^A148,IF(A148='Données projet'!$A$218,'Données projet'!$B$218,FE147+FD148-FM147))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8"/>
        <v>#N/A</v>
      </c>
      <c r="FH148" s="22" t="e">
        <f t="shared" si="137"/>
        <v>#N/A</v>
      </c>
      <c r="FI148" s="62" t="e">
        <f t="shared" si="138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39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projet'!$B$9,Paramètres!$A$1:$I$88,3,0)*0.475*44/12</f>
        <v>0</v>
      </c>
      <c r="FR148" s="23">
        <f>EXP(-LN(2)/25)*FR147+(1-EXP(-LN(2)/25))/(LN(2)/25)*Calculateur!FM148*Calculateur!FO148*VLOOKUP('Données projet'!$B$9,Paramètres!$A$1:$I$88,3,0)*0.475*44/12</f>
        <v>0</v>
      </c>
      <c r="FS148" s="23">
        <f>EXP(-LN(2)/2)*FS147+(1-EXP(-LN(2)/2))/(LN(2)/2)*FM148*FP148*VLOOKUP('Données projet'!$B$9,Paramètres!$A$1:$I$88,3,0)*0.475*44/12</f>
        <v>0</v>
      </c>
      <c r="FT148" s="24">
        <f t="shared" si="140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IF(A148&lt;'Données projet'!$A$244,$FW$205^A148,IF(A148='Données projet'!$A$244,'Données projet'!$B$244,FZ147+FY148-GH147))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9"/>
        <v>#N/A</v>
      </c>
      <c r="GC148" s="22" t="e">
        <f t="shared" si="141"/>
        <v>#N/A</v>
      </c>
      <c r="GD148" s="62" t="e">
        <f t="shared" si="142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43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projet'!$B$9,Paramètres!$A$1:$I$88,3,0)*0.475*44/12</f>
        <v>0</v>
      </c>
      <c r="GM148" s="23">
        <f>EXP(-LN(2)/25)*GM147+(1-EXP(-LN(2)/25))/(LN(2)/25)*Calculateur!GH148*Calculateur!GJ148*VLOOKUP('Données projet'!$B$9,Paramètres!$A$1:$I$88,3,0)*0.475*44/12</f>
        <v>0</v>
      </c>
      <c r="GN148" s="23">
        <f>EXP(-LN(2)/2)*GN147+(1-EXP(-LN(2)/2))/(LN(2)/2)*GH148*GK148*VLOOKUP('Données projet'!$B$9,Paramètres!$A$1:$I$88,3,0)*0.475*44/12</f>
        <v>0</v>
      </c>
      <c r="GO148" s="23">
        <f t="shared" si="144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IF(A148&lt;'Données projet'!$A$270,$GR$205^A148,IF(A148='Données projet'!$A$270,'Données projet'!$B$270,GU147+GT148-HC147))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60"/>
        <v>#N/A</v>
      </c>
      <c r="GX148" s="22" t="e">
        <f t="shared" si="145"/>
        <v>#N/A</v>
      </c>
      <c r="GY148" s="62" t="e">
        <f t="shared" si="146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47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projet'!$B$9,Paramètres!$A$1:$I$88,3,0)*0.475*44/12</f>
        <v>0</v>
      </c>
      <c r="HH148" s="23">
        <f>EXP(-LN(2)/25)*HH147+(1-EXP(-LN(2)/25))/(LN(2)/25)*Calculateur!HC148*Calculateur!HE148*VLOOKUP('Données projet'!$B$9,Paramètres!$A$1:$I$88,3,0)*0.475*44/12</f>
        <v>0</v>
      </c>
      <c r="HI148" s="23">
        <f>EXP(-LN(2)/2)*HI147+(1-EXP(-LN(2)/2))/(LN(2)/2)*HC148*HF148*VLOOKUP('Données projet'!$B$9,Paramètres!$A$1:$I$88,3,0)*0.475*44/12</f>
        <v>0</v>
      </c>
      <c r="HJ148" s="24">
        <f t="shared" si="148"/>
        <v>0</v>
      </c>
    </row>
    <row r="149" spans="1:218" s="5" customFormat="1" x14ac:dyDescent="0.3">
      <c r="A149" s="11">
        <f t="shared" si="14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87.307999999999893</v>
      </c>
      <c r="D149" s="12">
        <f t="shared" si="15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1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IF(A149&lt;'Données projet'!$A$36,$K$205^A149,IF(A149='Données projet'!$A$36,'Données projet'!$B$36,N148+M149-V148))</f>
        <v>0</v>
      </c>
      <c r="O149" s="14">
        <f>N149*VLOOKUP('Données projet'!$B$9,Paramètres!$A$1:$I$88,3,0)*VLOOKUP('Données projet'!$B$9,Paramètres!$A$1:$I$88,5,0)</f>
        <v>0</v>
      </c>
      <c r="P149" s="14" t="e">
        <f t="shared" si="15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148.54336005338024</v>
      </c>
      <c r="T149" s="62">
        <f t="shared" si="110"/>
        <v>361.07991692964788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5.3603612661703091</v>
      </c>
      <c r="AA149" s="23">
        <f>EXP(-LN(2)/25)*AA148+(1-EXP(-LN(2)/25))/(LN(2)/25)*Calculateur!V149*Calculateur!X149*VLOOKUP('Données projet'!$B$9,Paramètres!$A$1:$I$88,3,0)*0.475*44/12</f>
        <v>1.7626577179739271</v>
      </c>
      <c r="AB149" s="23">
        <f>EXP(-LN(2)/2)*AB148+(1-EXP(-LN(2)/2))/(LN(2)/2)*V149*Y149*VLOOKUP('Données projet'!$B$9,Paramètres!$A$1:$I$88,3,0)*0.475*44/12</f>
        <v>1.5115473038822509E-16</v>
      </c>
      <c r="AC149" s="24">
        <f t="shared" si="112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IF(A149&lt;'Données projet'!$A$62,$AF$205^A149,IF(A149='Données projet'!$A$62,'Données projet'!$B$62,AI148+AH149-AQ148))</f>
        <v>0</v>
      </c>
      <c r="AJ149" s="14" t="e">
        <f>AI149*VLOOKUP('Données projet'!$B$10,Paramètres!$A$1:$I$88,3,0)*VLOOKUP('Données projet'!$B$10,Paramètres!$A$1:$I$88,5,0)</f>
        <v>#N/A</v>
      </c>
      <c r="AK149" s="14" t="e">
        <f t="shared" si="152"/>
        <v>#N/A</v>
      </c>
      <c r="AL149" s="22" t="e">
        <f t="shared" si="113"/>
        <v>#N/A</v>
      </c>
      <c r="AM149" s="62" t="e">
        <f t="shared" si="114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15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projet'!$B$9,Paramètres!$A$1:$I$88,3,0)*0.475*44/12</f>
        <v>0</v>
      </c>
      <c r="AV149" s="23">
        <f>EXP(-LN(2)/25)*AV148+(1-EXP(-LN(2)/25))/(LN(2)/25)*Calculateur!AQ149*Calculateur!AS149*VLOOKUP('Données projet'!$B$9,Paramètres!$A$1:$I$88,3,0)*0.475*44/12</f>
        <v>0</v>
      </c>
      <c r="AW149" s="23">
        <f>EXP(-LN(2)/2)*AW148+(1-EXP(-LN(2)/2))/(LN(2)/2)*AQ149*AT149*VLOOKUP('Données projet'!$B$9,Paramètres!$A$1:$I$88,3,0)*0.475*44/12</f>
        <v>0</v>
      </c>
      <c r="AX149" s="23">
        <f t="shared" si="116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IF(A149&lt;'Données projet'!$A$88,$BA$205^A149,IF(A149='Données projet'!$A$88,'Données projet'!$B$88,BD148+BC149-BL148))</f>
        <v>0</v>
      </c>
      <c r="BE149" s="14" t="e">
        <f>BD149*VLOOKUP('Données projet'!$B$11,Paramètres!$A$1:$I$88,3,0)*VLOOKUP('Données projet'!$B$11,Paramètres!$A$1:$I$88,5,0)</f>
        <v>#N/A</v>
      </c>
      <c r="BF149" s="14" t="e">
        <f t="shared" si="153"/>
        <v>#N/A</v>
      </c>
      <c r="BG149" s="22" t="e">
        <f t="shared" si="117"/>
        <v>#N/A</v>
      </c>
      <c r="BH149" s="62" t="e">
        <f t="shared" si="118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19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projet'!$B$9,Paramètres!$A$1:$I$88,3,0)*0.475*44/12</f>
        <v>0</v>
      </c>
      <c r="BQ149" s="23">
        <f>EXP(-LN(2)/25)*BQ148+(1-EXP(-LN(2)/25))/(LN(2)/25)*Calculateur!BL149*Calculateur!BN149*VLOOKUP('Données projet'!$B$9,Paramètres!$A$1:$I$88,3,0)*0.475*44/12</f>
        <v>0</v>
      </c>
      <c r="BR149" s="23">
        <f>EXP(-LN(2)/2)*BR148+(1-EXP(-LN(2)/2))/(LN(2)/2)*BL149*BO149*VLOOKUP('Données projet'!$B$9,Paramètres!$A$1:$I$88,3,0)*0.475*44/12</f>
        <v>0</v>
      </c>
      <c r="BS149" s="24">
        <f t="shared" si="120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IF(A149&lt;'Données projet'!$A$114,$BV$205^A149,IF(A149='Données projet'!$A$114,'Données projet'!$B$114,BY148+BX149-CG148))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54"/>
        <v>#N/A</v>
      </c>
      <c r="CB149" s="22" t="e">
        <f t="shared" si="121"/>
        <v>#N/A</v>
      </c>
      <c r="CC149" s="62" t="e">
        <f t="shared" si="122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23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projet'!$B$9,Paramètres!$A$1:$I$88,3,0)*0.475*44/12</f>
        <v>0</v>
      </c>
      <c r="CL149" s="23">
        <f>EXP(-LN(2)/25)*CL148+(1-EXP(-LN(2)/25))/(LN(2)/25)*Calculateur!CG149*Calculateur!CI149*VLOOKUP('Données projet'!$B$9,Paramètres!$A$1:$I$88,3,0)*0.475*44/12</f>
        <v>0</v>
      </c>
      <c r="CM149" s="23">
        <f>EXP(-LN(2)/2)*CM148+(1-EXP(-LN(2)/2))/(LN(2)/2)*CG149*CJ149*VLOOKUP('Données projet'!$B$9,Paramètres!$A$1:$I$88,3,0)*0.475*44/12</f>
        <v>0</v>
      </c>
      <c r="CN149" s="24">
        <f t="shared" si="124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IF(A149&lt;'Données projet'!$A$140,$CQ$205^A149,IF(A149='Données projet'!$A$140,'Données projet'!$B$140,CT148+CS149-DB148))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55"/>
        <v>#N/A</v>
      </c>
      <c r="CW149" s="22" t="e">
        <f t="shared" si="125"/>
        <v>#N/A</v>
      </c>
      <c r="CX149" s="62" t="e">
        <f t="shared" si="126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27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projet'!$B$9,Paramètres!$A$1:$I$88,3,0)*0.475*44/12</f>
        <v>0</v>
      </c>
      <c r="DG149" s="23">
        <f>EXP(-LN(2)/25)*DG148+(1-EXP(-LN(2)/25))/(LN(2)/25)*Calculateur!DB149*Calculateur!DD149*VLOOKUP('Données projet'!$B$9,Paramètres!$A$1:$I$88,3,0)*0.475*44/12</f>
        <v>0</v>
      </c>
      <c r="DH149" s="23">
        <f>EXP(-LN(2)/2)*DH148+(1-EXP(-LN(2)/2))/(LN(2)/2)*DB149*DE149*VLOOKUP('Données projet'!$B$9,Paramètres!$A$1:$I$88,3,0)*0.475*44/12</f>
        <v>0</v>
      </c>
      <c r="DI149" s="24">
        <f t="shared" si="128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IF(A149&lt;'Données projet'!$A$166,$DL$205^A149,IF(A149='Données projet'!$A$166,'Données projet'!$B$166,DO148+DN149-DW148))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6"/>
        <v>#N/A</v>
      </c>
      <c r="DR149" s="22" t="e">
        <f t="shared" si="129"/>
        <v>#N/A</v>
      </c>
      <c r="DS149" s="62" t="e">
        <f t="shared" si="130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31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projet'!$B$9,Paramètres!$A$1:$I$88,3,0)*0.475*44/12</f>
        <v>0</v>
      </c>
      <c r="EB149" s="23">
        <f>EXP(-LN(2)/25)*EB148+(1-EXP(-LN(2)/25))/(LN(2)/25)*Calculateur!DW149*Calculateur!DY149*VLOOKUP('Données projet'!$B$9,Paramètres!$A$1:$I$88,3,0)*0.475*44/12</f>
        <v>0</v>
      </c>
      <c r="EC149" s="23">
        <f>EXP(-LN(2)/2)*EC148+(1-EXP(-LN(2)/2))/(LN(2)/2)*DW149*DZ149*VLOOKUP('Données projet'!$B$9,Paramètres!$A$1:$I$88,3,0)*0.475*44/12</f>
        <v>0</v>
      </c>
      <c r="ED149" s="24">
        <f t="shared" si="132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IF(A149&lt;'Données projet'!$A$192,$EG$205^A149,IF(A149='Données projet'!$A$192,'Données projet'!$B$192,EJ148+EI149-ER148))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7"/>
        <v>#N/A</v>
      </c>
      <c r="EM149" s="22" t="e">
        <f t="shared" si="133"/>
        <v>#N/A</v>
      </c>
      <c r="EN149" s="62" t="e">
        <f t="shared" si="134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35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projet'!$B$9,Paramètres!$A$1:$I$88,3,0)*0.475*44/12</f>
        <v>0</v>
      </c>
      <c r="EW149" s="23">
        <f>EXP(-LN(2)/25)*EW148+(1-EXP(-LN(2)/25))/(LN(2)/25)*Calculateur!ER149*Calculateur!ET149*VLOOKUP('Données projet'!$B$9,Paramètres!$A$1:$I$88,3,0)*0.475*44/12</f>
        <v>0</v>
      </c>
      <c r="EX149" s="23">
        <f>EXP(-LN(2)/2)*EX148+(1-EXP(-LN(2)/2))/(LN(2)/2)*ER149*EU149*VLOOKUP('Données projet'!$B$9,Paramètres!$A$1:$I$88,3,0)*0.475*44/12</f>
        <v>0</v>
      </c>
      <c r="EY149" s="24">
        <f t="shared" si="136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IF(A149&lt;'Données projet'!$A$218,$FB$205^A149,IF(A149='Données projet'!$A$218,'Données projet'!$B$218,FE148+FD149-FM148))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8"/>
        <v>#N/A</v>
      </c>
      <c r="FH149" s="22" t="e">
        <f t="shared" si="137"/>
        <v>#N/A</v>
      </c>
      <c r="FI149" s="62" t="e">
        <f t="shared" si="138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39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projet'!$B$9,Paramètres!$A$1:$I$88,3,0)*0.475*44/12</f>
        <v>0</v>
      </c>
      <c r="FR149" s="23">
        <f>EXP(-LN(2)/25)*FR148+(1-EXP(-LN(2)/25))/(LN(2)/25)*Calculateur!FM149*Calculateur!FO149*VLOOKUP('Données projet'!$B$9,Paramètres!$A$1:$I$88,3,0)*0.475*44/12</f>
        <v>0</v>
      </c>
      <c r="FS149" s="23">
        <f>EXP(-LN(2)/2)*FS148+(1-EXP(-LN(2)/2))/(LN(2)/2)*FM149*FP149*VLOOKUP('Données projet'!$B$9,Paramètres!$A$1:$I$88,3,0)*0.475*44/12</f>
        <v>0</v>
      </c>
      <c r="FT149" s="24">
        <f t="shared" si="140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IF(A149&lt;'Données projet'!$A$244,$FW$205^A149,IF(A149='Données projet'!$A$244,'Données projet'!$B$244,FZ148+FY149-GH148))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9"/>
        <v>#N/A</v>
      </c>
      <c r="GC149" s="22" t="e">
        <f t="shared" si="141"/>
        <v>#N/A</v>
      </c>
      <c r="GD149" s="62" t="e">
        <f t="shared" si="142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43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projet'!$B$9,Paramètres!$A$1:$I$88,3,0)*0.475*44/12</f>
        <v>0</v>
      </c>
      <c r="GM149" s="23">
        <f>EXP(-LN(2)/25)*GM148+(1-EXP(-LN(2)/25))/(LN(2)/25)*Calculateur!GH149*Calculateur!GJ149*VLOOKUP('Données projet'!$B$9,Paramètres!$A$1:$I$88,3,0)*0.475*44/12</f>
        <v>0</v>
      </c>
      <c r="GN149" s="23">
        <f>EXP(-LN(2)/2)*GN148+(1-EXP(-LN(2)/2))/(LN(2)/2)*GH149*GK149*VLOOKUP('Données projet'!$B$9,Paramètres!$A$1:$I$88,3,0)*0.475*44/12</f>
        <v>0</v>
      </c>
      <c r="GO149" s="23">
        <f t="shared" si="144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IF(A149&lt;'Données projet'!$A$270,$GR$205^A149,IF(A149='Données projet'!$A$270,'Données projet'!$B$270,GU148+GT149-HC148))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60"/>
        <v>#N/A</v>
      </c>
      <c r="GX149" s="22" t="e">
        <f t="shared" si="145"/>
        <v>#N/A</v>
      </c>
      <c r="GY149" s="62" t="e">
        <f t="shared" si="146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47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projet'!$B$9,Paramètres!$A$1:$I$88,3,0)*0.475*44/12</f>
        <v>0</v>
      </c>
      <c r="HH149" s="23">
        <f>EXP(-LN(2)/25)*HH148+(1-EXP(-LN(2)/25))/(LN(2)/25)*Calculateur!HC149*Calculateur!HE149*VLOOKUP('Données projet'!$B$9,Paramètres!$A$1:$I$88,3,0)*0.475*44/12</f>
        <v>0</v>
      </c>
      <c r="HI149" s="23">
        <f>EXP(-LN(2)/2)*HI148+(1-EXP(-LN(2)/2))/(LN(2)/2)*HC149*HF149*VLOOKUP('Données projet'!$B$9,Paramètres!$A$1:$I$88,3,0)*0.475*44/12</f>
        <v>0</v>
      </c>
      <c r="HJ149" s="24">
        <f t="shared" si="148"/>
        <v>0</v>
      </c>
    </row>
    <row r="150" spans="1:218" s="5" customFormat="1" x14ac:dyDescent="0.3">
      <c r="A150" s="11">
        <f t="shared" si="14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87.905999999999892</v>
      </c>
      <c r="D150" s="12">
        <f t="shared" si="15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1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IF(A150&lt;'Données projet'!$A$36,$K$205^A150,IF(A150='Données projet'!$A$36,'Données projet'!$B$36,N149+M150-V149))</f>
        <v>0</v>
      </c>
      <c r="O150" s="14">
        <f>N150*VLOOKUP('Données projet'!$B$9,Paramètres!$A$1:$I$88,3,0)*VLOOKUP('Données projet'!$B$9,Paramètres!$A$1:$I$88,5,0)</f>
        <v>0</v>
      </c>
      <c r="P150" s="14" t="e">
        <f t="shared" si="15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148.54336005338024</v>
      </c>
      <c r="T150" s="62">
        <f t="shared" si="110"/>
        <v>361.07991692964788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5.2552478512382459</v>
      </c>
      <c r="AA150" s="23">
        <f>EXP(-LN(2)/25)*AA149+(1-EXP(-LN(2)/25))/(LN(2)/25)*Calculateur!V150*Calculateur!X150*VLOOKUP('Données projet'!$B$9,Paramètres!$A$1:$I$88,3,0)*0.475*44/12</f>
        <v>1.7144577499817892</v>
      </c>
      <c r="AB150" s="23">
        <f>EXP(-LN(2)/2)*AB149+(1-EXP(-LN(2)/2))/(LN(2)/2)*V150*Y150*VLOOKUP('Données projet'!$B$9,Paramètres!$A$1:$I$88,3,0)*0.475*44/12</f>
        <v>1.0688253486593826E-16</v>
      </c>
      <c r="AC150" s="24">
        <f t="shared" si="112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IF(A150&lt;'Données projet'!$A$62,$AF$205^A150,IF(A150='Données projet'!$A$62,'Données projet'!$B$62,AI149+AH150-AQ149))</f>
        <v>0</v>
      </c>
      <c r="AJ150" s="14" t="e">
        <f>AI150*VLOOKUP('Données projet'!$B$10,Paramètres!$A$1:$I$88,3,0)*VLOOKUP('Données projet'!$B$10,Paramètres!$A$1:$I$88,5,0)</f>
        <v>#N/A</v>
      </c>
      <c r="AK150" s="14" t="e">
        <f t="shared" si="152"/>
        <v>#N/A</v>
      </c>
      <c r="AL150" s="22" t="e">
        <f t="shared" si="113"/>
        <v>#N/A</v>
      </c>
      <c r="AM150" s="62" t="e">
        <f t="shared" si="114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15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projet'!$B$9,Paramètres!$A$1:$I$88,3,0)*0.475*44/12</f>
        <v>0</v>
      </c>
      <c r="AV150" s="23">
        <f>EXP(-LN(2)/25)*AV149+(1-EXP(-LN(2)/25))/(LN(2)/25)*Calculateur!AQ150*Calculateur!AS150*VLOOKUP('Données projet'!$B$9,Paramètres!$A$1:$I$88,3,0)*0.475*44/12</f>
        <v>0</v>
      </c>
      <c r="AW150" s="23">
        <f>EXP(-LN(2)/2)*AW149+(1-EXP(-LN(2)/2))/(LN(2)/2)*AQ150*AT150*VLOOKUP('Données projet'!$B$9,Paramètres!$A$1:$I$88,3,0)*0.475*44/12</f>
        <v>0</v>
      </c>
      <c r="AX150" s="23">
        <f t="shared" si="116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IF(A150&lt;'Données projet'!$A$88,$BA$205^A150,IF(A150='Données projet'!$A$88,'Données projet'!$B$88,BD149+BC150-BL149))</f>
        <v>0</v>
      </c>
      <c r="BE150" s="14" t="e">
        <f>BD150*VLOOKUP('Données projet'!$B$11,Paramètres!$A$1:$I$88,3,0)*VLOOKUP('Données projet'!$B$11,Paramètres!$A$1:$I$88,5,0)</f>
        <v>#N/A</v>
      </c>
      <c r="BF150" s="14" t="e">
        <f t="shared" si="153"/>
        <v>#N/A</v>
      </c>
      <c r="BG150" s="22" t="e">
        <f t="shared" si="117"/>
        <v>#N/A</v>
      </c>
      <c r="BH150" s="62" t="e">
        <f t="shared" si="118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19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projet'!$B$9,Paramètres!$A$1:$I$88,3,0)*0.475*44/12</f>
        <v>0</v>
      </c>
      <c r="BQ150" s="23">
        <f>EXP(-LN(2)/25)*BQ149+(1-EXP(-LN(2)/25))/(LN(2)/25)*Calculateur!BL150*Calculateur!BN150*VLOOKUP('Données projet'!$B$9,Paramètres!$A$1:$I$88,3,0)*0.475*44/12</f>
        <v>0</v>
      </c>
      <c r="BR150" s="23">
        <f>EXP(-LN(2)/2)*BR149+(1-EXP(-LN(2)/2))/(LN(2)/2)*BL150*BO150*VLOOKUP('Données projet'!$B$9,Paramètres!$A$1:$I$88,3,0)*0.475*44/12</f>
        <v>0</v>
      </c>
      <c r="BS150" s="24">
        <f t="shared" si="120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IF(A150&lt;'Données projet'!$A$114,$BV$205^A150,IF(A150='Données projet'!$A$114,'Données projet'!$B$114,BY149+BX150-CG149))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54"/>
        <v>#N/A</v>
      </c>
      <c r="CB150" s="22" t="e">
        <f t="shared" si="121"/>
        <v>#N/A</v>
      </c>
      <c r="CC150" s="62" t="e">
        <f t="shared" si="122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23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projet'!$B$9,Paramètres!$A$1:$I$88,3,0)*0.475*44/12</f>
        <v>0</v>
      </c>
      <c r="CL150" s="23">
        <f>EXP(-LN(2)/25)*CL149+(1-EXP(-LN(2)/25))/(LN(2)/25)*Calculateur!CG150*Calculateur!CI150*VLOOKUP('Données projet'!$B$9,Paramètres!$A$1:$I$88,3,0)*0.475*44/12</f>
        <v>0</v>
      </c>
      <c r="CM150" s="23">
        <f>EXP(-LN(2)/2)*CM149+(1-EXP(-LN(2)/2))/(LN(2)/2)*CG150*CJ150*VLOOKUP('Données projet'!$B$9,Paramètres!$A$1:$I$88,3,0)*0.475*44/12</f>
        <v>0</v>
      </c>
      <c r="CN150" s="24">
        <f t="shared" si="124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IF(A150&lt;'Données projet'!$A$140,$CQ$205^A150,IF(A150='Données projet'!$A$140,'Données projet'!$B$140,CT149+CS150-DB149))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55"/>
        <v>#N/A</v>
      </c>
      <c r="CW150" s="22" t="e">
        <f t="shared" si="125"/>
        <v>#N/A</v>
      </c>
      <c r="CX150" s="62" t="e">
        <f t="shared" si="126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27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projet'!$B$9,Paramètres!$A$1:$I$88,3,0)*0.475*44/12</f>
        <v>0</v>
      </c>
      <c r="DG150" s="23">
        <f>EXP(-LN(2)/25)*DG149+(1-EXP(-LN(2)/25))/(LN(2)/25)*Calculateur!DB150*Calculateur!DD150*VLOOKUP('Données projet'!$B$9,Paramètres!$A$1:$I$88,3,0)*0.475*44/12</f>
        <v>0</v>
      </c>
      <c r="DH150" s="23">
        <f>EXP(-LN(2)/2)*DH149+(1-EXP(-LN(2)/2))/(LN(2)/2)*DB150*DE150*VLOOKUP('Données projet'!$B$9,Paramètres!$A$1:$I$88,3,0)*0.475*44/12</f>
        <v>0</v>
      </c>
      <c r="DI150" s="24">
        <f t="shared" si="128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IF(A150&lt;'Données projet'!$A$166,$DL$205^A150,IF(A150='Données projet'!$A$166,'Données projet'!$B$166,DO149+DN150-DW149))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6"/>
        <v>#N/A</v>
      </c>
      <c r="DR150" s="22" t="e">
        <f t="shared" si="129"/>
        <v>#N/A</v>
      </c>
      <c r="DS150" s="62" t="e">
        <f t="shared" si="130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31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projet'!$B$9,Paramètres!$A$1:$I$88,3,0)*0.475*44/12</f>
        <v>0</v>
      </c>
      <c r="EB150" s="23">
        <f>EXP(-LN(2)/25)*EB149+(1-EXP(-LN(2)/25))/(LN(2)/25)*Calculateur!DW150*Calculateur!DY150*VLOOKUP('Données projet'!$B$9,Paramètres!$A$1:$I$88,3,0)*0.475*44/12</f>
        <v>0</v>
      </c>
      <c r="EC150" s="23">
        <f>EXP(-LN(2)/2)*EC149+(1-EXP(-LN(2)/2))/(LN(2)/2)*DW150*DZ150*VLOOKUP('Données projet'!$B$9,Paramètres!$A$1:$I$88,3,0)*0.475*44/12</f>
        <v>0</v>
      </c>
      <c r="ED150" s="24">
        <f t="shared" si="132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IF(A150&lt;'Données projet'!$A$192,$EG$205^A150,IF(A150='Données projet'!$A$192,'Données projet'!$B$192,EJ149+EI150-ER149))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7"/>
        <v>#N/A</v>
      </c>
      <c r="EM150" s="22" t="e">
        <f t="shared" si="133"/>
        <v>#N/A</v>
      </c>
      <c r="EN150" s="62" t="e">
        <f t="shared" si="134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35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projet'!$B$9,Paramètres!$A$1:$I$88,3,0)*0.475*44/12</f>
        <v>0</v>
      </c>
      <c r="EW150" s="23">
        <f>EXP(-LN(2)/25)*EW149+(1-EXP(-LN(2)/25))/(LN(2)/25)*Calculateur!ER150*Calculateur!ET150*VLOOKUP('Données projet'!$B$9,Paramètres!$A$1:$I$88,3,0)*0.475*44/12</f>
        <v>0</v>
      </c>
      <c r="EX150" s="23">
        <f>EXP(-LN(2)/2)*EX149+(1-EXP(-LN(2)/2))/(LN(2)/2)*ER150*EU150*VLOOKUP('Données projet'!$B$9,Paramètres!$A$1:$I$88,3,0)*0.475*44/12</f>
        <v>0</v>
      </c>
      <c r="EY150" s="24">
        <f t="shared" si="136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IF(A150&lt;'Données projet'!$A$218,$FB$205^A150,IF(A150='Données projet'!$A$218,'Données projet'!$B$218,FE149+FD150-FM149))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8"/>
        <v>#N/A</v>
      </c>
      <c r="FH150" s="22" t="e">
        <f t="shared" si="137"/>
        <v>#N/A</v>
      </c>
      <c r="FI150" s="62" t="e">
        <f t="shared" si="138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39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projet'!$B$9,Paramètres!$A$1:$I$88,3,0)*0.475*44/12</f>
        <v>0</v>
      </c>
      <c r="FR150" s="23">
        <f>EXP(-LN(2)/25)*FR149+(1-EXP(-LN(2)/25))/(LN(2)/25)*Calculateur!FM150*Calculateur!FO150*VLOOKUP('Données projet'!$B$9,Paramètres!$A$1:$I$88,3,0)*0.475*44/12</f>
        <v>0</v>
      </c>
      <c r="FS150" s="23">
        <f>EXP(-LN(2)/2)*FS149+(1-EXP(-LN(2)/2))/(LN(2)/2)*FM150*FP150*VLOOKUP('Données projet'!$B$9,Paramètres!$A$1:$I$88,3,0)*0.475*44/12</f>
        <v>0</v>
      </c>
      <c r="FT150" s="24">
        <f t="shared" si="140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IF(A150&lt;'Données projet'!$A$244,$FW$205^A150,IF(A150='Données projet'!$A$244,'Données projet'!$B$244,FZ149+FY150-GH149))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9"/>
        <v>#N/A</v>
      </c>
      <c r="GC150" s="22" t="e">
        <f t="shared" si="141"/>
        <v>#N/A</v>
      </c>
      <c r="GD150" s="62" t="e">
        <f t="shared" si="142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43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projet'!$B$9,Paramètres!$A$1:$I$88,3,0)*0.475*44/12</f>
        <v>0</v>
      </c>
      <c r="GM150" s="23">
        <f>EXP(-LN(2)/25)*GM149+(1-EXP(-LN(2)/25))/(LN(2)/25)*Calculateur!GH150*Calculateur!GJ150*VLOOKUP('Données projet'!$B$9,Paramètres!$A$1:$I$88,3,0)*0.475*44/12</f>
        <v>0</v>
      </c>
      <c r="GN150" s="23">
        <f>EXP(-LN(2)/2)*GN149+(1-EXP(-LN(2)/2))/(LN(2)/2)*GH150*GK150*VLOOKUP('Données projet'!$B$9,Paramètres!$A$1:$I$88,3,0)*0.475*44/12</f>
        <v>0</v>
      </c>
      <c r="GO150" s="23">
        <f t="shared" si="144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IF(A150&lt;'Données projet'!$A$270,$GR$205^A150,IF(A150='Données projet'!$A$270,'Données projet'!$B$270,GU149+GT150-HC149))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60"/>
        <v>#N/A</v>
      </c>
      <c r="GX150" s="22" t="e">
        <f t="shared" si="145"/>
        <v>#N/A</v>
      </c>
      <c r="GY150" s="62" t="e">
        <f t="shared" si="146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47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projet'!$B$9,Paramètres!$A$1:$I$88,3,0)*0.475*44/12</f>
        <v>0</v>
      </c>
      <c r="HH150" s="23">
        <f>EXP(-LN(2)/25)*HH149+(1-EXP(-LN(2)/25))/(LN(2)/25)*Calculateur!HC150*Calculateur!HE150*VLOOKUP('Données projet'!$B$9,Paramètres!$A$1:$I$88,3,0)*0.475*44/12</f>
        <v>0</v>
      </c>
      <c r="HI150" s="23">
        <f>EXP(-LN(2)/2)*HI149+(1-EXP(-LN(2)/2))/(LN(2)/2)*HC150*HF150*VLOOKUP('Données projet'!$B$9,Paramètres!$A$1:$I$88,3,0)*0.475*44/12</f>
        <v>0</v>
      </c>
      <c r="HJ150" s="24">
        <f t="shared" si="148"/>
        <v>0</v>
      </c>
    </row>
    <row r="151" spans="1:218" s="5" customFormat="1" x14ac:dyDescent="0.3">
      <c r="A151" s="11">
        <f t="shared" si="14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88.503999999999891</v>
      </c>
      <c r="D151" s="12">
        <f t="shared" si="15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1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IF(A151&lt;'Données projet'!$A$36,$K$205^A151,IF(A151='Données projet'!$A$36,'Données projet'!$B$36,N150+M151-V150))</f>
        <v>0</v>
      </c>
      <c r="O151" s="14">
        <f>N151*VLOOKUP('Données projet'!$B$9,Paramètres!$A$1:$I$88,3,0)*VLOOKUP('Données projet'!$B$9,Paramètres!$A$1:$I$88,5,0)</f>
        <v>0</v>
      </c>
      <c r="P151" s="14" t="e">
        <f t="shared" si="15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148.54336005338024</v>
      </c>
      <c r="T151" s="62">
        <f t="shared" si="110"/>
        <v>361.07991692964788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5.1521956462601475</v>
      </c>
      <c r="AA151" s="23">
        <f>EXP(-LN(2)/25)*AA150+(1-EXP(-LN(2)/25))/(LN(2)/25)*Calculateur!V151*Calculateur!X151*VLOOKUP('Données projet'!$B$9,Paramètres!$A$1:$I$88,3,0)*0.475*44/12</f>
        <v>1.6675758126491227</v>
      </c>
      <c r="AB151" s="23">
        <f>EXP(-LN(2)/2)*AB150+(1-EXP(-LN(2)/2))/(LN(2)/2)*V151*Y151*VLOOKUP('Données projet'!$B$9,Paramètres!$A$1:$I$88,3,0)*0.475*44/12</f>
        <v>7.5577365194112544E-17</v>
      </c>
      <c r="AC151" s="24">
        <f t="shared" si="112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IF(A151&lt;'Données projet'!$A$62,$AF$205^A151,IF(A151='Données projet'!$A$62,'Données projet'!$B$62,AI150+AH151-AQ150))</f>
        <v>0</v>
      </c>
      <c r="AJ151" s="14" t="e">
        <f>AI151*VLOOKUP('Données projet'!$B$10,Paramètres!$A$1:$I$88,3,0)*VLOOKUP('Données projet'!$B$10,Paramètres!$A$1:$I$88,5,0)</f>
        <v>#N/A</v>
      </c>
      <c r="AK151" s="14" t="e">
        <f t="shared" si="152"/>
        <v>#N/A</v>
      </c>
      <c r="AL151" s="22" t="e">
        <f t="shared" si="113"/>
        <v>#N/A</v>
      </c>
      <c r="AM151" s="62" t="e">
        <f t="shared" si="114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15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projet'!$B$9,Paramètres!$A$1:$I$88,3,0)*0.475*44/12</f>
        <v>0</v>
      </c>
      <c r="AV151" s="23">
        <f>EXP(-LN(2)/25)*AV150+(1-EXP(-LN(2)/25))/(LN(2)/25)*Calculateur!AQ151*Calculateur!AS151*VLOOKUP('Données projet'!$B$9,Paramètres!$A$1:$I$88,3,0)*0.475*44/12</f>
        <v>0</v>
      </c>
      <c r="AW151" s="23">
        <f>EXP(-LN(2)/2)*AW150+(1-EXP(-LN(2)/2))/(LN(2)/2)*AQ151*AT151*VLOOKUP('Données projet'!$B$9,Paramètres!$A$1:$I$88,3,0)*0.475*44/12</f>
        <v>0</v>
      </c>
      <c r="AX151" s="23">
        <f t="shared" si="116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IF(A151&lt;'Données projet'!$A$88,$BA$205^A151,IF(A151='Données projet'!$A$88,'Données projet'!$B$88,BD150+BC151-BL150))</f>
        <v>0</v>
      </c>
      <c r="BE151" s="14" t="e">
        <f>BD151*VLOOKUP('Données projet'!$B$11,Paramètres!$A$1:$I$88,3,0)*VLOOKUP('Données projet'!$B$11,Paramètres!$A$1:$I$88,5,0)</f>
        <v>#N/A</v>
      </c>
      <c r="BF151" s="14" t="e">
        <f t="shared" si="153"/>
        <v>#N/A</v>
      </c>
      <c r="BG151" s="22" t="e">
        <f t="shared" si="117"/>
        <v>#N/A</v>
      </c>
      <c r="BH151" s="62" t="e">
        <f t="shared" si="118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19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projet'!$B$9,Paramètres!$A$1:$I$88,3,0)*0.475*44/12</f>
        <v>0</v>
      </c>
      <c r="BQ151" s="23">
        <f>EXP(-LN(2)/25)*BQ150+(1-EXP(-LN(2)/25))/(LN(2)/25)*Calculateur!BL151*Calculateur!BN151*VLOOKUP('Données projet'!$B$9,Paramètres!$A$1:$I$88,3,0)*0.475*44/12</f>
        <v>0</v>
      </c>
      <c r="BR151" s="23">
        <f>EXP(-LN(2)/2)*BR150+(1-EXP(-LN(2)/2))/(LN(2)/2)*BL151*BO151*VLOOKUP('Données projet'!$B$9,Paramètres!$A$1:$I$88,3,0)*0.475*44/12</f>
        <v>0</v>
      </c>
      <c r="BS151" s="24">
        <f t="shared" si="120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IF(A151&lt;'Données projet'!$A$114,$BV$205^A151,IF(A151='Données projet'!$A$114,'Données projet'!$B$114,BY150+BX151-CG150))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54"/>
        <v>#N/A</v>
      </c>
      <c r="CB151" s="22" t="e">
        <f t="shared" si="121"/>
        <v>#N/A</v>
      </c>
      <c r="CC151" s="62" t="e">
        <f t="shared" si="122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23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projet'!$B$9,Paramètres!$A$1:$I$88,3,0)*0.475*44/12</f>
        <v>0</v>
      </c>
      <c r="CL151" s="23">
        <f>EXP(-LN(2)/25)*CL150+(1-EXP(-LN(2)/25))/(LN(2)/25)*Calculateur!CG151*Calculateur!CI151*VLOOKUP('Données projet'!$B$9,Paramètres!$A$1:$I$88,3,0)*0.475*44/12</f>
        <v>0</v>
      </c>
      <c r="CM151" s="23">
        <f>EXP(-LN(2)/2)*CM150+(1-EXP(-LN(2)/2))/(LN(2)/2)*CG151*CJ151*VLOOKUP('Données projet'!$B$9,Paramètres!$A$1:$I$88,3,0)*0.475*44/12</f>
        <v>0</v>
      </c>
      <c r="CN151" s="24">
        <f t="shared" si="124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IF(A151&lt;'Données projet'!$A$140,$CQ$205^A151,IF(A151='Données projet'!$A$140,'Données projet'!$B$140,CT150+CS151-DB150))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55"/>
        <v>#N/A</v>
      </c>
      <c r="CW151" s="22" t="e">
        <f t="shared" si="125"/>
        <v>#N/A</v>
      </c>
      <c r="CX151" s="62" t="e">
        <f t="shared" si="126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27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projet'!$B$9,Paramètres!$A$1:$I$88,3,0)*0.475*44/12</f>
        <v>0</v>
      </c>
      <c r="DG151" s="23">
        <f>EXP(-LN(2)/25)*DG150+(1-EXP(-LN(2)/25))/(LN(2)/25)*Calculateur!DB151*Calculateur!DD151*VLOOKUP('Données projet'!$B$9,Paramètres!$A$1:$I$88,3,0)*0.475*44/12</f>
        <v>0</v>
      </c>
      <c r="DH151" s="23">
        <f>EXP(-LN(2)/2)*DH150+(1-EXP(-LN(2)/2))/(LN(2)/2)*DB151*DE151*VLOOKUP('Données projet'!$B$9,Paramètres!$A$1:$I$88,3,0)*0.475*44/12</f>
        <v>0</v>
      </c>
      <c r="DI151" s="24">
        <f t="shared" si="128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IF(A151&lt;'Données projet'!$A$166,$DL$205^A151,IF(A151='Données projet'!$A$166,'Données projet'!$B$166,DO150+DN151-DW150))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6"/>
        <v>#N/A</v>
      </c>
      <c r="DR151" s="22" t="e">
        <f t="shared" si="129"/>
        <v>#N/A</v>
      </c>
      <c r="DS151" s="62" t="e">
        <f t="shared" si="130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31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projet'!$B$9,Paramètres!$A$1:$I$88,3,0)*0.475*44/12</f>
        <v>0</v>
      </c>
      <c r="EB151" s="23">
        <f>EXP(-LN(2)/25)*EB150+(1-EXP(-LN(2)/25))/(LN(2)/25)*Calculateur!DW151*Calculateur!DY151*VLOOKUP('Données projet'!$B$9,Paramètres!$A$1:$I$88,3,0)*0.475*44/12</f>
        <v>0</v>
      </c>
      <c r="EC151" s="23">
        <f>EXP(-LN(2)/2)*EC150+(1-EXP(-LN(2)/2))/(LN(2)/2)*DW151*DZ151*VLOOKUP('Données projet'!$B$9,Paramètres!$A$1:$I$88,3,0)*0.475*44/12</f>
        <v>0</v>
      </c>
      <c r="ED151" s="24">
        <f t="shared" si="132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IF(A151&lt;'Données projet'!$A$192,$EG$205^A151,IF(A151='Données projet'!$A$192,'Données projet'!$B$192,EJ150+EI151-ER150))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7"/>
        <v>#N/A</v>
      </c>
      <c r="EM151" s="22" t="e">
        <f t="shared" si="133"/>
        <v>#N/A</v>
      </c>
      <c r="EN151" s="62" t="e">
        <f t="shared" si="134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35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projet'!$B$9,Paramètres!$A$1:$I$88,3,0)*0.475*44/12</f>
        <v>0</v>
      </c>
      <c r="EW151" s="23">
        <f>EXP(-LN(2)/25)*EW150+(1-EXP(-LN(2)/25))/(LN(2)/25)*Calculateur!ER151*Calculateur!ET151*VLOOKUP('Données projet'!$B$9,Paramètres!$A$1:$I$88,3,0)*0.475*44/12</f>
        <v>0</v>
      </c>
      <c r="EX151" s="23">
        <f>EXP(-LN(2)/2)*EX150+(1-EXP(-LN(2)/2))/(LN(2)/2)*ER151*EU151*VLOOKUP('Données projet'!$B$9,Paramètres!$A$1:$I$88,3,0)*0.475*44/12</f>
        <v>0</v>
      </c>
      <c r="EY151" s="24">
        <f t="shared" si="136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IF(A151&lt;'Données projet'!$A$218,$FB$205^A151,IF(A151='Données projet'!$A$218,'Données projet'!$B$218,FE150+FD151-FM150))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8"/>
        <v>#N/A</v>
      </c>
      <c r="FH151" s="22" t="e">
        <f t="shared" si="137"/>
        <v>#N/A</v>
      </c>
      <c r="FI151" s="62" t="e">
        <f t="shared" si="138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39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projet'!$B$9,Paramètres!$A$1:$I$88,3,0)*0.475*44/12</f>
        <v>0</v>
      </c>
      <c r="FR151" s="23">
        <f>EXP(-LN(2)/25)*FR150+(1-EXP(-LN(2)/25))/(LN(2)/25)*Calculateur!FM151*Calculateur!FO151*VLOOKUP('Données projet'!$B$9,Paramètres!$A$1:$I$88,3,0)*0.475*44/12</f>
        <v>0</v>
      </c>
      <c r="FS151" s="23">
        <f>EXP(-LN(2)/2)*FS150+(1-EXP(-LN(2)/2))/(LN(2)/2)*FM151*FP151*VLOOKUP('Données projet'!$B$9,Paramètres!$A$1:$I$88,3,0)*0.475*44/12</f>
        <v>0</v>
      </c>
      <c r="FT151" s="24">
        <f t="shared" si="140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IF(A151&lt;'Données projet'!$A$244,$FW$205^A151,IF(A151='Données projet'!$A$244,'Données projet'!$B$244,FZ150+FY151-GH150))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9"/>
        <v>#N/A</v>
      </c>
      <c r="GC151" s="22" t="e">
        <f t="shared" si="141"/>
        <v>#N/A</v>
      </c>
      <c r="GD151" s="62" t="e">
        <f t="shared" si="142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43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projet'!$B$9,Paramètres!$A$1:$I$88,3,0)*0.475*44/12</f>
        <v>0</v>
      </c>
      <c r="GM151" s="23">
        <f>EXP(-LN(2)/25)*GM150+(1-EXP(-LN(2)/25))/(LN(2)/25)*Calculateur!GH151*Calculateur!GJ151*VLOOKUP('Données projet'!$B$9,Paramètres!$A$1:$I$88,3,0)*0.475*44/12</f>
        <v>0</v>
      </c>
      <c r="GN151" s="23">
        <f>EXP(-LN(2)/2)*GN150+(1-EXP(-LN(2)/2))/(LN(2)/2)*GH151*GK151*VLOOKUP('Données projet'!$B$9,Paramètres!$A$1:$I$88,3,0)*0.475*44/12</f>
        <v>0</v>
      </c>
      <c r="GO151" s="23">
        <f t="shared" si="144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IF(A151&lt;'Données projet'!$A$270,$GR$205^A151,IF(A151='Données projet'!$A$270,'Données projet'!$B$270,GU150+GT151-HC150))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60"/>
        <v>#N/A</v>
      </c>
      <c r="GX151" s="22" t="e">
        <f t="shared" si="145"/>
        <v>#N/A</v>
      </c>
      <c r="GY151" s="62" t="e">
        <f t="shared" si="146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47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projet'!$B$9,Paramètres!$A$1:$I$88,3,0)*0.475*44/12</f>
        <v>0</v>
      </c>
      <c r="HH151" s="23">
        <f>EXP(-LN(2)/25)*HH150+(1-EXP(-LN(2)/25))/(LN(2)/25)*Calculateur!HC151*Calculateur!HE151*VLOOKUP('Données projet'!$B$9,Paramètres!$A$1:$I$88,3,0)*0.475*44/12</f>
        <v>0</v>
      </c>
      <c r="HI151" s="23">
        <f>EXP(-LN(2)/2)*HI150+(1-EXP(-LN(2)/2))/(LN(2)/2)*HC151*HF151*VLOOKUP('Données projet'!$B$9,Paramètres!$A$1:$I$88,3,0)*0.475*44/12</f>
        <v>0</v>
      </c>
      <c r="HJ151" s="24">
        <f t="shared" si="148"/>
        <v>0</v>
      </c>
    </row>
    <row r="152" spans="1:218" s="5" customFormat="1" x14ac:dyDescent="0.3">
      <c r="A152" s="11">
        <f t="shared" si="14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89.10199999999989</v>
      </c>
      <c r="D152" s="12">
        <f t="shared" si="15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1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IF(A152&lt;'Données projet'!$A$36,$K$205^A152,IF(A152='Données projet'!$A$36,'Données projet'!$B$36,N151+M152-V151))</f>
        <v>0</v>
      </c>
      <c r="O152" s="14">
        <f>N152*VLOOKUP('Données projet'!$B$9,Paramètres!$A$1:$I$88,3,0)*VLOOKUP('Données projet'!$B$9,Paramètres!$A$1:$I$88,5,0)</f>
        <v>0</v>
      </c>
      <c r="P152" s="14" t="e">
        <f t="shared" si="15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148.54336005338024</v>
      </c>
      <c r="T152" s="62">
        <f t="shared" si="110"/>
        <v>361.07991692964788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5.0511642321660313</v>
      </c>
      <c r="AA152" s="23">
        <f>EXP(-LN(2)/25)*AA151+(1-EXP(-LN(2)/25))/(LN(2)/25)*Calculateur!V152*Calculateur!X152*VLOOKUP('Données projet'!$B$9,Paramètres!$A$1:$I$88,3,0)*0.475*44/12</f>
        <v>1.6219758643582318</v>
      </c>
      <c r="AB152" s="23">
        <f>EXP(-LN(2)/2)*AB151+(1-EXP(-LN(2)/2))/(LN(2)/2)*V152*Y152*VLOOKUP('Données projet'!$B$9,Paramètres!$A$1:$I$88,3,0)*0.475*44/12</f>
        <v>5.3441267432969132E-17</v>
      </c>
      <c r="AC152" s="24">
        <f t="shared" si="112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IF(A152&lt;'Données projet'!$A$62,$AF$205^A152,IF(A152='Données projet'!$A$62,'Données projet'!$B$62,AI151+AH152-AQ151))</f>
        <v>0</v>
      </c>
      <c r="AJ152" s="14" t="e">
        <f>AI152*VLOOKUP('Données projet'!$B$10,Paramètres!$A$1:$I$88,3,0)*VLOOKUP('Données projet'!$B$10,Paramètres!$A$1:$I$88,5,0)</f>
        <v>#N/A</v>
      </c>
      <c r="AK152" s="14" t="e">
        <f t="shared" si="152"/>
        <v>#N/A</v>
      </c>
      <c r="AL152" s="22" t="e">
        <f t="shared" si="113"/>
        <v>#N/A</v>
      </c>
      <c r="AM152" s="62" t="e">
        <f t="shared" si="114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15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projet'!$B$9,Paramètres!$A$1:$I$88,3,0)*0.475*44/12</f>
        <v>0</v>
      </c>
      <c r="AV152" s="23">
        <f>EXP(-LN(2)/25)*AV151+(1-EXP(-LN(2)/25))/(LN(2)/25)*Calculateur!AQ152*Calculateur!AS152*VLOOKUP('Données projet'!$B$9,Paramètres!$A$1:$I$88,3,0)*0.475*44/12</f>
        <v>0</v>
      </c>
      <c r="AW152" s="23">
        <f>EXP(-LN(2)/2)*AW151+(1-EXP(-LN(2)/2))/(LN(2)/2)*AQ152*AT152*VLOOKUP('Données projet'!$B$9,Paramètres!$A$1:$I$88,3,0)*0.475*44/12</f>
        <v>0</v>
      </c>
      <c r="AX152" s="23">
        <f t="shared" si="116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IF(A152&lt;'Données projet'!$A$88,$BA$205^A152,IF(A152='Données projet'!$A$88,'Données projet'!$B$88,BD151+BC152-BL151))</f>
        <v>0</v>
      </c>
      <c r="BE152" s="14" t="e">
        <f>BD152*VLOOKUP('Données projet'!$B$11,Paramètres!$A$1:$I$88,3,0)*VLOOKUP('Données projet'!$B$11,Paramètres!$A$1:$I$88,5,0)</f>
        <v>#N/A</v>
      </c>
      <c r="BF152" s="14" t="e">
        <f t="shared" si="153"/>
        <v>#N/A</v>
      </c>
      <c r="BG152" s="22" t="e">
        <f t="shared" si="117"/>
        <v>#N/A</v>
      </c>
      <c r="BH152" s="62" t="e">
        <f t="shared" si="118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19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projet'!$B$9,Paramètres!$A$1:$I$88,3,0)*0.475*44/12</f>
        <v>0</v>
      </c>
      <c r="BQ152" s="23">
        <f>EXP(-LN(2)/25)*BQ151+(1-EXP(-LN(2)/25))/(LN(2)/25)*Calculateur!BL152*Calculateur!BN152*VLOOKUP('Données projet'!$B$9,Paramètres!$A$1:$I$88,3,0)*0.475*44/12</f>
        <v>0</v>
      </c>
      <c r="BR152" s="23">
        <f>EXP(-LN(2)/2)*BR151+(1-EXP(-LN(2)/2))/(LN(2)/2)*BL152*BO152*VLOOKUP('Données projet'!$B$9,Paramètres!$A$1:$I$88,3,0)*0.475*44/12</f>
        <v>0</v>
      </c>
      <c r="BS152" s="24">
        <f t="shared" si="120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IF(A152&lt;'Données projet'!$A$114,$BV$205^A152,IF(A152='Données projet'!$A$114,'Données projet'!$B$114,BY151+BX152-CG151))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54"/>
        <v>#N/A</v>
      </c>
      <c r="CB152" s="22" t="e">
        <f t="shared" si="121"/>
        <v>#N/A</v>
      </c>
      <c r="CC152" s="62" t="e">
        <f t="shared" si="122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23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projet'!$B$9,Paramètres!$A$1:$I$88,3,0)*0.475*44/12</f>
        <v>0</v>
      </c>
      <c r="CL152" s="23">
        <f>EXP(-LN(2)/25)*CL151+(1-EXP(-LN(2)/25))/(LN(2)/25)*Calculateur!CG152*Calculateur!CI152*VLOOKUP('Données projet'!$B$9,Paramètres!$A$1:$I$88,3,0)*0.475*44/12</f>
        <v>0</v>
      </c>
      <c r="CM152" s="23">
        <f>EXP(-LN(2)/2)*CM151+(1-EXP(-LN(2)/2))/(LN(2)/2)*CG152*CJ152*VLOOKUP('Données projet'!$B$9,Paramètres!$A$1:$I$88,3,0)*0.475*44/12</f>
        <v>0</v>
      </c>
      <c r="CN152" s="24">
        <f t="shared" si="124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IF(A152&lt;'Données projet'!$A$140,$CQ$205^A152,IF(A152='Données projet'!$A$140,'Données projet'!$B$140,CT151+CS152-DB151))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55"/>
        <v>#N/A</v>
      </c>
      <c r="CW152" s="22" t="e">
        <f t="shared" si="125"/>
        <v>#N/A</v>
      </c>
      <c r="CX152" s="62" t="e">
        <f t="shared" si="126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27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projet'!$B$9,Paramètres!$A$1:$I$88,3,0)*0.475*44/12</f>
        <v>0</v>
      </c>
      <c r="DG152" s="23">
        <f>EXP(-LN(2)/25)*DG151+(1-EXP(-LN(2)/25))/(LN(2)/25)*Calculateur!DB152*Calculateur!DD152*VLOOKUP('Données projet'!$B$9,Paramètres!$A$1:$I$88,3,0)*0.475*44/12</f>
        <v>0</v>
      </c>
      <c r="DH152" s="23">
        <f>EXP(-LN(2)/2)*DH151+(1-EXP(-LN(2)/2))/(LN(2)/2)*DB152*DE152*VLOOKUP('Données projet'!$B$9,Paramètres!$A$1:$I$88,3,0)*0.475*44/12</f>
        <v>0</v>
      </c>
      <c r="DI152" s="24">
        <f t="shared" si="128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IF(A152&lt;'Données projet'!$A$166,$DL$205^A152,IF(A152='Données projet'!$A$166,'Données projet'!$B$166,DO151+DN152-DW151))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6"/>
        <v>#N/A</v>
      </c>
      <c r="DR152" s="22" t="e">
        <f t="shared" si="129"/>
        <v>#N/A</v>
      </c>
      <c r="DS152" s="62" t="e">
        <f t="shared" si="130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31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projet'!$B$9,Paramètres!$A$1:$I$88,3,0)*0.475*44/12</f>
        <v>0</v>
      </c>
      <c r="EB152" s="23">
        <f>EXP(-LN(2)/25)*EB151+(1-EXP(-LN(2)/25))/(LN(2)/25)*Calculateur!DW152*Calculateur!DY152*VLOOKUP('Données projet'!$B$9,Paramètres!$A$1:$I$88,3,0)*0.475*44/12</f>
        <v>0</v>
      </c>
      <c r="EC152" s="23">
        <f>EXP(-LN(2)/2)*EC151+(1-EXP(-LN(2)/2))/(LN(2)/2)*DW152*DZ152*VLOOKUP('Données projet'!$B$9,Paramètres!$A$1:$I$88,3,0)*0.475*44/12</f>
        <v>0</v>
      </c>
      <c r="ED152" s="24">
        <f t="shared" si="132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IF(A152&lt;'Données projet'!$A$192,$EG$205^A152,IF(A152='Données projet'!$A$192,'Données projet'!$B$192,EJ151+EI152-ER151))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7"/>
        <v>#N/A</v>
      </c>
      <c r="EM152" s="22" t="e">
        <f t="shared" si="133"/>
        <v>#N/A</v>
      </c>
      <c r="EN152" s="62" t="e">
        <f t="shared" si="134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35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projet'!$B$9,Paramètres!$A$1:$I$88,3,0)*0.475*44/12</f>
        <v>0</v>
      </c>
      <c r="EW152" s="23">
        <f>EXP(-LN(2)/25)*EW151+(1-EXP(-LN(2)/25))/(LN(2)/25)*Calculateur!ER152*Calculateur!ET152*VLOOKUP('Données projet'!$B$9,Paramètres!$A$1:$I$88,3,0)*0.475*44/12</f>
        <v>0</v>
      </c>
      <c r="EX152" s="23">
        <f>EXP(-LN(2)/2)*EX151+(1-EXP(-LN(2)/2))/(LN(2)/2)*ER152*EU152*VLOOKUP('Données projet'!$B$9,Paramètres!$A$1:$I$88,3,0)*0.475*44/12</f>
        <v>0</v>
      </c>
      <c r="EY152" s="24">
        <f t="shared" si="136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IF(A152&lt;'Données projet'!$A$218,$FB$205^A152,IF(A152='Données projet'!$A$218,'Données projet'!$B$218,FE151+FD152-FM151))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8"/>
        <v>#N/A</v>
      </c>
      <c r="FH152" s="22" t="e">
        <f t="shared" si="137"/>
        <v>#N/A</v>
      </c>
      <c r="FI152" s="62" t="e">
        <f t="shared" si="138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39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projet'!$B$9,Paramètres!$A$1:$I$88,3,0)*0.475*44/12</f>
        <v>0</v>
      </c>
      <c r="FR152" s="23">
        <f>EXP(-LN(2)/25)*FR151+(1-EXP(-LN(2)/25))/(LN(2)/25)*Calculateur!FM152*Calculateur!FO152*VLOOKUP('Données projet'!$B$9,Paramètres!$A$1:$I$88,3,0)*0.475*44/12</f>
        <v>0</v>
      </c>
      <c r="FS152" s="23">
        <f>EXP(-LN(2)/2)*FS151+(1-EXP(-LN(2)/2))/(LN(2)/2)*FM152*FP152*VLOOKUP('Données projet'!$B$9,Paramètres!$A$1:$I$88,3,0)*0.475*44/12</f>
        <v>0</v>
      </c>
      <c r="FT152" s="24">
        <f t="shared" si="140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IF(A152&lt;'Données projet'!$A$244,$FW$205^A152,IF(A152='Données projet'!$A$244,'Données projet'!$B$244,FZ151+FY152-GH151))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9"/>
        <v>#N/A</v>
      </c>
      <c r="GC152" s="22" t="e">
        <f t="shared" si="141"/>
        <v>#N/A</v>
      </c>
      <c r="GD152" s="62" t="e">
        <f t="shared" si="142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43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projet'!$B$9,Paramètres!$A$1:$I$88,3,0)*0.475*44/12</f>
        <v>0</v>
      </c>
      <c r="GM152" s="23">
        <f>EXP(-LN(2)/25)*GM151+(1-EXP(-LN(2)/25))/(LN(2)/25)*Calculateur!GH152*Calculateur!GJ152*VLOOKUP('Données projet'!$B$9,Paramètres!$A$1:$I$88,3,0)*0.475*44/12</f>
        <v>0</v>
      </c>
      <c r="GN152" s="23">
        <f>EXP(-LN(2)/2)*GN151+(1-EXP(-LN(2)/2))/(LN(2)/2)*GH152*GK152*VLOOKUP('Données projet'!$B$9,Paramètres!$A$1:$I$88,3,0)*0.475*44/12</f>
        <v>0</v>
      </c>
      <c r="GO152" s="23">
        <f t="shared" si="144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IF(A152&lt;'Données projet'!$A$270,$GR$205^A152,IF(A152='Données projet'!$A$270,'Données projet'!$B$270,GU151+GT152-HC151))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60"/>
        <v>#N/A</v>
      </c>
      <c r="GX152" s="22" t="e">
        <f t="shared" si="145"/>
        <v>#N/A</v>
      </c>
      <c r="GY152" s="62" t="e">
        <f t="shared" si="146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47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projet'!$B$9,Paramètres!$A$1:$I$88,3,0)*0.475*44/12</f>
        <v>0</v>
      </c>
      <c r="HH152" s="23">
        <f>EXP(-LN(2)/25)*HH151+(1-EXP(-LN(2)/25))/(LN(2)/25)*Calculateur!HC152*Calculateur!HE152*VLOOKUP('Données projet'!$B$9,Paramètres!$A$1:$I$88,3,0)*0.475*44/12</f>
        <v>0</v>
      </c>
      <c r="HI152" s="23">
        <f>EXP(-LN(2)/2)*HI151+(1-EXP(-LN(2)/2))/(LN(2)/2)*HC152*HF152*VLOOKUP('Données projet'!$B$9,Paramètres!$A$1:$I$88,3,0)*0.475*44/12</f>
        <v>0</v>
      </c>
      <c r="HJ152" s="24">
        <f t="shared" si="148"/>
        <v>0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89.699999999999889</v>
      </c>
      <c r="D153" s="12">
        <f t="shared" si="15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1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IF(A153&lt;'Données projet'!$A$36,$K$205^A153,IF(A153='Données projet'!$A$36,'Données projet'!$B$36,N152+M153-V152))</f>
        <v>0</v>
      </c>
      <c r="O153" s="14">
        <f>N153*VLOOKUP('Données projet'!$B$9,Paramètres!$A$1:$I$88,3,0)*VLOOKUP('Données projet'!$B$9,Paramètres!$A$1:$I$88,5,0)</f>
        <v>0</v>
      </c>
      <c r="P153" s="14" t="e">
        <f t="shared" si="15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148.54336005338024</v>
      </c>
      <c r="T153" s="62">
        <f t="shared" si="110"/>
        <v>361.07991692964788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4.9521139824792231</v>
      </c>
      <c r="AA153" s="23">
        <f>EXP(-LN(2)/25)*AA152+(1-EXP(-LN(2)/25))/(LN(2)/25)*Calculateur!V153*Calculateur!X153*VLOOKUP('Données projet'!$B$9,Paramètres!$A$1:$I$88,3,0)*0.475*44/12</f>
        <v>1.5776228490513524</v>
      </c>
      <c r="AB153" s="23">
        <f>EXP(-LN(2)/2)*AB152+(1-EXP(-LN(2)/2))/(LN(2)/2)*V153*Y153*VLOOKUP('Données projet'!$B$9,Paramètres!$A$1:$I$88,3,0)*0.475*44/12</f>
        <v>3.7788682597056272E-17</v>
      </c>
      <c r="AC153" s="24">
        <f t="shared" si="112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IF(A153&lt;'Données projet'!$A$62,$AF$205^A153,IF(A153='Données projet'!$A$62,'Données projet'!$B$62,AI152+AH153-AQ152))</f>
        <v>0</v>
      </c>
      <c r="AJ153" s="14" t="e">
        <f>AI153*VLOOKUP('Données projet'!$B$10,Paramètres!$A$1:$I$88,3,0)*VLOOKUP('Données projet'!$B$10,Paramètres!$A$1:$I$88,5,0)</f>
        <v>#N/A</v>
      </c>
      <c r="AK153" s="14" t="e">
        <f t="shared" si="152"/>
        <v>#N/A</v>
      </c>
      <c r="AL153" s="22" t="e">
        <f t="shared" si="113"/>
        <v>#N/A</v>
      </c>
      <c r="AM153" s="62" t="e">
        <f t="shared" si="114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15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projet'!$B$9,Paramètres!$A$1:$I$88,3,0)*0.475*44/12</f>
        <v>0</v>
      </c>
      <c r="AV153" s="23">
        <f>EXP(-LN(2)/25)*AV152+(1-EXP(-LN(2)/25))/(LN(2)/25)*Calculateur!AQ153*Calculateur!AS153*VLOOKUP('Données projet'!$B$9,Paramètres!$A$1:$I$88,3,0)*0.475*44/12</f>
        <v>0</v>
      </c>
      <c r="AW153" s="23">
        <f>EXP(-LN(2)/2)*AW152+(1-EXP(-LN(2)/2))/(LN(2)/2)*AQ153*AT153*VLOOKUP('Données projet'!$B$9,Paramètres!$A$1:$I$88,3,0)*0.475*44/12</f>
        <v>0</v>
      </c>
      <c r="AX153" s="23">
        <f t="shared" si="116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IF(A153&lt;'Données projet'!$A$88,$BA$205^A153,IF(A153='Données projet'!$A$88,'Données projet'!$B$88,BD152+BC153-BL152))</f>
        <v>0</v>
      </c>
      <c r="BE153" s="14" t="e">
        <f>BD153*VLOOKUP('Données projet'!$B$11,Paramètres!$A$1:$I$88,3,0)*VLOOKUP('Données projet'!$B$11,Paramètres!$A$1:$I$88,5,0)</f>
        <v>#N/A</v>
      </c>
      <c r="BF153" s="14" t="e">
        <f t="shared" si="153"/>
        <v>#N/A</v>
      </c>
      <c r="BG153" s="22" t="e">
        <f t="shared" si="117"/>
        <v>#N/A</v>
      </c>
      <c r="BH153" s="62" t="e">
        <f t="shared" si="118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19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projet'!$B$9,Paramètres!$A$1:$I$88,3,0)*0.475*44/12</f>
        <v>0</v>
      </c>
      <c r="BQ153" s="23">
        <f>EXP(-LN(2)/25)*BQ152+(1-EXP(-LN(2)/25))/(LN(2)/25)*Calculateur!BL153*Calculateur!BN153*VLOOKUP('Données projet'!$B$9,Paramètres!$A$1:$I$88,3,0)*0.475*44/12</f>
        <v>0</v>
      </c>
      <c r="BR153" s="23">
        <f>EXP(-LN(2)/2)*BR152+(1-EXP(-LN(2)/2))/(LN(2)/2)*BL153*BO153*VLOOKUP('Données projet'!$B$9,Paramètres!$A$1:$I$88,3,0)*0.475*44/12</f>
        <v>0</v>
      </c>
      <c r="BS153" s="24">
        <f t="shared" si="120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IF(A153&lt;'Données projet'!$A$114,$BV$205^A153,IF(A153='Données projet'!$A$114,'Données projet'!$B$114,BY152+BX153-CG152))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54"/>
        <v>#N/A</v>
      </c>
      <c r="CB153" s="22" t="e">
        <f t="shared" si="121"/>
        <v>#N/A</v>
      </c>
      <c r="CC153" s="62" t="e">
        <f t="shared" si="122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23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projet'!$B$9,Paramètres!$A$1:$I$88,3,0)*0.475*44/12</f>
        <v>0</v>
      </c>
      <c r="CL153" s="23">
        <f>EXP(-LN(2)/25)*CL152+(1-EXP(-LN(2)/25))/(LN(2)/25)*Calculateur!CG153*Calculateur!CI153*VLOOKUP('Données projet'!$B$9,Paramètres!$A$1:$I$88,3,0)*0.475*44/12</f>
        <v>0</v>
      </c>
      <c r="CM153" s="23">
        <f>EXP(-LN(2)/2)*CM152+(1-EXP(-LN(2)/2))/(LN(2)/2)*CG153*CJ153*VLOOKUP('Données projet'!$B$9,Paramètres!$A$1:$I$88,3,0)*0.475*44/12</f>
        <v>0</v>
      </c>
      <c r="CN153" s="24">
        <f t="shared" si="124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IF(A153&lt;'Données projet'!$A$140,$CQ$205^A153,IF(A153='Données projet'!$A$140,'Données projet'!$B$140,CT152+CS153-DB152))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55"/>
        <v>#N/A</v>
      </c>
      <c r="CW153" s="22" t="e">
        <f t="shared" si="125"/>
        <v>#N/A</v>
      </c>
      <c r="CX153" s="62" t="e">
        <f t="shared" si="126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27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projet'!$B$9,Paramètres!$A$1:$I$88,3,0)*0.475*44/12</f>
        <v>0</v>
      </c>
      <c r="DG153" s="23">
        <f>EXP(-LN(2)/25)*DG152+(1-EXP(-LN(2)/25))/(LN(2)/25)*Calculateur!DB153*Calculateur!DD153*VLOOKUP('Données projet'!$B$9,Paramètres!$A$1:$I$88,3,0)*0.475*44/12</f>
        <v>0</v>
      </c>
      <c r="DH153" s="23">
        <f>EXP(-LN(2)/2)*DH152+(1-EXP(-LN(2)/2))/(LN(2)/2)*DB153*DE153*VLOOKUP('Données projet'!$B$9,Paramètres!$A$1:$I$88,3,0)*0.475*44/12</f>
        <v>0</v>
      </c>
      <c r="DI153" s="24">
        <f t="shared" si="128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IF(A153&lt;'Données projet'!$A$166,$DL$205^A153,IF(A153='Données projet'!$A$166,'Données projet'!$B$166,DO152+DN153-DW152))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6"/>
        <v>#N/A</v>
      </c>
      <c r="DR153" s="22" t="e">
        <f t="shared" si="129"/>
        <v>#N/A</v>
      </c>
      <c r="DS153" s="62" t="e">
        <f t="shared" si="130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31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projet'!$B$9,Paramètres!$A$1:$I$88,3,0)*0.475*44/12</f>
        <v>0</v>
      </c>
      <c r="EB153" s="23">
        <f>EXP(-LN(2)/25)*EB152+(1-EXP(-LN(2)/25))/(LN(2)/25)*Calculateur!DW153*Calculateur!DY153*VLOOKUP('Données projet'!$B$9,Paramètres!$A$1:$I$88,3,0)*0.475*44/12</f>
        <v>0</v>
      </c>
      <c r="EC153" s="23">
        <f>EXP(-LN(2)/2)*EC152+(1-EXP(-LN(2)/2))/(LN(2)/2)*DW153*DZ153*VLOOKUP('Données projet'!$B$9,Paramètres!$A$1:$I$88,3,0)*0.475*44/12</f>
        <v>0</v>
      </c>
      <c r="ED153" s="24">
        <f t="shared" si="132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IF(A153&lt;'Données projet'!$A$192,$EG$205^A153,IF(A153='Données projet'!$A$192,'Données projet'!$B$192,EJ152+EI153-ER152))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7"/>
        <v>#N/A</v>
      </c>
      <c r="EM153" s="22" t="e">
        <f t="shared" si="133"/>
        <v>#N/A</v>
      </c>
      <c r="EN153" s="62" t="e">
        <f t="shared" si="134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35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projet'!$B$9,Paramètres!$A$1:$I$88,3,0)*0.475*44/12</f>
        <v>0</v>
      </c>
      <c r="EW153" s="23">
        <f>EXP(-LN(2)/25)*EW152+(1-EXP(-LN(2)/25))/(LN(2)/25)*Calculateur!ER153*Calculateur!ET153*VLOOKUP('Données projet'!$B$9,Paramètres!$A$1:$I$88,3,0)*0.475*44/12</f>
        <v>0</v>
      </c>
      <c r="EX153" s="23">
        <f>EXP(-LN(2)/2)*EX152+(1-EXP(-LN(2)/2))/(LN(2)/2)*ER153*EU153*VLOOKUP('Données projet'!$B$9,Paramètres!$A$1:$I$88,3,0)*0.475*44/12</f>
        <v>0</v>
      </c>
      <c r="EY153" s="24">
        <f t="shared" si="136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IF(A153&lt;'Données projet'!$A$218,$FB$205^A153,IF(A153='Données projet'!$A$218,'Données projet'!$B$218,FE152+FD153-FM152))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8"/>
        <v>#N/A</v>
      </c>
      <c r="FH153" s="22" t="e">
        <f t="shared" si="137"/>
        <v>#N/A</v>
      </c>
      <c r="FI153" s="62" t="e">
        <f t="shared" si="138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39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projet'!$B$9,Paramètres!$A$1:$I$88,3,0)*0.475*44/12</f>
        <v>0</v>
      </c>
      <c r="FR153" s="23">
        <f>EXP(-LN(2)/25)*FR152+(1-EXP(-LN(2)/25))/(LN(2)/25)*Calculateur!FM153*Calculateur!FO153*VLOOKUP('Données projet'!$B$9,Paramètres!$A$1:$I$88,3,0)*0.475*44/12</f>
        <v>0</v>
      </c>
      <c r="FS153" s="23">
        <f>EXP(-LN(2)/2)*FS152+(1-EXP(-LN(2)/2))/(LN(2)/2)*FM153*FP153*VLOOKUP('Données projet'!$B$9,Paramètres!$A$1:$I$88,3,0)*0.475*44/12</f>
        <v>0</v>
      </c>
      <c r="FT153" s="24">
        <f t="shared" si="140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IF(A153&lt;'Données projet'!$A$244,$FW$205^A153,IF(A153='Données projet'!$A$244,'Données projet'!$B$244,FZ152+FY153-GH152))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9"/>
        <v>#N/A</v>
      </c>
      <c r="GC153" s="22" t="e">
        <f t="shared" si="141"/>
        <v>#N/A</v>
      </c>
      <c r="GD153" s="62" t="e">
        <f t="shared" si="142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43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projet'!$B$9,Paramètres!$A$1:$I$88,3,0)*0.475*44/12</f>
        <v>0</v>
      </c>
      <c r="GM153" s="23">
        <f>EXP(-LN(2)/25)*GM152+(1-EXP(-LN(2)/25))/(LN(2)/25)*Calculateur!GH153*Calculateur!GJ153*VLOOKUP('Données projet'!$B$9,Paramètres!$A$1:$I$88,3,0)*0.475*44/12</f>
        <v>0</v>
      </c>
      <c r="GN153" s="23">
        <f>EXP(-LN(2)/2)*GN152+(1-EXP(-LN(2)/2))/(LN(2)/2)*GH153*GK153*VLOOKUP('Données projet'!$B$9,Paramètres!$A$1:$I$88,3,0)*0.475*44/12</f>
        <v>0</v>
      </c>
      <c r="GO153" s="23">
        <f t="shared" si="144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IF(A153&lt;'Données projet'!$A$270,$GR$205^A153,IF(A153='Données projet'!$A$270,'Données projet'!$B$270,GU152+GT153-HC152))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60"/>
        <v>#N/A</v>
      </c>
      <c r="GX153" s="22" t="e">
        <f t="shared" si="145"/>
        <v>#N/A</v>
      </c>
      <c r="GY153" s="62" t="e">
        <f t="shared" si="146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47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projet'!$B$9,Paramètres!$A$1:$I$88,3,0)*0.475*44/12</f>
        <v>0</v>
      </c>
      <c r="HH153" s="23">
        <f>EXP(-LN(2)/25)*HH152+(1-EXP(-LN(2)/25))/(LN(2)/25)*Calculateur!HC153*Calculateur!HE153*VLOOKUP('Données projet'!$B$9,Paramètres!$A$1:$I$88,3,0)*0.475*44/12</f>
        <v>0</v>
      </c>
      <c r="HI153" s="23">
        <f>EXP(-LN(2)/2)*HI152+(1-EXP(-LN(2)/2))/(LN(2)/2)*HC153*HF153*VLOOKUP('Données projet'!$B$9,Paramètres!$A$1:$I$88,3,0)*0.475*44/12</f>
        <v>0</v>
      </c>
      <c r="HJ153" s="24">
        <f t="shared" si="148"/>
        <v>0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90.297999999999888</v>
      </c>
      <c r="D154" s="12">
        <f t="shared" si="15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1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IF(A154&lt;'Données projet'!$A$36,$K$205^A154,IF(A154='Données projet'!$A$36,'Données projet'!$B$36,N153+M154-V153))</f>
        <v>0</v>
      </c>
      <c r="O154" s="14">
        <f>N154*VLOOKUP('Données projet'!$B$9,Paramètres!$A$1:$I$88,3,0)*VLOOKUP('Données projet'!$B$9,Paramètres!$A$1:$I$88,5,0)</f>
        <v>0</v>
      </c>
      <c r="P154" s="14" t="e">
        <f t="shared" si="15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148.54336005338024</v>
      </c>
      <c r="T154" s="62">
        <f t="shared" si="110"/>
        <v>361.07991692964788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4.8550060477740864</v>
      </c>
      <c r="AA154" s="23">
        <f>EXP(-LN(2)/25)*AA153+(1-EXP(-LN(2)/25))/(LN(2)/25)*Calculateur!V154*Calculateur!X154*VLOOKUP('Données projet'!$B$9,Paramètres!$A$1:$I$88,3,0)*0.475*44/12</f>
        <v>1.5344826692804632</v>
      </c>
      <c r="AB154" s="23">
        <f>EXP(-LN(2)/2)*AB153+(1-EXP(-LN(2)/2))/(LN(2)/2)*V154*Y154*VLOOKUP('Données projet'!$B$9,Paramètres!$A$1:$I$88,3,0)*0.475*44/12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IF(A154&lt;'Données projet'!$A$62,$AF$205^A154,IF(A154='Données projet'!$A$62,'Données projet'!$B$62,AI153+AH154-AQ153))</f>
        <v>0</v>
      </c>
      <c r="AJ154" s="14" t="e">
        <f>AI154*VLOOKUP('Données projet'!$B$10,Paramètres!$A$1:$I$88,3,0)*VLOOKUP('Données projet'!$B$10,Paramètres!$A$1:$I$88,5,0)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4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15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projet'!$B$9,Paramètres!$A$1:$I$88,3,0)*0.475*44/12</f>
        <v>0</v>
      </c>
      <c r="AV154" s="23">
        <f>EXP(-LN(2)/25)*AV153+(1-EXP(-LN(2)/25))/(LN(2)/25)*Calculateur!AQ154*Calculateur!AS154*VLOOKUP('Données projet'!$B$9,Paramètres!$A$1:$I$88,3,0)*0.475*44/12</f>
        <v>0</v>
      </c>
      <c r="AW154" s="23">
        <f>EXP(-LN(2)/2)*AW153+(1-EXP(-LN(2)/2))/(LN(2)/2)*AQ154*AT154*VLOOKUP('Données projet'!$B$9,Paramètres!$A$1:$I$88,3,0)*0.475*44/12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IF(A154&lt;'Données projet'!$A$88,$BA$205^A154,IF(A154='Données projet'!$A$88,'Données projet'!$B$88,BD153+BC154-BL153))</f>
        <v>0</v>
      </c>
      <c r="BE154" s="14" t="e">
        <f>BD154*VLOOKUP('Données projet'!$B$11,Paramètres!$A$1:$I$88,3,0)*VLOOKUP('Données projet'!$B$11,Paramètres!$A$1:$I$88,5,0)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8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19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projet'!$B$9,Paramètres!$A$1:$I$88,3,0)*0.475*44/12</f>
        <v>0</v>
      </c>
      <c r="BQ154" s="23">
        <f>EXP(-LN(2)/25)*BQ153+(1-EXP(-LN(2)/25))/(LN(2)/25)*Calculateur!BL154*Calculateur!BN154*VLOOKUP('Données projet'!$B$9,Paramètres!$A$1:$I$88,3,0)*0.475*44/12</f>
        <v>0</v>
      </c>
      <c r="BR154" s="23">
        <f>EXP(-LN(2)/2)*BR153+(1-EXP(-LN(2)/2))/(LN(2)/2)*BL154*BO154*VLOOKUP('Données projet'!$B$9,Paramètres!$A$1:$I$88,3,0)*0.475*44/12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IF(A154&lt;'Données projet'!$A$114,$BV$205^A154,IF(A154='Données projet'!$A$114,'Données projet'!$B$114,BY153+BX154-CG153))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22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23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projet'!$B$9,Paramètres!$A$1:$I$88,3,0)*0.475*44/12</f>
        <v>0</v>
      </c>
      <c r="CL154" s="23">
        <f>EXP(-LN(2)/25)*CL153+(1-EXP(-LN(2)/25))/(LN(2)/25)*Calculateur!CG154*Calculateur!CI154*VLOOKUP('Données projet'!$B$9,Paramètres!$A$1:$I$88,3,0)*0.475*44/12</f>
        <v>0</v>
      </c>
      <c r="CM154" s="23">
        <f>EXP(-LN(2)/2)*CM153+(1-EXP(-LN(2)/2))/(LN(2)/2)*CG154*CJ154*VLOOKUP('Données projet'!$B$9,Paramètres!$A$1:$I$88,3,0)*0.475*44/12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IF(A154&lt;'Données projet'!$A$140,$CQ$205^A154,IF(A154='Données projet'!$A$140,'Données projet'!$B$140,CT153+CS154-DB153))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6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27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projet'!$B$9,Paramètres!$A$1:$I$88,3,0)*0.475*44/12</f>
        <v>0</v>
      </c>
      <c r="DG154" s="23">
        <f>EXP(-LN(2)/25)*DG153+(1-EXP(-LN(2)/25))/(LN(2)/25)*Calculateur!DB154*Calculateur!DD154*VLOOKUP('Données projet'!$B$9,Paramètres!$A$1:$I$88,3,0)*0.475*44/12</f>
        <v>0</v>
      </c>
      <c r="DH154" s="23">
        <f>EXP(-LN(2)/2)*DH153+(1-EXP(-LN(2)/2))/(LN(2)/2)*DB154*DE154*VLOOKUP('Données projet'!$B$9,Paramètres!$A$1:$I$88,3,0)*0.475*44/12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IF(A154&lt;'Données projet'!$A$166,$DL$205^A154,IF(A154='Données projet'!$A$166,'Données projet'!$B$166,DO153+DN154-DW153))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30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31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projet'!$B$9,Paramètres!$A$1:$I$88,3,0)*0.475*44/12</f>
        <v>0</v>
      </c>
      <c r="EB154" s="23">
        <f>EXP(-LN(2)/25)*EB153+(1-EXP(-LN(2)/25))/(LN(2)/25)*Calculateur!DW154*Calculateur!DY154*VLOOKUP('Données projet'!$B$9,Paramètres!$A$1:$I$88,3,0)*0.475*44/12</f>
        <v>0</v>
      </c>
      <c r="EC154" s="23">
        <f>EXP(-LN(2)/2)*EC153+(1-EXP(-LN(2)/2))/(LN(2)/2)*DW154*DZ154*VLOOKUP('Données projet'!$B$9,Paramètres!$A$1:$I$88,3,0)*0.475*44/12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IF(A154&lt;'Données projet'!$A$192,$EG$205^A154,IF(A154='Données projet'!$A$192,'Données projet'!$B$192,EJ153+EI154-ER153))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34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35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projet'!$B$9,Paramètres!$A$1:$I$88,3,0)*0.475*44/12</f>
        <v>0</v>
      </c>
      <c r="EW154" s="23">
        <f>EXP(-LN(2)/25)*EW153+(1-EXP(-LN(2)/25))/(LN(2)/25)*Calculateur!ER154*Calculateur!ET154*VLOOKUP('Données projet'!$B$9,Paramètres!$A$1:$I$88,3,0)*0.475*44/12</f>
        <v>0</v>
      </c>
      <c r="EX154" s="23">
        <f>EXP(-LN(2)/2)*EX153+(1-EXP(-LN(2)/2))/(LN(2)/2)*ER154*EU154*VLOOKUP('Données projet'!$B$9,Paramètres!$A$1:$I$88,3,0)*0.475*44/12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IF(A154&lt;'Données projet'!$A$218,$FB$205^A154,IF(A154='Données projet'!$A$218,'Données projet'!$B$218,FE153+FD154-FM153))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8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39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projet'!$B$9,Paramètres!$A$1:$I$88,3,0)*0.475*44/12</f>
        <v>0</v>
      </c>
      <c r="FR154" s="23">
        <f>EXP(-LN(2)/25)*FR153+(1-EXP(-LN(2)/25))/(LN(2)/25)*Calculateur!FM154*Calculateur!FO154*VLOOKUP('Données projet'!$B$9,Paramètres!$A$1:$I$88,3,0)*0.475*44/12</f>
        <v>0</v>
      </c>
      <c r="FS154" s="23">
        <f>EXP(-LN(2)/2)*FS153+(1-EXP(-LN(2)/2))/(LN(2)/2)*FM154*FP154*VLOOKUP('Données projet'!$B$9,Paramètres!$A$1:$I$88,3,0)*0.475*44/12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IF(A154&lt;'Données projet'!$A$244,$FW$205^A154,IF(A154='Données projet'!$A$244,'Données projet'!$B$244,FZ153+FY154-GH153))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42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43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projet'!$B$9,Paramètres!$A$1:$I$88,3,0)*0.475*44/12</f>
        <v>0</v>
      </c>
      <c r="GM154" s="23">
        <f>EXP(-LN(2)/25)*GM153+(1-EXP(-LN(2)/25))/(LN(2)/25)*Calculateur!GH154*Calculateur!GJ154*VLOOKUP('Données projet'!$B$9,Paramètres!$A$1:$I$88,3,0)*0.475*44/12</f>
        <v>0</v>
      </c>
      <c r="GN154" s="23">
        <f>EXP(-LN(2)/2)*GN153+(1-EXP(-LN(2)/2))/(LN(2)/2)*GH154*GK154*VLOOKUP('Données projet'!$B$9,Paramètres!$A$1:$I$88,3,0)*0.475*44/12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IF(A154&lt;'Données projet'!$A$270,$GR$205^A154,IF(A154='Données projet'!$A$270,'Données projet'!$B$270,GU153+GT154-HC153))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46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47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projet'!$B$9,Paramètres!$A$1:$I$88,3,0)*0.475*44/12</f>
        <v>0</v>
      </c>
      <c r="HH154" s="23">
        <f>EXP(-LN(2)/25)*HH153+(1-EXP(-LN(2)/25))/(LN(2)/25)*Calculateur!HC154*Calculateur!HE154*VLOOKUP('Données projet'!$B$9,Paramètres!$A$1:$I$88,3,0)*0.475*44/12</f>
        <v>0</v>
      </c>
      <c r="HI154" s="23">
        <f>EXP(-LN(2)/2)*HI153+(1-EXP(-LN(2)/2))/(LN(2)/2)*HC154*HF154*VLOOKUP('Données projet'!$B$9,Paramètres!$A$1:$I$88,3,0)*0.475*44/12</f>
        <v>0</v>
      </c>
      <c r="HJ154" s="24">
        <f t="shared" ref="HJ154:HJ203" si="190">SUM(HG154:HI154)</f>
        <v>0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90.895999999999887</v>
      </c>
      <c r="D155" s="12">
        <f t="shared" si="15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1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IF(A155&lt;'Données projet'!$A$36,$K$205^A155,IF(A155='Données projet'!$A$36,'Données projet'!$B$36,N154+M155-V154))</f>
        <v>0</v>
      </c>
      <c r="O155" s="14">
        <f>N155*VLOOKUP('Données projet'!$B$9,Paramètres!$A$1:$I$88,3,0)*VLOOKUP('Données projet'!$B$9,Paramètres!$A$1:$I$88,5,0)</f>
        <v>0</v>
      </c>
      <c r="P155" s="14" t="e">
        <f t="shared" si="15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148.54336005338024</v>
      </c>
      <c r="T155" s="62">
        <f t="shared" si="110"/>
        <v>361.07991692964788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4.759802340438525</v>
      </c>
      <c r="AA155" s="23">
        <f>EXP(-LN(2)/25)*AA154+(1-EXP(-LN(2)/25))/(LN(2)/25)*Calculateur!V155*Calculateur!X155*VLOOKUP('Données projet'!$B$9,Paramètres!$A$1:$I$88,3,0)*0.475*44/12</f>
        <v>1.4925221599940524</v>
      </c>
      <c r="AB155" s="23">
        <f>EXP(-LN(2)/2)*AB154+(1-EXP(-LN(2)/2))/(LN(2)/2)*V155*Y155*VLOOKUP('Données projet'!$B$9,Paramètres!$A$1:$I$88,3,0)*0.475*44/12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IF(A155&lt;'Données projet'!$A$62,$AF$205^A155,IF(A155='Données projet'!$A$62,'Données projet'!$B$62,AI154+AH155-AQ154))</f>
        <v>0</v>
      </c>
      <c r="AJ155" s="14" t="e">
        <f>AI155*VLOOKUP('Données projet'!$B$10,Paramètres!$A$1:$I$88,3,0)*VLOOKUP('Données projet'!$B$10,Paramètres!$A$1:$I$88,5,0)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4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15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projet'!$B$9,Paramètres!$A$1:$I$88,3,0)*0.475*44/12</f>
        <v>0</v>
      </c>
      <c r="AV155" s="23">
        <f>EXP(-LN(2)/25)*AV154+(1-EXP(-LN(2)/25))/(LN(2)/25)*Calculateur!AQ155*Calculateur!AS155*VLOOKUP('Données projet'!$B$9,Paramètres!$A$1:$I$88,3,0)*0.475*44/12</f>
        <v>0</v>
      </c>
      <c r="AW155" s="23">
        <f>EXP(-LN(2)/2)*AW154+(1-EXP(-LN(2)/2))/(LN(2)/2)*AQ155*AT155*VLOOKUP('Données projet'!$B$9,Paramètres!$A$1:$I$88,3,0)*0.475*44/12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IF(A155&lt;'Données projet'!$A$88,$BA$205^A155,IF(A155='Données projet'!$A$88,'Données projet'!$B$88,BD154+BC155-BL154))</f>
        <v>0</v>
      </c>
      <c r="BE155" s="14" t="e">
        <f>BD155*VLOOKUP('Données projet'!$B$11,Paramètres!$A$1:$I$88,3,0)*VLOOKUP('Données projet'!$B$11,Paramètres!$A$1:$I$88,5,0)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8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19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projet'!$B$9,Paramètres!$A$1:$I$88,3,0)*0.475*44/12</f>
        <v>0</v>
      </c>
      <c r="BQ155" s="23">
        <f>EXP(-LN(2)/25)*BQ154+(1-EXP(-LN(2)/25))/(LN(2)/25)*Calculateur!BL155*Calculateur!BN155*VLOOKUP('Données projet'!$B$9,Paramètres!$A$1:$I$88,3,0)*0.475*44/12</f>
        <v>0</v>
      </c>
      <c r="BR155" s="23">
        <f>EXP(-LN(2)/2)*BR154+(1-EXP(-LN(2)/2))/(LN(2)/2)*BL155*BO155*VLOOKUP('Données projet'!$B$9,Paramètres!$A$1:$I$88,3,0)*0.475*44/12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IF(A155&lt;'Données projet'!$A$114,$BV$205^A155,IF(A155='Données projet'!$A$114,'Données projet'!$B$114,BY154+BX155-CG154))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22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23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projet'!$B$9,Paramètres!$A$1:$I$88,3,0)*0.475*44/12</f>
        <v>0</v>
      </c>
      <c r="CL155" s="23">
        <f>EXP(-LN(2)/25)*CL154+(1-EXP(-LN(2)/25))/(LN(2)/25)*Calculateur!CG155*Calculateur!CI155*VLOOKUP('Données projet'!$B$9,Paramètres!$A$1:$I$88,3,0)*0.475*44/12</f>
        <v>0</v>
      </c>
      <c r="CM155" s="23">
        <f>EXP(-LN(2)/2)*CM154+(1-EXP(-LN(2)/2))/(LN(2)/2)*CG155*CJ155*VLOOKUP('Données projet'!$B$9,Paramètres!$A$1:$I$88,3,0)*0.475*44/12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IF(A155&lt;'Données projet'!$A$140,$CQ$205^A155,IF(A155='Données projet'!$A$140,'Données projet'!$B$140,CT154+CS155-DB154))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6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27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projet'!$B$9,Paramètres!$A$1:$I$88,3,0)*0.475*44/12</f>
        <v>0</v>
      </c>
      <c r="DG155" s="23">
        <f>EXP(-LN(2)/25)*DG154+(1-EXP(-LN(2)/25))/(LN(2)/25)*Calculateur!DB155*Calculateur!DD155*VLOOKUP('Données projet'!$B$9,Paramètres!$A$1:$I$88,3,0)*0.475*44/12</f>
        <v>0</v>
      </c>
      <c r="DH155" s="23">
        <f>EXP(-LN(2)/2)*DH154+(1-EXP(-LN(2)/2))/(LN(2)/2)*DB155*DE155*VLOOKUP('Données projet'!$B$9,Paramètres!$A$1:$I$88,3,0)*0.475*44/12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IF(A155&lt;'Données projet'!$A$166,$DL$205^A155,IF(A155='Données projet'!$A$166,'Données projet'!$B$166,DO154+DN155-DW154))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30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31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projet'!$B$9,Paramètres!$A$1:$I$88,3,0)*0.475*44/12</f>
        <v>0</v>
      </c>
      <c r="EB155" s="23">
        <f>EXP(-LN(2)/25)*EB154+(1-EXP(-LN(2)/25))/(LN(2)/25)*Calculateur!DW155*Calculateur!DY155*VLOOKUP('Données projet'!$B$9,Paramètres!$A$1:$I$88,3,0)*0.475*44/12</f>
        <v>0</v>
      </c>
      <c r="EC155" s="23">
        <f>EXP(-LN(2)/2)*EC154+(1-EXP(-LN(2)/2))/(LN(2)/2)*DW155*DZ155*VLOOKUP('Données projet'!$B$9,Paramètres!$A$1:$I$88,3,0)*0.475*44/12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IF(A155&lt;'Données projet'!$A$192,$EG$205^A155,IF(A155='Données projet'!$A$192,'Données projet'!$B$192,EJ154+EI155-ER154))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34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35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projet'!$B$9,Paramètres!$A$1:$I$88,3,0)*0.475*44/12</f>
        <v>0</v>
      </c>
      <c r="EW155" s="23">
        <f>EXP(-LN(2)/25)*EW154+(1-EXP(-LN(2)/25))/(LN(2)/25)*Calculateur!ER155*Calculateur!ET155*VLOOKUP('Données projet'!$B$9,Paramètres!$A$1:$I$88,3,0)*0.475*44/12</f>
        <v>0</v>
      </c>
      <c r="EX155" s="23">
        <f>EXP(-LN(2)/2)*EX154+(1-EXP(-LN(2)/2))/(LN(2)/2)*ER155*EU155*VLOOKUP('Données projet'!$B$9,Paramètres!$A$1:$I$88,3,0)*0.475*44/12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IF(A155&lt;'Données projet'!$A$218,$FB$205^A155,IF(A155='Données projet'!$A$218,'Données projet'!$B$218,FE154+FD155-FM154))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8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39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projet'!$B$9,Paramètres!$A$1:$I$88,3,0)*0.475*44/12</f>
        <v>0</v>
      </c>
      <c r="FR155" s="23">
        <f>EXP(-LN(2)/25)*FR154+(1-EXP(-LN(2)/25))/(LN(2)/25)*Calculateur!FM155*Calculateur!FO155*VLOOKUP('Données projet'!$B$9,Paramètres!$A$1:$I$88,3,0)*0.475*44/12</f>
        <v>0</v>
      </c>
      <c r="FS155" s="23">
        <f>EXP(-LN(2)/2)*FS154+(1-EXP(-LN(2)/2))/(LN(2)/2)*FM155*FP155*VLOOKUP('Données projet'!$B$9,Paramètres!$A$1:$I$88,3,0)*0.475*44/12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IF(A155&lt;'Données projet'!$A$244,$FW$205^A155,IF(A155='Données projet'!$A$244,'Données projet'!$B$244,FZ154+FY155-GH154))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42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43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projet'!$B$9,Paramètres!$A$1:$I$88,3,0)*0.475*44/12</f>
        <v>0</v>
      </c>
      <c r="GM155" s="23">
        <f>EXP(-LN(2)/25)*GM154+(1-EXP(-LN(2)/25))/(LN(2)/25)*Calculateur!GH155*Calculateur!GJ155*VLOOKUP('Données projet'!$B$9,Paramètres!$A$1:$I$88,3,0)*0.475*44/12</f>
        <v>0</v>
      </c>
      <c r="GN155" s="23">
        <f>EXP(-LN(2)/2)*GN154+(1-EXP(-LN(2)/2))/(LN(2)/2)*GH155*GK155*VLOOKUP('Données projet'!$B$9,Paramètres!$A$1:$I$88,3,0)*0.475*44/12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IF(A155&lt;'Données projet'!$A$270,$GR$205^A155,IF(A155='Données projet'!$A$270,'Données projet'!$B$270,GU154+GT155-HC154))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46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47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projet'!$B$9,Paramètres!$A$1:$I$88,3,0)*0.475*44/12</f>
        <v>0</v>
      </c>
      <c r="HH155" s="23">
        <f>EXP(-LN(2)/25)*HH154+(1-EXP(-LN(2)/25))/(LN(2)/25)*Calculateur!HC155*Calculateur!HE155*VLOOKUP('Données projet'!$B$9,Paramètres!$A$1:$I$88,3,0)*0.475*44/12</f>
        <v>0</v>
      </c>
      <c r="HI155" s="23">
        <f>EXP(-LN(2)/2)*HI154+(1-EXP(-LN(2)/2))/(LN(2)/2)*HC155*HF155*VLOOKUP('Données projet'!$B$9,Paramètres!$A$1:$I$88,3,0)*0.475*44/12</f>
        <v>0</v>
      </c>
      <c r="HJ155" s="24">
        <f t="shared" si="190"/>
        <v>0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91.493999999999886</v>
      </c>
      <c r="D156" s="12">
        <f t="shared" si="15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1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IF(A156&lt;'Données projet'!$A$36,$K$205^A156,IF(A156='Données projet'!$A$36,'Données projet'!$B$36,N155+M156-V155))</f>
        <v>0</v>
      </c>
      <c r="O156" s="14">
        <f>N156*VLOOKUP('Données projet'!$B$9,Paramètres!$A$1:$I$88,3,0)*VLOOKUP('Données projet'!$B$9,Paramètres!$A$1:$I$88,5,0)</f>
        <v>0</v>
      </c>
      <c r="P156" s="14" t="e">
        <f t="shared" si="15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148.54336005338024</v>
      </c>
      <c r="T156" s="62">
        <f t="shared" si="110"/>
        <v>361.07991692964788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4.6664655197352864</v>
      </c>
      <c r="AA156" s="23">
        <f>EXP(-LN(2)/25)*AA155+(1-EXP(-LN(2)/25))/(LN(2)/25)*Calculateur!V156*Calculateur!X156*VLOOKUP('Données projet'!$B$9,Paramètres!$A$1:$I$88,3,0)*0.475*44/12</f>
        <v>1.4517090630406857</v>
      </c>
      <c r="AB156" s="23">
        <f>EXP(-LN(2)/2)*AB155+(1-EXP(-LN(2)/2))/(LN(2)/2)*V156*Y156*VLOOKUP('Données projet'!$B$9,Paramètres!$A$1:$I$88,3,0)*0.475*44/12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IF(A156&lt;'Données projet'!$A$62,$AF$205^A156,IF(A156='Données projet'!$A$62,'Données projet'!$B$62,AI155+AH156-AQ155))</f>
        <v>0</v>
      </c>
      <c r="AJ156" s="14" t="e">
        <f>AI156*VLOOKUP('Données projet'!$B$10,Paramètres!$A$1:$I$88,3,0)*VLOOKUP('Données projet'!$B$10,Paramètres!$A$1:$I$88,5,0)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4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15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projet'!$B$9,Paramètres!$A$1:$I$88,3,0)*0.475*44/12</f>
        <v>0</v>
      </c>
      <c r="AV156" s="23">
        <f>EXP(-LN(2)/25)*AV155+(1-EXP(-LN(2)/25))/(LN(2)/25)*Calculateur!AQ156*Calculateur!AS156*VLOOKUP('Données projet'!$B$9,Paramètres!$A$1:$I$88,3,0)*0.475*44/12</f>
        <v>0</v>
      </c>
      <c r="AW156" s="23">
        <f>EXP(-LN(2)/2)*AW155+(1-EXP(-LN(2)/2))/(LN(2)/2)*AQ156*AT156*VLOOKUP('Données projet'!$B$9,Paramètres!$A$1:$I$88,3,0)*0.475*44/12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IF(A156&lt;'Données projet'!$A$88,$BA$205^A156,IF(A156='Données projet'!$A$88,'Données projet'!$B$88,BD155+BC156-BL155))</f>
        <v>0</v>
      </c>
      <c r="BE156" s="14" t="e">
        <f>BD156*VLOOKUP('Données projet'!$B$11,Paramètres!$A$1:$I$88,3,0)*VLOOKUP('Données projet'!$B$11,Paramètres!$A$1:$I$88,5,0)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8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19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projet'!$B$9,Paramètres!$A$1:$I$88,3,0)*0.475*44/12</f>
        <v>0</v>
      </c>
      <c r="BQ156" s="23">
        <f>EXP(-LN(2)/25)*BQ155+(1-EXP(-LN(2)/25))/(LN(2)/25)*Calculateur!BL156*Calculateur!BN156*VLOOKUP('Données projet'!$B$9,Paramètres!$A$1:$I$88,3,0)*0.475*44/12</f>
        <v>0</v>
      </c>
      <c r="BR156" s="23">
        <f>EXP(-LN(2)/2)*BR155+(1-EXP(-LN(2)/2))/(LN(2)/2)*BL156*BO156*VLOOKUP('Données projet'!$B$9,Paramètres!$A$1:$I$88,3,0)*0.475*44/12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IF(A156&lt;'Données projet'!$A$114,$BV$205^A156,IF(A156='Données projet'!$A$114,'Données projet'!$B$114,BY155+BX156-CG155))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22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23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projet'!$B$9,Paramètres!$A$1:$I$88,3,0)*0.475*44/12</f>
        <v>0</v>
      </c>
      <c r="CL156" s="23">
        <f>EXP(-LN(2)/25)*CL155+(1-EXP(-LN(2)/25))/(LN(2)/25)*Calculateur!CG156*Calculateur!CI156*VLOOKUP('Données projet'!$B$9,Paramètres!$A$1:$I$88,3,0)*0.475*44/12</f>
        <v>0</v>
      </c>
      <c r="CM156" s="23">
        <f>EXP(-LN(2)/2)*CM155+(1-EXP(-LN(2)/2))/(LN(2)/2)*CG156*CJ156*VLOOKUP('Données projet'!$B$9,Paramètres!$A$1:$I$88,3,0)*0.475*44/12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IF(A156&lt;'Données projet'!$A$140,$CQ$205^A156,IF(A156='Données projet'!$A$140,'Données projet'!$B$140,CT155+CS156-DB155))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6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27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projet'!$B$9,Paramètres!$A$1:$I$88,3,0)*0.475*44/12</f>
        <v>0</v>
      </c>
      <c r="DG156" s="23">
        <f>EXP(-LN(2)/25)*DG155+(1-EXP(-LN(2)/25))/(LN(2)/25)*Calculateur!DB156*Calculateur!DD156*VLOOKUP('Données projet'!$B$9,Paramètres!$A$1:$I$88,3,0)*0.475*44/12</f>
        <v>0</v>
      </c>
      <c r="DH156" s="23">
        <f>EXP(-LN(2)/2)*DH155+(1-EXP(-LN(2)/2))/(LN(2)/2)*DB156*DE156*VLOOKUP('Données projet'!$B$9,Paramètres!$A$1:$I$88,3,0)*0.475*44/12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IF(A156&lt;'Données projet'!$A$166,$DL$205^A156,IF(A156='Données projet'!$A$166,'Données projet'!$B$166,DO155+DN156-DW155))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30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31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projet'!$B$9,Paramètres!$A$1:$I$88,3,0)*0.475*44/12</f>
        <v>0</v>
      </c>
      <c r="EB156" s="23">
        <f>EXP(-LN(2)/25)*EB155+(1-EXP(-LN(2)/25))/(LN(2)/25)*Calculateur!DW156*Calculateur!DY156*VLOOKUP('Données projet'!$B$9,Paramètres!$A$1:$I$88,3,0)*0.475*44/12</f>
        <v>0</v>
      </c>
      <c r="EC156" s="23">
        <f>EXP(-LN(2)/2)*EC155+(1-EXP(-LN(2)/2))/(LN(2)/2)*DW156*DZ156*VLOOKUP('Données projet'!$B$9,Paramètres!$A$1:$I$88,3,0)*0.475*44/12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IF(A156&lt;'Données projet'!$A$192,$EG$205^A156,IF(A156='Données projet'!$A$192,'Données projet'!$B$192,EJ155+EI156-ER155))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34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35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projet'!$B$9,Paramètres!$A$1:$I$88,3,0)*0.475*44/12</f>
        <v>0</v>
      </c>
      <c r="EW156" s="23">
        <f>EXP(-LN(2)/25)*EW155+(1-EXP(-LN(2)/25))/(LN(2)/25)*Calculateur!ER156*Calculateur!ET156*VLOOKUP('Données projet'!$B$9,Paramètres!$A$1:$I$88,3,0)*0.475*44/12</f>
        <v>0</v>
      </c>
      <c r="EX156" s="23">
        <f>EXP(-LN(2)/2)*EX155+(1-EXP(-LN(2)/2))/(LN(2)/2)*ER156*EU156*VLOOKUP('Données projet'!$B$9,Paramètres!$A$1:$I$88,3,0)*0.475*44/12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IF(A156&lt;'Données projet'!$A$218,$FB$205^A156,IF(A156='Données projet'!$A$218,'Données projet'!$B$218,FE155+FD156-FM155))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8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39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projet'!$B$9,Paramètres!$A$1:$I$88,3,0)*0.475*44/12</f>
        <v>0</v>
      </c>
      <c r="FR156" s="23">
        <f>EXP(-LN(2)/25)*FR155+(1-EXP(-LN(2)/25))/(LN(2)/25)*Calculateur!FM156*Calculateur!FO156*VLOOKUP('Données projet'!$B$9,Paramètres!$A$1:$I$88,3,0)*0.475*44/12</f>
        <v>0</v>
      </c>
      <c r="FS156" s="23">
        <f>EXP(-LN(2)/2)*FS155+(1-EXP(-LN(2)/2))/(LN(2)/2)*FM156*FP156*VLOOKUP('Données projet'!$B$9,Paramètres!$A$1:$I$88,3,0)*0.475*44/12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IF(A156&lt;'Données projet'!$A$244,$FW$205^A156,IF(A156='Données projet'!$A$244,'Données projet'!$B$244,FZ155+FY156-GH155))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42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43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projet'!$B$9,Paramètres!$A$1:$I$88,3,0)*0.475*44/12</f>
        <v>0</v>
      </c>
      <c r="GM156" s="23">
        <f>EXP(-LN(2)/25)*GM155+(1-EXP(-LN(2)/25))/(LN(2)/25)*Calculateur!GH156*Calculateur!GJ156*VLOOKUP('Données projet'!$B$9,Paramètres!$A$1:$I$88,3,0)*0.475*44/12</f>
        <v>0</v>
      </c>
      <c r="GN156" s="23">
        <f>EXP(-LN(2)/2)*GN155+(1-EXP(-LN(2)/2))/(LN(2)/2)*GH156*GK156*VLOOKUP('Données projet'!$B$9,Paramètres!$A$1:$I$88,3,0)*0.475*44/12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IF(A156&lt;'Données projet'!$A$270,$GR$205^A156,IF(A156='Données projet'!$A$270,'Données projet'!$B$270,GU155+GT156-HC155))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46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47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projet'!$B$9,Paramètres!$A$1:$I$88,3,0)*0.475*44/12</f>
        <v>0</v>
      </c>
      <c r="HH156" s="23">
        <f>EXP(-LN(2)/25)*HH155+(1-EXP(-LN(2)/25))/(LN(2)/25)*Calculateur!HC156*Calculateur!HE156*VLOOKUP('Données projet'!$B$9,Paramètres!$A$1:$I$88,3,0)*0.475*44/12</f>
        <v>0</v>
      </c>
      <c r="HI156" s="23">
        <f>EXP(-LN(2)/2)*HI155+(1-EXP(-LN(2)/2))/(LN(2)/2)*HC156*HF156*VLOOKUP('Données projet'!$B$9,Paramètres!$A$1:$I$88,3,0)*0.475*44/12</f>
        <v>0</v>
      </c>
      <c r="HJ156" s="24">
        <f t="shared" si="190"/>
        <v>0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92.091999999999885</v>
      </c>
      <c r="D157" s="12">
        <f t="shared" si="15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1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IF(A157&lt;'Données projet'!$A$36,$K$205^A157,IF(A157='Données projet'!$A$36,'Données projet'!$B$36,N156+M157-V156))</f>
        <v>0</v>
      </c>
      <c r="O157" s="14">
        <f>N157*VLOOKUP('Données projet'!$B$9,Paramètres!$A$1:$I$88,3,0)*VLOOKUP('Données projet'!$B$9,Paramètres!$A$1:$I$88,5,0)</f>
        <v>0</v>
      </c>
      <c r="P157" s="14" t="e">
        <f t="shared" si="15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148.54336005338024</v>
      </c>
      <c r="T157" s="62">
        <f t="shared" si="110"/>
        <v>361.07991692964788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4.5749589771561991</v>
      </c>
      <c r="AA157" s="23">
        <f>EXP(-LN(2)/25)*AA156+(1-EXP(-LN(2)/25))/(LN(2)/25)*Calculateur!V157*Calculateur!X157*VLOOKUP('Données projet'!$B$9,Paramètres!$A$1:$I$88,3,0)*0.475*44/12</f>
        <v>1.4120120023697764</v>
      </c>
      <c r="AB157" s="23">
        <f>EXP(-LN(2)/2)*AB156+(1-EXP(-LN(2)/2))/(LN(2)/2)*V157*Y157*VLOOKUP('Données projet'!$B$9,Paramètres!$A$1:$I$88,3,0)*0.475*44/12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IF(A157&lt;'Données projet'!$A$62,$AF$205^A157,IF(A157='Données projet'!$A$62,'Données projet'!$B$62,AI156+AH157-AQ156))</f>
        <v>0</v>
      </c>
      <c r="AJ157" s="14" t="e">
        <f>AI157*VLOOKUP('Données projet'!$B$10,Paramètres!$A$1:$I$88,3,0)*VLOOKUP('Données projet'!$B$10,Paramètres!$A$1:$I$88,5,0)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4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15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projet'!$B$9,Paramètres!$A$1:$I$88,3,0)*0.475*44/12</f>
        <v>0</v>
      </c>
      <c r="AV157" s="23">
        <f>EXP(-LN(2)/25)*AV156+(1-EXP(-LN(2)/25))/(LN(2)/25)*Calculateur!AQ157*Calculateur!AS157*VLOOKUP('Données projet'!$B$9,Paramètres!$A$1:$I$88,3,0)*0.475*44/12</f>
        <v>0</v>
      </c>
      <c r="AW157" s="23">
        <f>EXP(-LN(2)/2)*AW156+(1-EXP(-LN(2)/2))/(LN(2)/2)*AQ157*AT157*VLOOKUP('Données projet'!$B$9,Paramètres!$A$1:$I$88,3,0)*0.475*44/12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IF(A157&lt;'Données projet'!$A$88,$BA$205^A157,IF(A157='Données projet'!$A$88,'Données projet'!$B$88,BD156+BC157-BL156))</f>
        <v>0</v>
      </c>
      <c r="BE157" s="14" t="e">
        <f>BD157*VLOOKUP('Données projet'!$B$11,Paramètres!$A$1:$I$88,3,0)*VLOOKUP('Données projet'!$B$11,Paramètres!$A$1:$I$88,5,0)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8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19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projet'!$B$9,Paramètres!$A$1:$I$88,3,0)*0.475*44/12</f>
        <v>0</v>
      </c>
      <c r="BQ157" s="23">
        <f>EXP(-LN(2)/25)*BQ156+(1-EXP(-LN(2)/25))/(LN(2)/25)*Calculateur!BL157*Calculateur!BN157*VLOOKUP('Données projet'!$B$9,Paramètres!$A$1:$I$88,3,0)*0.475*44/12</f>
        <v>0</v>
      </c>
      <c r="BR157" s="23">
        <f>EXP(-LN(2)/2)*BR156+(1-EXP(-LN(2)/2))/(LN(2)/2)*BL157*BO157*VLOOKUP('Données projet'!$B$9,Paramètres!$A$1:$I$88,3,0)*0.475*44/12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IF(A157&lt;'Données projet'!$A$114,$BV$205^A157,IF(A157='Données projet'!$A$114,'Données projet'!$B$114,BY156+BX157-CG156))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22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23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projet'!$B$9,Paramètres!$A$1:$I$88,3,0)*0.475*44/12</f>
        <v>0</v>
      </c>
      <c r="CL157" s="23">
        <f>EXP(-LN(2)/25)*CL156+(1-EXP(-LN(2)/25))/(LN(2)/25)*Calculateur!CG157*Calculateur!CI157*VLOOKUP('Données projet'!$B$9,Paramètres!$A$1:$I$88,3,0)*0.475*44/12</f>
        <v>0</v>
      </c>
      <c r="CM157" s="23">
        <f>EXP(-LN(2)/2)*CM156+(1-EXP(-LN(2)/2))/(LN(2)/2)*CG157*CJ157*VLOOKUP('Données projet'!$B$9,Paramètres!$A$1:$I$88,3,0)*0.475*44/12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IF(A157&lt;'Données projet'!$A$140,$CQ$205^A157,IF(A157='Données projet'!$A$140,'Données projet'!$B$140,CT156+CS157-DB156))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6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27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projet'!$B$9,Paramètres!$A$1:$I$88,3,0)*0.475*44/12</f>
        <v>0</v>
      </c>
      <c r="DG157" s="23">
        <f>EXP(-LN(2)/25)*DG156+(1-EXP(-LN(2)/25))/(LN(2)/25)*Calculateur!DB157*Calculateur!DD157*VLOOKUP('Données projet'!$B$9,Paramètres!$A$1:$I$88,3,0)*0.475*44/12</f>
        <v>0</v>
      </c>
      <c r="DH157" s="23">
        <f>EXP(-LN(2)/2)*DH156+(1-EXP(-LN(2)/2))/(LN(2)/2)*DB157*DE157*VLOOKUP('Données projet'!$B$9,Paramètres!$A$1:$I$88,3,0)*0.475*44/12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IF(A157&lt;'Données projet'!$A$166,$DL$205^A157,IF(A157='Données projet'!$A$166,'Données projet'!$B$166,DO156+DN157-DW156))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30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31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projet'!$B$9,Paramètres!$A$1:$I$88,3,0)*0.475*44/12</f>
        <v>0</v>
      </c>
      <c r="EB157" s="23">
        <f>EXP(-LN(2)/25)*EB156+(1-EXP(-LN(2)/25))/(LN(2)/25)*Calculateur!DW157*Calculateur!DY157*VLOOKUP('Données projet'!$B$9,Paramètres!$A$1:$I$88,3,0)*0.475*44/12</f>
        <v>0</v>
      </c>
      <c r="EC157" s="23">
        <f>EXP(-LN(2)/2)*EC156+(1-EXP(-LN(2)/2))/(LN(2)/2)*DW157*DZ157*VLOOKUP('Données projet'!$B$9,Paramètres!$A$1:$I$88,3,0)*0.475*44/12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IF(A157&lt;'Données projet'!$A$192,$EG$205^A157,IF(A157='Données projet'!$A$192,'Données projet'!$B$192,EJ156+EI157-ER156))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34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35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projet'!$B$9,Paramètres!$A$1:$I$88,3,0)*0.475*44/12</f>
        <v>0</v>
      </c>
      <c r="EW157" s="23">
        <f>EXP(-LN(2)/25)*EW156+(1-EXP(-LN(2)/25))/(LN(2)/25)*Calculateur!ER157*Calculateur!ET157*VLOOKUP('Données projet'!$B$9,Paramètres!$A$1:$I$88,3,0)*0.475*44/12</f>
        <v>0</v>
      </c>
      <c r="EX157" s="23">
        <f>EXP(-LN(2)/2)*EX156+(1-EXP(-LN(2)/2))/(LN(2)/2)*ER157*EU157*VLOOKUP('Données projet'!$B$9,Paramètres!$A$1:$I$88,3,0)*0.475*44/12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IF(A157&lt;'Données projet'!$A$218,$FB$205^A157,IF(A157='Données projet'!$A$218,'Données projet'!$B$218,FE156+FD157-FM156))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8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39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projet'!$B$9,Paramètres!$A$1:$I$88,3,0)*0.475*44/12</f>
        <v>0</v>
      </c>
      <c r="FR157" s="23">
        <f>EXP(-LN(2)/25)*FR156+(1-EXP(-LN(2)/25))/(LN(2)/25)*Calculateur!FM157*Calculateur!FO157*VLOOKUP('Données projet'!$B$9,Paramètres!$A$1:$I$88,3,0)*0.475*44/12</f>
        <v>0</v>
      </c>
      <c r="FS157" s="23">
        <f>EXP(-LN(2)/2)*FS156+(1-EXP(-LN(2)/2))/(LN(2)/2)*FM157*FP157*VLOOKUP('Données projet'!$B$9,Paramètres!$A$1:$I$88,3,0)*0.475*44/12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IF(A157&lt;'Données projet'!$A$244,$FW$205^A157,IF(A157='Données projet'!$A$244,'Données projet'!$B$244,FZ156+FY157-GH156))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42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43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projet'!$B$9,Paramètres!$A$1:$I$88,3,0)*0.475*44/12</f>
        <v>0</v>
      </c>
      <c r="GM157" s="23">
        <f>EXP(-LN(2)/25)*GM156+(1-EXP(-LN(2)/25))/(LN(2)/25)*Calculateur!GH157*Calculateur!GJ157*VLOOKUP('Données projet'!$B$9,Paramètres!$A$1:$I$88,3,0)*0.475*44/12</f>
        <v>0</v>
      </c>
      <c r="GN157" s="23">
        <f>EXP(-LN(2)/2)*GN156+(1-EXP(-LN(2)/2))/(LN(2)/2)*GH157*GK157*VLOOKUP('Données projet'!$B$9,Paramètres!$A$1:$I$88,3,0)*0.475*44/12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IF(A157&lt;'Données projet'!$A$270,$GR$205^A157,IF(A157='Données projet'!$A$270,'Données projet'!$B$270,GU156+GT157-HC156))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46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47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projet'!$B$9,Paramètres!$A$1:$I$88,3,0)*0.475*44/12</f>
        <v>0</v>
      </c>
      <c r="HH157" s="23">
        <f>EXP(-LN(2)/25)*HH156+(1-EXP(-LN(2)/25))/(LN(2)/25)*Calculateur!HC157*Calculateur!HE157*VLOOKUP('Données projet'!$B$9,Paramètres!$A$1:$I$88,3,0)*0.475*44/12</f>
        <v>0</v>
      </c>
      <c r="HI157" s="23">
        <f>EXP(-LN(2)/2)*HI156+(1-EXP(-LN(2)/2))/(LN(2)/2)*HC157*HF157*VLOOKUP('Données projet'!$B$9,Paramètres!$A$1:$I$88,3,0)*0.475*44/12</f>
        <v>0</v>
      </c>
      <c r="HJ157" s="24">
        <f t="shared" si="190"/>
        <v>0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92.689999999999884</v>
      </c>
      <c r="D158" s="12">
        <f t="shared" si="15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1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IF(A158&lt;'Données projet'!$A$36,$K$205^A158,IF(A158='Données projet'!$A$36,'Données projet'!$B$36,N157+M158-V157))</f>
        <v>0</v>
      </c>
      <c r="O158" s="14">
        <f>N158*VLOOKUP('Données projet'!$B$9,Paramètres!$A$1:$I$88,3,0)*VLOOKUP('Données projet'!$B$9,Paramètres!$A$1:$I$88,5,0)</f>
        <v>0</v>
      </c>
      <c r="P158" s="14" t="e">
        <f t="shared" si="15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148.54336005338024</v>
      </c>
      <c r="T158" s="62">
        <f t="shared" si="110"/>
        <v>361.07991692964788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4.4852468220636084</v>
      </c>
      <c r="AA158" s="23">
        <f>EXP(-LN(2)/25)*AA157+(1-EXP(-LN(2)/25))/(LN(2)/25)*Calculateur!V158*Calculateur!X158*VLOOKUP('Données projet'!$B$9,Paramètres!$A$1:$I$88,3,0)*0.475*44/12</f>
        <v>1.373400459910491</v>
      </c>
      <c r="AB158" s="23">
        <f>EXP(-LN(2)/2)*AB157+(1-EXP(-LN(2)/2))/(LN(2)/2)*V158*Y158*VLOOKUP('Données projet'!$B$9,Paramètres!$A$1:$I$88,3,0)*0.475*44/12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IF(A158&lt;'Données projet'!$A$62,$AF$205^A158,IF(A158='Données projet'!$A$62,'Données projet'!$B$62,AI157+AH158-AQ157))</f>
        <v>0</v>
      </c>
      <c r="AJ158" s="14" t="e">
        <f>AI158*VLOOKUP('Données projet'!$B$10,Paramètres!$A$1:$I$88,3,0)*VLOOKUP('Données projet'!$B$10,Paramètres!$A$1:$I$88,5,0)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4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15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projet'!$B$9,Paramètres!$A$1:$I$88,3,0)*0.475*44/12</f>
        <v>0</v>
      </c>
      <c r="AV158" s="23">
        <f>EXP(-LN(2)/25)*AV157+(1-EXP(-LN(2)/25))/(LN(2)/25)*Calculateur!AQ158*Calculateur!AS158*VLOOKUP('Données projet'!$B$9,Paramètres!$A$1:$I$88,3,0)*0.475*44/12</f>
        <v>0</v>
      </c>
      <c r="AW158" s="23">
        <f>EXP(-LN(2)/2)*AW157+(1-EXP(-LN(2)/2))/(LN(2)/2)*AQ158*AT158*VLOOKUP('Données projet'!$B$9,Paramètres!$A$1:$I$88,3,0)*0.475*44/12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IF(A158&lt;'Données projet'!$A$88,$BA$205^A158,IF(A158='Données projet'!$A$88,'Données projet'!$B$88,BD157+BC158-BL157))</f>
        <v>0</v>
      </c>
      <c r="BE158" s="14" t="e">
        <f>BD158*VLOOKUP('Données projet'!$B$11,Paramètres!$A$1:$I$88,3,0)*VLOOKUP('Données projet'!$B$11,Paramètres!$A$1:$I$88,5,0)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8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19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projet'!$B$9,Paramètres!$A$1:$I$88,3,0)*0.475*44/12</f>
        <v>0</v>
      </c>
      <c r="BQ158" s="23">
        <f>EXP(-LN(2)/25)*BQ157+(1-EXP(-LN(2)/25))/(LN(2)/25)*Calculateur!BL158*Calculateur!BN158*VLOOKUP('Données projet'!$B$9,Paramètres!$A$1:$I$88,3,0)*0.475*44/12</f>
        <v>0</v>
      </c>
      <c r="BR158" s="23">
        <f>EXP(-LN(2)/2)*BR157+(1-EXP(-LN(2)/2))/(LN(2)/2)*BL158*BO158*VLOOKUP('Données projet'!$B$9,Paramètres!$A$1:$I$88,3,0)*0.475*44/12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IF(A158&lt;'Données projet'!$A$114,$BV$205^A158,IF(A158='Données projet'!$A$114,'Données projet'!$B$114,BY157+BX158-CG157))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22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23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projet'!$B$9,Paramètres!$A$1:$I$88,3,0)*0.475*44/12</f>
        <v>0</v>
      </c>
      <c r="CL158" s="23">
        <f>EXP(-LN(2)/25)*CL157+(1-EXP(-LN(2)/25))/(LN(2)/25)*Calculateur!CG158*Calculateur!CI158*VLOOKUP('Données projet'!$B$9,Paramètres!$A$1:$I$88,3,0)*0.475*44/12</f>
        <v>0</v>
      </c>
      <c r="CM158" s="23">
        <f>EXP(-LN(2)/2)*CM157+(1-EXP(-LN(2)/2))/(LN(2)/2)*CG158*CJ158*VLOOKUP('Données projet'!$B$9,Paramètres!$A$1:$I$88,3,0)*0.475*44/12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IF(A158&lt;'Données projet'!$A$140,$CQ$205^A158,IF(A158='Données projet'!$A$140,'Données projet'!$B$140,CT157+CS158-DB157))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6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27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projet'!$B$9,Paramètres!$A$1:$I$88,3,0)*0.475*44/12</f>
        <v>0</v>
      </c>
      <c r="DG158" s="23">
        <f>EXP(-LN(2)/25)*DG157+(1-EXP(-LN(2)/25))/(LN(2)/25)*Calculateur!DB158*Calculateur!DD158*VLOOKUP('Données projet'!$B$9,Paramètres!$A$1:$I$88,3,0)*0.475*44/12</f>
        <v>0</v>
      </c>
      <c r="DH158" s="23">
        <f>EXP(-LN(2)/2)*DH157+(1-EXP(-LN(2)/2))/(LN(2)/2)*DB158*DE158*VLOOKUP('Données projet'!$B$9,Paramètres!$A$1:$I$88,3,0)*0.475*44/12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IF(A158&lt;'Données projet'!$A$166,$DL$205^A158,IF(A158='Données projet'!$A$166,'Données projet'!$B$166,DO157+DN158-DW157))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30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31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projet'!$B$9,Paramètres!$A$1:$I$88,3,0)*0.475*44/12</f>
        <v>0</v>
      </c>
      <c r="EB158" s="23">
        <f>EXP(-LN(2)/25)*EB157+(1-EXP(-LN(2)/25))/(LN(2)/25)*Calculateur!DW158*Calculateur!DY158*VLOOKUP('Données projet'!$B$9,Paramètres!$A$1:$I$88,3,0)*0.475*44/12</f>
        <v>0</v>
      </c>
      <c r="EC158" s="23">
        <f>EXP(-LN(2)/2)*EC157+(1-EXP(-LN(2)/2))/(LN(2)/2)*DW158*DZ158*VLOOKUP('Données projet'!$B$9,Paramètres!$A$1:$I$88,3,0)*0.475*44/12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IF(A158&lt;'Données projet'!$A$192,$EG$205^A158,IF(A158='Données projet'!$A$192,'Données projet'!$B$192,EJ157+EI158-ER157))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34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35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projet'!$B$9,Paramètres!$A$1:$I$88,3,0)*0.475*44/12</f>
        <v>0</v>
      </c>
      <c r="EW158" s="23">
        <f>EXP(-LN(2)/25)*EW157+(1-EXP(-LN(2)/25))/(LN(2)/25)*Calculateur!ER158*Calculateur!ET158*VLOOKUP('Données projet'!$B$9,Paramètres!$A$1:$I$88,3,0)*0.475*44/12</f>
        <v>0</v>
      </c>
      <c r="EX158" s="23">
        <f>EXP(-LN(2)/2)*EX157+(1-EXP(-LN(2)/2))/(LN(2)/2)*ER158*EU158*VLOOKUP('Données projet'!$B$9,Paramètres!$A$1:$I$88,3,0)*0.475*44/12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IF(A158&lt;'Données projet'!$A$218,$FB$205^A158,IF(A158='Données projet'!$A$218,'Données projet'!$B$218,FE157+FD158-FM157))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8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39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projet'!$B$9,Paramètres!$A$1:$I$88,3,0)*0.475*44/12</f>
        <v>0</v>
      </c>
      <c r="FR158" s="23">
        <f>EXP(-LN(2)/25)*FR157+(1-EXP(-LN(2)/25))/(LN(2)/25)*Calculateur!FM158*Calculateur!FO158*VLOOKUP('Données projet'!$B$9,Paramètres!$A$1:$I$88,3,0)*0.475*44/12</f>
        <v>0</v>
      </c>
      <c r="FS158" s="23">
        <f>EXP(-LN(2)/2)*FS157+(1-EXP(-LN(2)/2))/(LN(2)/2)*FM158*FP158*VLOOKUP('Données projet'!$B$9,Paramètres!$A$1:$I$88,3,0)*0.475*44/12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IF(A158&lt;'Données projet'!$A$244,$FW$205^A158,IF(A158='Données projet'!$A$244,'Données projet'!$B$244,FZ157+FY158-GH157))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42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43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projet'!$B$9,Paramètres!$A$1:$I$88,3,0)*0.475*44/12</f>
        <v>0</v>
      </c>
      <c r="GM158" s="23">
        <f>EXP(-LN(2)/25)*GM157+(1-EXP(-LN(2)/25))/(LN(2)/25)*Calculateur!GH158*Calculateur!GJ158*VLOOKUP('Données projet'!$B$9,Paramètres!$A$1:$I$88,3,0)*0.475*44/12</f>
        <v>0</v>
      </c>
      <c r="GN158" s="23">
        <f>EXP(-LN(2)/2)*GN157+(1-EXP(-LN(2)/2))/(LN(2)/2)*GH158*GK158*VLOOKUP('Données projet'!$B$9,Paramètres!$A$1:$I$88,3,0)*0.475*44/12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IF(A158&lt;'Données projet'!$A$270,$GR$205^A158,IF(A158='Données projet'!$A$270,'Données projet'!$B$270,GU157+GT158-HC157))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46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47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projet'!$B$9,Paramètres!$A$1:$I$88,3,0)*0.475*44/12</f>
        <v>0</v>
      </c>
      <c r="HH158" s="23">
        <f>EXP(-LN(2)/25)*HH157+(1-EXP(-LN(2)/25))/(LN(2)/25)*Calculateur!HC158*Calculateur!HE158*VLOOKUP('Données projet'!$B$9,Paramètres!$A$1:$I$88,3,0)*0.475*44/12</f>
        <v>0</v>
      </c>
      <c r="HI158" s="23">
        <f>EXP(-LN(2)/2)*HI157+(1-EXP(-LN(2)/2))/(LN(2)/2)*HC158*HF158*VLOOKUP('Données projet'!$B$9,Paramètres!$A$1:$I$88,3,0)*0.475*44/12</f>
        <v>0</v>
      </c>
      <c r="HJ158" s="24">
        <f t="shared" si="190"/>
        <v>0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93.287999999999883</v>
      </c>
      <c r="D159" s="12">
        <f t="shared" si="15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1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IF(A159&lt;'Données projet'!$A$36,$K$205^A159,IF(A159='Données projet'!$A$36,'Données projet'!$B$36,N158+M159-V158))</f>
        <v>0</v>
      </c>
      <c r="O159" s="14">
        <f>N159*VLOOKUP('Données projet'!$B$9,Paramètres!$A$1:$I$88,3,0)*VLOOKUP('Données projet'!$B$9,Paramètres!$A$1:$I$88,5,0)</f>
        <v>0</v>
      </c>
      <c r="P159" s="14" t="e">
        <f t="shared" si="15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148.54336005338024</v>
      </c>
      <c r="T159" s="62">
        <f t="shared" si="110"/>
        <v>361.07991692964788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4.3972938676133717</v>
      </c>
      <c r="AA159" s="23">
        <f>EXP(-LN(2)/25)*AA158+(1-EXP(-LN(2)/25))/(LN(2)/25)*Calculateur!V159*Calculateur!X159*VLOOKUP('Données projet'!$B$9,Paramètres!$A$1:$I$88,3,0)*0.475*44/12</f>
        <v>1.3358447521102474</v>
      </c>
      <c r="AB159" s="23">
        <f>EXP(-LN(2)/2)*AB158+(1-EXP(-LN(2)/2))/(LN(2)/2)*V159*Y159*VLOOKUP('Données projet'!$B$9,Paramètres!$A$1:$I$88,3,0)*0.475*44/12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IF(A159&lt;'Données projet'!$A$62,$AF$205^A159,IF(A159='Données projet'!$A$62,'Données projet'!$B$62,AI158+AH159-AQ158))</f>
        <v>0</v>
      </c>
      <c r="AJ159" s="14" t="e">
        <f>AI159*VLOOKUP('Données projet'!$B$10,Paramètres!$A$1:$I$88,3,0)*VLOOKUP('Données projet'!$B$10,Paramètres!$A$1:$I$88,5,0)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4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15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projet'!$B$9,Paramètres!$A$1:$I$88,3,0)*0.475*44/12</f>
        <v>0</v>
      </c>
      <c r="AV159" s="23">
        <f>EXP(-LN(2)/25)*AV158+(1-EXP(-LN(2)/25))/(LN(2)/25)*Calculateur!AQ159*Calculateur!AS159*VLOOKUP('Données projet'!$B$9,Paramètres!$A$1:$I$88,3,0)*0.475*44/12</f>
        <v>0</v>
      </c>
      <c r="AW159" s="23">
        <f>EXP(-LN(2)/2)*AW158+(1-EXP(-LN(2)/2))/(LN(2)/2)*AQ159*AT159*VLOOKUP('Données projet'!$B$9,Paramètres!$A$1:$I$88,3,0)*0.475*44/12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IF(A159&lt;'Données projet'!$A$88,$BA$205^A159,IF(A159='Données projet'!$A$88,'Données projet'!$B$88,BD158+BC159-BL158))</f>
        <v>0</v>
      </c>
      <c r="BE159" s="14" t="e">
        <f>BD159*VLOOKUP('Données projet'!$B$11,Paramètres!$A$1:$I$88,3,0)*VLOOKUP('Données projet'!$B$11,Paramètres!$A$1:$I$88,5,0)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8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19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projet'!$B$9,Paramètres!$A$1:$I$88,3,0)*0.475*44/12</f>
        <v>0</v>
      </c>
      <c r="BQ159" s="23">
        <f>EXP(-LN(2)/25)*BQ158+(1-EXP(-LN(2)/25))/(LN(2)/25)*Calculateur!BL159*Calculateur!BN159*VLOOKUP('Données projet'!$B$9,Paramètres!$A$1:$I$88,3,0)*0.475*44/12</f>
        <v>0</v>
      </c>
      <c r="BR159" s="23">
        <f>EXP(-LN(2)/2)*BR158+(1-EXP(-LN(2)/2))/(LN(2)/2)*BL159*BO159*VLOOKUP('Données projet'!$B$9,Paramètres!$A$1:$I$88,3,0)*0.475*44/12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IF(A159&lt;'Données projet'!$A$114,$BV$205^A159,IF(A159='Données projet'!$A$114,'Données projet'!$B$114,BY158+BX159-CG158))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22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23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projet'!$B$9,Paramètres!$A$1:$I$88,3,0)*0.475*44/12</f>
        <v>0</v>
      </c>
      <c r="CL159" s="23">
        <f>EXP(-LN(2)/25)*CL158+(1-EXP(-LN(2)/25))/(LN(2)/25)*Calculateur!CG159*Calculateur!CI159*VLOOKUP('Données projet'!$B$9,Paramètres!$A$1:$I$88,3,0)*0.475*44/12</f>
        <v>0</v>
      </c>
      <c r="CM159" s="23">
        <f>EXP(-LN(2)/2)*CM158+(1-EXP(-LN(2)/2))/(LN(2)/2)*CG159*CJ159*VLOOKUP('Données projet'!$B$9,Paramètres!$A$1:$I$88,3,0)*0.475*44/12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IF(A159&lt;'Données projet'!$A$140,$CQ$205^A159,IF(A159='Données projet'!$A$140,'Données projet'!$B$140,CT158+CS159-DB158))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6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27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projet'!$B$9,Paramètres!$A$1:$I$88,3,0)*0.475*44/12</f>
        <v>0</v>
      </c>
      <c r="DG159" s="23">
        <f>EXP(-LN(2)/25)*DG158+(1-EXP(-LN(2)/25))/(LN(2)/25)*Calculateur!DB159*Calculateur!DD159*VLOOKUP('Données projet'!$B$9,Paramètres!$A$1:$I$88,3,0)*0.475*44/12</f>
        <v>0</v>
      </c>
      <c r="DH159" s="23">
        <f>EXP(-LN(2)/2)*DH158+(1-EXP(-LN(2)/2))/(LN(2)/2)*DB159*DE159*VLOOKUP('Données projet'!$B$9,Paramètres!$A$1:$I$88,3,0)*0.475*44/12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IF(A159&lt;'Données projet'!$A$166,$DL$205^A159,IF(A159='Données projet'!$A$166,'Données projet'!$B$166,DO158+DN159-DW158))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30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31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projet'!$B$9,Paramètres!$A$1:$I$88,3,0)*0.475*44/12</f>
        <v>0</v>
      </c>
      <c r="EB159" s="23">
        <f>EXP(-LN(2)/25)*EB158+(1-EXP(-LN(2)/25))/(LN(2)/25)*Calculateur!DW159*Calculateur!DY159*VLOOKUP('Données projet'!$B$9,Paramètres!$A$1:$I$88,3,0)*0.475*44/12</f>
        <v>0</v>
      </c>
      <c r="EC159" s="23">
        <f>EXP(-LN(2)/2)*EC158+(1-EXP(-LN(2)/2))/(LN(2)/2)*DW159*DZ159*VLOOKUP('Données projet'!$B$9,Paramètres!$A$1:$I$88,3,0)*0.475*44/12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IF(A159&lt;'Données projet'!$A$192,$EG$205^A159,IF(A159='Données projet'!$A$192,'Données projet'!$B$192,EJ158+EI159-ER158))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34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35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projet'!$B$9,Paramètres!$A$1:$I$88,3,0)*0.475*44/12</f>
        <v>0</v>
      </c>
      <c r="EW159" s="23">
        <f>EXP(-LN(2)/25)*EW158+(1-EXP(-LN(2)/25))/(LN(2)/25)*Calculateur!ER159*Calculateur!ET159*VLOOKUP('Données projet'!$B$9,Paramètres!$A$1:$I$88,3,0)*0.475*44/12</f>
        <v>0</v>
      </c>
      <c r="EX159" s="23">
        <f>EXP(-LN(2)/2)*EX158+(1-EXP(-LN(2)/2))/(LN(2)/2)*ER159*EU159*VLOOKUP('Données projet'!$B$9,Paramètres!$A$1:$I$88,3,0)*0.475*44/12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IF(A159&lt;'Données projet'!$A$218,$FB$205^A159,IF(A159='Données projet'!$A$218,'Données projet'!$B$218,FE158+FD159-FM158))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8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39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projet'!$B$9,Paramètres!$A$1:$I$88,3,0)*0.475*44/12</f>
        <v>0</v>
      </c>
      <c r="FR159" s="23">
        <f>EXP(-LN(2)/25)*FR158+(1-EXP(-LN(2)/25))/(LN(2)/25)*Calculateur!FM159*Calculateur!FO159*VLOOKUP('Données projet'!$B$9,Paramètres!$A$1:$I$88,3,0)*0.475*44/12</f>
        <v>0</v>
      </c>
      <c r="FS159" s="23">
        <f>EXP(-LN(2)/2)*FS158+(1-EXP(-LN(2)/2))/(LN(2)/2)*FM159*FP159*VLOOKUP('Données projet'!$B$9,Paramètres!$A$1:$I$88,3,0)*0.475*44/12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IF(A159&lt;'Données projet'!$A$244,$FW$205^A159,IF(A159='Données projet'!$A$244,'Données projet'!$B$244,FZ158+FY159-GH158))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42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43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projet'!$B$9,Paramètres!$A$1:$I$88,3,0)*0.475*44/12</f>
        <v>0</v>
      </c>
      <c r="GM159" s="23">
        <f>EXP(-LN(2)/25)*GM158+(1-EXP(-LN(2)/25))/(LN(2)/25)*Calculateur!GH159*Calculateur!GJ159*VLOOKUP('Données projet'!$B$9,Paramètres!$A$1:$I$88,3,0)*0.475*44/12</f>
        <v>0</v>
      </c>
      <c r="GN159" s="23">
        <f>EXP(-LN(2)/2)*GN158+(1-EXP(-LN(2)/2))/(LN(2)/2)*GH159*GK159*VLOOKUP('Données projet'!$B$9,Paramètres!$A$1:$I$88,3,0)*0.475*44/12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IF(A159&lt;'Données projet'!$A$270,$GR$205^A159,IF(A159='Données projet'!$A$270,'Données projet'!$B$270,GU158+GT159-HC158))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46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47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projet'!$B$9,Paramètres!$A$1:$I$88,3,0)*0.475*44/12</f>
        <v>0</v>
      </c>
      <c r="HH159" s="23">
        <f>EXP(-LN(2)/25)*HH158+(1-EXP(-LN(2)/25))/(LN(2)/25)*Calculateur!HC159*Calculateur!HE159*VLOOKUP('Données projet'!$B$9,Paramètres!$A$1:$I$88,3,0)*0.475*44/12</f>
        <v>0</v>
      </c>
      <c r="HI159" s="23">
        <f>EXP(-LN(2)/2)*HI158+(1-EXP(-LN(2)/2))/(LN(2)/2)*HC159*HF159*VLOOKUP('Données projet'!$B$9,Paramètres!$A$1:$I$88,3,0)*0.475*44/12</f>
        <v>0</v>
      </c>
      <c r="HJ159" s="24">
        <f t="shared" si="190"/>
        <v>0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93.885999999999882</v>
      </c>
      <c r="D160" s="12">
        <f t="shared" si="15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1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IF(A160&lt;'Données projet'!$A$36,$K$205^A160,IF(A160='Données projet'!$A$36,'Données projet'!$B$36,N159+M160-V159))</f>
        <v>0</v>
      </c>
      <c r="O160" s="14">
        <f>N160*VLOOKUP('Données projet'!$B$9,Paramètres!$A$1:$I$88,3,0)*VLOOKUP('Données projet'!$B$9,Paramètres!$A$1:$I$88,5,0)</f>
        <v>0</v>
      </c>
      <c r="P160" s="14" t="e">
        <f t="shared" si="15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148.54336005338024</v>
      </c>
      <c r="T160" s="62">
        <f t="shared" si="110"/>
        <v>361.07991692964788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4.3110656169538988</v>
      </c>
      <c r="AA160" s="23">
        <f>EXP(-LN(2)/25)*AA159+(1-EXP(-LN(2)/25))/(LN(2)/25)*Calculateur!V160*Calculateur!X160*VLOOKUP('Données projet'!$B$9,Paramètres!$A$1:$I$88,3,0)*0.475*44/12</f>
        <v>1.2993160071147702</v>
      </c>
      <c r="AB160" s="23">
        <f>EXP(-LN(2)/2)*AB159+(1-EXP(-LN(2)/2))/(LN(2)/2)*V160*Y160*VLOOKUP('Données projet'!$B$9,Paramètres!$A$1:$I$88,3,0)*0.475*44/12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IF(A160&lt;'Données projet'!$A$62,$AF$205^A160,IF(A160='Données projet'!$A$62,'Données projet'!$B$62,AI159+AH160-AQ159))</f>
        <v>0</v>
      </c>
      <c r="AJ160" s="14" t="e">
        <f>AI160*VLOOKUP('Données projet'!$B$10,Paramètres!$A$1:$I$88,3,0)*VLOOKUP('Données projet'!$B$10,Paramètres!$A$1:$I$88,5,0)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4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15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projet'!$B$9,Paramètres!$A$1:$I$88,3,0)*0.475*44/12</f>
        <v>0</v>
      </c>
      <c r="AV160" s="23">
        <f>EXP(-LN(2)/25)*AV159+(1-EXP(-LN(2)/25))/(LN(2)/25)*Calculateur!AQ160*Calculateur!AS160*VLOOKUP('Données projet'!$B$9,Paramètres!$A$1:$I$88,3,0)*0.475*44/12</f>
        <v>0</v>
      </c>
      <c r="AW160" s="23">
        <f>EXP(-LN(2)/2)*AW159+(1-EXP(-LN(2)/2))/(LN(2)/2)*AQ160*AT160*VLOOKUP('Données projet'!$B$9,Paramètres!$A$1:$I$88,3,0)*0.475*44/12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IF(A160&lt;'Données projet'!$A$88,$BA$205^A160,IF(A160='Données projet'!$A$88,'Données projet'!$B$88,BD159+BC160-BL159))</f>
        <v>0</v>
      </c>
      <c r="BE160" s="14" t="e">
        <f>BD160*VLOOKUP('Données projet'!$B$11,Paramètres!$A$1:$I$88,3,0)*VLOOKUP('Données projet'!$B$11,Paramètres!$A$1:$I$88,5,0)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8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19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projet'!$B$9,Paramètres!$A$1:$I$88,3,0)*0.475*44/12</f>
        <v>0</v>
      </c>
      <c r="BQ160" s="23">
        <f>EXP(-LN(2)/25)*BQ159+(1-EXP(-LN(2)/25))/(LN(2)/25)*Calculateur!BL160*Calculateur!BN160*VLOOKUP('Données projet'!$B$9,Paramètres!$A$1:$I$88,3,0)*0.475*44/12</f>
        <v>0</v>
      </c>
      <c r="BR160" s="23">
        <f>EXP(-LN(2)/2)*BR159+(1-EXP(-LN(2)/2))/(LN(2)/2)*BL160*BO160*VLOOKUP('Données projet'!$B$9,Paramètres!$A$1:$I$88,3,0)*0.475*44/12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IF(A160&lt;'Données projet'!$A$114,$BV$205^A160,IF(A160='Données projet'!$A$114,'Données projet'!$B$114,BY159+BX160-CG159))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22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23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projet'!$B$9,Paramètres!$A$1:$I$88,3,0)*0.475*44/12</f>
        <v>0</v>
      </c>
      <c r="CL160" s="23">
        <f>EXP(-LN(2)/25)*CL159+(1-EXP(-LN(2)/25))/(LN(2)/25)*Calculateur!CG160*Calculateur!CI160*VLOOKUP('Données projet'!$B$9,Paramètres!$A$1:$I$88,3,0)*0.475*44/12</f>
        <v>0</v>
      </c>
      <c r="CM160" s="23">
        <f>EXP(-LN(2)/2)*CM159+(1-EXP(-LN(2)/2))/(LN(2)/2)*CG160*CJ160*VLOOKUP('Données projet'!$B$9,Paramètres!$A$1:$I$88,3,0)*0.475*44/12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IF(A160&lt;'Données projet'!$A$140,$CQ$205^A160,IF(A160='Données projet'!$A$140,'Données projet'!$B$140,CT159+CS160-DB159))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6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27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projet'!$B$9,Paramètres!$A$1:$I$88,3,0)*0.475*44/12</f>
        <v>0</v>
      </c>
      <c r="DG160" s="23">
        <f>EXP(-LN(2)/25)*DG159+(1-EXP(-LN(2)/25))/(LN(2)/25)*Calculateur!DB160*Calculateur!DD160*VLOOKUP('Données projet'!$B$9,Paramètres!$A$1:$I$88,3,0)*0.475*44/12</f>
        <v>0</v>
      </c>
      <c r="DH160" s="23">
        <f>EXP(-LN(2)/2)*DH159+(1-EXP(-LN(2)/2))/(LN(2)/2)*DB160*DE160*VLOOKUP('Données projet'!$B$9,Paramètres!$A$1:$I$88,3,0)*0.475*44/12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IF(A160&lt;'Données projet'!$A$166,$DL$205^A160,IF(A160='Données projet'!$A$166,'Données projet'!$B$166,DO159+DN160-DW159))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30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31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projet'!$B$9,Paramètres!$A$1:$I$88,3,0)*0.475*44/12</f>
        <v>0</v>
      </c>
      <c r="EB160" s="23">
        <f>EXP(-LN(2)/25)*EB159+(1-EXP(-LN(2)/25))/(LN(2)/25)*Calculateur!DW160*Calculateur!DY160*VLOOKUP('Données projet'!$B$9,Paramètres!$A$1:$I$88,3,0)*0.475*44/12</f>
        <v>0</v>
      </c>
      <c r="EC160" s="23">
        <f>EXP(-LN(2)/2)*EC159+(1-EXP(-LN(2)/2))/(LN(2)/2)*DW160*DZ160*VLOOKUP('Données projet'!$B$9,Paramètres!$A$1:$I$88,3,0)*0.475*44/12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IF(A160&lt;'Données projet'!$A$192,$EG$205^A160,IF(A160='Données projet'!$A$192,'Données projet'!$B$192,EJ159+EI160-ER159))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34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35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projet'!$B$9,Paramètres!$A$1:$I$88,3,0)*0.475*44/12</f>
        <v>0</v>
      </c>
      <c r="EW160" s="23">
        <f>EXP(-LN(2)/25)*EW159+(1-EXP(-LN(2)/25))/(LN(2)/25)*Calculateur!ER160*Calculateur!ET160*VLOOKUP('Données projet'!$B$9,Paramètres!$A$1:$I$88,3,0)*0.475*44/12</f>
        <v>0</v>
      </c>
      <c r="EX160" s="23">
        <f>EXP(-LN(2)/2)*EX159+(1-EXP(-LN(2)/2))/(LN(2)/2)*ER160*EU160*VLOOKUP('Données projet'!$B$9,Paramètres!$A$1:$I$88,3,0)*0.475*44/12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IF(A160&lt;'Données projet'!$A$218,$FB$205^A160,IF(A160='Données projet'!$A$218,'Données projet'!$B$218,FE159+FD160-FM159))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8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39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projet'!$B$9,Paramètres!$A$1:$I$88,3,0)*0.475*44/12</f>
        <v>0</v>
      </c>
      <c r="FR160" s="23">
        <f>EXP(-LN(2)/25)*FR159+(1-EXP(-LN(2)/25))/(LN(2)/25)*Calculateur!FM160*Calculateur!FO160*VLOOKUP('Données projet'!$B$9,Paramètres!$A$1:$I$88,3,0)*0.475*44/12</f>
        <v>0</v>
      </c>
      <c r="FS160" s="23">
        <f>EXP(-LN(2)/2)*FS159+(1-EXP(-LN(2)/2))/(LN(2)/2)*FM160*FP160*VLOOKUP('Données projet'!$B$9,Paramètres!$A$1:$I$88,3,0)*0.475*44/12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IF(A160&lt;'Données projet'!$A$244,$FW$205^A160,IF(A160='Données projet'!$A$244,'Données projet'!$B$244,FZ159+FY160-GH159))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42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43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projet'!$B$9,Paramètres!$A$1:$I$88,3,0)*0.475*44/12</f>
        <v>0</v>
      </c>
      <c r="GM160" s="23">
        <f>EXP(-LN(2)/25)*GM159+(1-EXP(-LN(2)/25))/(LN(2)/25)*Calculateur!GH160*Calculateur!GJ160*VLOOKUP('Données projet'!$B$9,Paramètres!$A$1:$I$88,3,0)*0.475*44/12</f>
        <v>0</v>
      </c>
      <c r="GN160" s="23">
        <f>EXP(-LN(2)/2)*GN159+(1-EXP(-LN(2)/2))/(LN(2)/2)*GH160*GK160*VLOOKUP('Données projet'!$B$9,Paramètres!$A$1:$I$88,3,0)*0.475*44/12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IF(A160&lt;'Données projet'!$A$270,$GR$205^A160,IF(A160='Données projet'!$A$270,'Données projet'!$B$270,GU159+GT160-HC159))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46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47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projet'!$B$9,Paramètres!$A$1:$I$88,3,0)*0.475*44/12</f>
        <v>0</v>
      </c>
      <c r="HH160" s="23">
        <f>EXP(-LN(2)/25)*HH159+(1-EXP(-LN(2)/25))/(LN(2)/25)*Calculateur!HC160*Calculateur!HE160*VLOOKUP('Données projet'!$B$9,Paramètres!$A$1:$I$88,3,0)*0.475*44/12</f>
        <v>0</v>
      </c>
      <c r="HI160" s="23">
        <f>EXP(-LN(2)/2)*HI159+(1-EXP(-LN(2)/2))/(LN(2)/2)*HC160*HF160*VLOOKUP('Données projet'!$B$9,Paramètres!$A$1:$I$88,3,0)*0.475*44/12</f>
        <v>0</v>
      </c>
      <c r="HJ160" s="24">
        <f t="shared" si="190"/>
        <v>0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94.483999999999881</v>
      </c>
      <c r="D161" s="12">
        <f t="shared" si="15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1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IF(A161&lt;'Données projet'!$A$36,$K$205^A161,IF(A161='Données projet'!$A$36,'Données projet'!$B$36,N160+M161-V160))</f>
        <v>0</v>
      </c>
      <c r="O161" s="14">
        <f>N161*VLOOKUP('Données projet'!$B$9,Paramètres!$A$1:$I$88,3,0)*VLOOKUP('Données projet'!$B$9,Paramètres!$A$1:$I$88,5,0)</f>
        <v>0</v>
      </c>
      <c r="P161" s="14" t="e">
        <f t="shared" si="15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148.54336005338024</v>
      </c>
      <c r="T161" s="62">
        <f t="shared" si="110"/>
        <v>361.07991692964788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4.2265282496958188</v>
      </c>
      <c r="AA161" s="23">
        <f>EXP(-LN(2)/25)*AA160+(1-EXP(-LN(2)/25))/(LN(2)/25)*Calculateur!V161*Calculateur!X161*VLOOKUP('Données projet'!$B$9,Paramètres!$A$1:$I$88,3,0)*0.475*44/12</f>
        <v>1.2637861425721577</v>
      </c>
      <c r="AB161" s="23">
        <f>EXP(-LN(2)/2)*AB160+(1-EXP(-LN(2)/2))/(LN(2)/2)*V161*Y161*VLOOKUP('Données projet'!$B$9,Paramètres!$A$1:$I$88,3,0)*0.475*44/12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IF(A161&lt;'Données projet'!$A$62,$AF$205^A161,IF(A161='Données projet'!$A$62,'Données projet'!$B$62,AI160+AH161-AQ160))</f>
        <v>0</v>
      </c>
      <c r="AJ161" s="14" t="e">
        <f>AI161*VLOOKUP('Données projet'!$B$10,Paramètres!$A$1:$I$88,3,0)*VLOOKUP('Données projet'!$B$10,Paramètres!$A$1:$I$88,5,0)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4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15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projet'!$B$9,Paramètres!$A$1:$I$88,3,0)*0.475*44/12</f>
        <v>0</v>
      </c>
      <c r="AV161" s="23">
        <f>EXP(-LN(2)/25)*AV160+(1-EXP(-LN(2)/25))/(LN(2)/25)*Calculateur!AQ161*Calculateur!AS161*VLOOKUP('Données projet'!$B$9,Paramètres!$A$1:$I$88,3,0)*0.475*44/12</f>
        <v>0</v>
      </c>
      <c r="AW161" s="23">
        <f>EXP(-LN(2)/2)*AW160+(1-EXP(-LN(2)/2))/(LN(2)/2)*AQ161*AT161*VLOOKUP('Données projet'!$B$9,Paramètres!$A$1:$I$88,3,0)*0.475*44/12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IF(A161&lt;'Données projet'!$A$88,$BA$205^A161,IF(A161='Données projet'!$A$88,'Données projet'!$B$88,BD160+BC161-BL160))</f>
        <v>0</v>
      </c>
      <c r="BE161" s="14" t="e">
        <f>BD161*VLOOKUP('Données projet'!$B$11,Paramètres!$A$1:$I$88,3,0)*VLOOKUP('Données projet'!$B$11,Paramètres!$A$1:$I$88,5,0)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8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19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projet'!$B$9,Paramètres!$A$1:$I$88,3,0)*0.475*44/12</f>
        <v>0</v>
      </c>
      <c r="BQ161" s="23">
        <f>EXP(-LN(2)/25)*BQ160+(1-EXP(-LN(2)/25))/(LN(2)/25)*Calculateur!BL161*Calculateur!BN161*VLOOKUP('Données projet'!$B$9,Paramètres!$A$1:$I$88,3,0)*0.475*44/12</f>
        <v>0</v>
      </c>
      <c r="BR161" s="23">
        <f>EXP(-LN(2)/2)*BR160+(1-EXP(-LN(2)/2))/(LN(2)/2)*BL161*BO161*VLOOKUP('Données projet'!$B$9,Paramètres!$A$1:$I$88,3,0)*0.475*44/12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IF(A161&lt;'Données projet'!$A$114,$BV$205^A161,IF(A161='Données projet'!$A$114,'Données projet'!$B$114,BY160+BX161-CG160))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22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23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projet'!$B$9,Paramètres!$A$1:$I$88,3,0)*0.475*44/12</f>
        <v>0</v>
      </c>
      <c r="CL161" s="23">
        <f>EXP(-LN(2)/25)*CL160+(1-EXP(-LN(2)/25))/(LN(2)/25)*Calculateur!CG161*Calculateur!CI161*VLOOKUP('Données projet'!$B$9,Paramètres!$A$1:$I$88,3,0)*0.475*44/12</f>
        <v>0</v>
      </c>
      <c r="CM161" s="23">
        <f>EXP(-LN(2)/2)*CM160+(1-EXP(-LN(2)/2))/(LN(2)/2)*CG161*CJ161*VLOOKUP('Données projet'!$B$9,Paramètres!$A$1:$I$88,3,0)*0.475*44/12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IF(A161&lt;'Données projet'!$A$140,$CQ$205^A161,IF(A161='Données projet'!$A$140,'Données projet'!$B$140,CT160+CS161-DB160))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6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27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projet'!$B$9,Paramètres!$A$1:$I$88,3,0)*0.475*44/12</f>
        <v>0</v>
      </c>
      <c r="DG161" s="23">
        <f>EXP(-LN(2)/25)*DG160+(1-EXP(-LN(2)/25))/(LN(2)/25)*Calculateur!DB161*Calculateur!DD161*VLOOKUP('Données projet'!$B$9,Paramètres!$A$1:$I$88,3,0)*0.475*44/12</f>
        <v>0</v>
      </c>
      <c r="DH161" s="23">
        <f>EXP(-LN(2)/2)*DH160+(1-EXP(-LN(2)/2))/(LN(2)/2)*DB161*DE161*VLOOKUP('Données projet'!$B$9,Paramètres!$A$1:$I$88,3,0)*0.475*44/12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IF(A161&lt;'Données projet'!$A$166,$DL$205^A161,IF(A161='Données projet'!$A$166,'Données projet'!$B$166,DO160+DN161-DW160))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30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31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projet'!$B$9,Paramètres!$A$1:$I$88,3,0)*0.475*44/12</f>
        <v>0</v>
      </c>
      <c r="EB161" s="23">
        <f>EXP(-LN(2)/25)*EB160+(1-EXP(-LN(2)/25))/(LN(2)/25)*Calculateur!DW161*Calculateur!DY161*VLOOKUP('Données projet'!$B$9,Paramètres!$A$1:$I$88,3,0)*0.475*44/12</f>
        <v>0</v>
      </c>
      <c r="EC161" s="23">
        <f>EXP(-LN(2)/2)*EC160+(1-EXP(-LN(2)/2))/(LN(2)/2)*DW161*DZ161*VLOOKUP('Données projet'!$B$9,Paramètres!$A$1:$I$88,3,0)*0.475*44/12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IF(A161&lt;'Données projet'!$A$192,$EG$205^A161,IF(A161='Données projet'!$A$192,'Données projet'!$B$192,EJ160+EI161-ER160))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34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35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projet'!$B$9,Paramètres!$A$1:$I$88,3,0)*0.475*44/12</f>
        <v>0</v>
      </c>
      <c r="EW161" s="23">
        <f>EXP(-LN(2)/25)*EW160+(1-EXP(-LN(2)/25))/(LN(2)/25)*Calculateur!ER161*Calculateur!ET161*VLOOKUP('Données projet'!$B$9,Paramètres!$A$1:$I$88,3,0)*0.475*44/12</f>
        <v>0</v>
      </c>
      <c r="EX161" s="23">
        <f>EXP(-LN(2)/2)*EX160+(1-EXP(-LN(2)/2))/(LN(2)/2)*ER161*EU161*VLOOKUP('Données projet'!$B$9,Paramètres!$A$1:$I$88,3,0)*0.475*44/12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IF(A161&lt;'Données projet'!$A$218,$FB$205^A161,IF(A161='Données projet'!$A$218,'Données projet'!$B$218,FE160+FD161-FM160))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8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39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projet'!$B$9,Paramètres!$A$1:$I$88,3,0)*0.475*44/12</f>
        <v>0</v>
      </c>
      <c r="FR161" s="23">
        <f>EXP(-LN(2)/25)*FR160+(1-EXP(-LN(2)/25))/(LN(2)/25)*Calculateur!FM161*Calculateur!FO161*VLOOKUP('Données projet'!$B$9,Paramètres!$A$1:$I$88,3,0)*0.475*44/12</f>
        <v>0</v>
      </c>
      <c r="FS161" s="23">
        <f>EXP(-LN(2)/2)*FS160+(1-EXP(-LN(2)/2))/(LN(2)/2)*FM161*FP161*VLOOKUP('Données projet'!$B$9,Paramètres!$A$1:$I$88,3,0)*0.475*44/12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IF(A161&lt;'Données projet'!$A$244,$FW$205^A161,IF(A161='Données projet'!$A$244,'Données projet'!$B$244,FZ160+FY161-GH160))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42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43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projet'!$B$9,Paramètres!$A$1:$I$88,3,0)*0.475*44/12</f>
        <v>0</v>
      </c>
      <c r="GM161" s="23">
        <f>EXP(-LN(2)/25)*GM160+(1-EXP(-LN(2)/25))/(LN(2)/25)*Calculateur!GH161*Calculateur!GJ161*VLOOKUP('Données projet'!$B$9,Paramètres!$A$1:$I$88,3,0)*0.475*44/12</f>
        <v>0</v>
      </c>
      <c r="GN161" s="23">
        <f>EXP(-LN(2)/2)*GN160+(1-EXP(-LN(2)/2))/(LN(2)/2)*GH161*GK161*VLOOKUP('Données projet'!$B$9,Paramètres!$A$1:$I$88,3,0)*0.475*44/12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IF(A161&lt;'Données projet'!$A$270,$GR$205^A161,IF(A161='Données projet'!$A$270,'Données projet'!$B$270,GU160+GT161-HC160))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46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47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projet'!$B$9,Paramètres!$A$1:$I$88,3,0)*0.475*44/12</f>
        <v>0</v>
      </c>
      <c r="HH161" s="23">
        <f>EXP(-LN(2)/25)*HH160+(1-EXP(-LN(2)/25))/(LN(2)/25)*Calculateur!HC161*Calculateur!HE161*VLOOKUP('Données projet'!$B$9,Paramètres!$A$1:$I$88,3,0)*0.475*44/12</f>
        <v>0</v>
      </c>
      <c r="HI161" s="23">
        <f>EXP(-LN(2)/2)*HI160+(1-EXP(-LN(2)/2))/(LN(2)/2)*HC161*HF161*VLOOKUP('Données projet'!$B$9,Paramètres!$A$1:$I$88,3,0)*0.475*44/12</f>
        <v>0</v>
      </c>
      <c r="HJ161" s="24">
        <f t="shared" si="190"/>
        <v>0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95.08199999999988</v>
      </c>
      <c r="D162" s="12">
        <f t="shared" si="15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1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IF(A162&lt;'Données projet'!$A$36,$K$205^A162,IF(A162='Données projet'!$A$36,'Données projet'!$B$36,N161+M162-V161))</f>
        <v>0</v>
      </c>
      <c r="O162" s="14">
        <f>N162*VLOOKUP('Données projet'!$B$9,Paramètres!$A$1:$I$88,3,0)*VLOOKUP('Données projet'!$B$9,Paramètres!$A$1:$I$88,5,0)</f>
        <v>0</v>
      </c>
      <c r="P162" s="14" t="e">
        <f t="shared" si="15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148.54336005338024</v>
      </c>
      <c r="T162" s="62">
        <f t="shared" si="110"/>
        <v>361.07991692964788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4.1436486086469673</v>
      </c>
      <c r="AA162" s="23">
        <f>EXP(-LN(2)/25)*AA161+(1-EXP(-LN(2)/25))/(LN(2)/25)*Calculateur!V162*Calculateur!X162*VLOOKUP('Données projet'!$B$9,Paramètres!$A$1:$I$88,3,0)*0.475*44/12</f>
        <v>1.2292278440438973</v>
      </c>
      <c r="AB162" s="23">
        <f>EXP(-LN(2)/2)*AB161+(1-EXP(-LN(2)/2))/(LN(2)/2)*V162*Y162*VLOOKUP('Données projet'!$B$9,Paramètres!$A$1:$I$88,3,0)*0.475*44/12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IF(A162&lt;'Données projet'!$A$62,$AF$205^A162,IF(A162='Données projet'!$A$62,'Données projet'!$B$62,AI161+AH162-AQ161))</f>
        <v>0</v>
      </c>
      <c r="AJ162" s="14" t="e">
        <f>AI162*VLOOKUP('Données projet'!$B$10,Paramètres!$A$1:$I$88,3,0)*VLOOKUP('Données projet'!$B$10,Paramètres!$A$1:$I$88,5,0)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4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15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projet'!$B$9,Paramètres!$A$1:$I$88,3,0)*0.475*44/12</f>
        <v>0</v>
      </c>
      <c r="AV162" s="23">
        <f>EXP(-LN(2)/25)*AV161+(1-EXP(-LN(2)/25))/(LN(2)/25)*Calculateur!AQ162*Calculateur!AS162*VLOOKUP('Données projet'!$B$9,Paramètres!$A$1:$I$88,3,0)*0.475*44/12</f>
        <v>0</v>
      </c>
      <c r="AW162" s="23">
        <f>EXP(-LN(2)/2)*AW161+(1-EXP(-LN(2)/2))/(LN(2)/2)*AQ162*AT162*VLOOKUP('Données projet'!$B$9,Paramètres!$A$1:$I$88,3,0)*0.475*44/12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IF(A162&lt;'Données projet'!$A$88,$BA$205^A162,IF(A162='Données projet'!$A$88,'Données projet'!$B$88,BD161+BC162-BL161))</f>
        <v>0</v>
      </c>
      <c r="BE162" s="14" t="e">
        <f>BD162*VLOOKUP('Données projet'!$B$11,Paramètres!$A$1:$I$88,3,0)*VLOOKUP('Données projet'!$B$11,Paramètres!$A$1:$I$88,5,0)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8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19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projet'!$B$9,Paramètres!$A$1:$I$88,3,0)*0.475*44/12</f>
        <v>0</v>
      </c>
      <c r="BQ162" s="23">
        <f>EXP(-LN(2)/25)*BQ161+(1-EXP(-LN(2)/25))/(LN(2)/25)*Calculateur!BL162*Calculateur!BN162*VLOOKUP('Données projet'!$B$9,Paramètres!$A$1:$I$88,3,0)*0.475*44/12</f>
        <v>0</v>
      </c>
      <c r="BR162" s="23">
        <f>EXP(-LN(2)/2)*BR161+(1-EXP(-LN(2)/2))/(LN(2)/2)*BL162*BO162*VLOOKUP('Données projet'!$B$9,Paramètres!$A$1:$I$88,3,0)*0.475*44/12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IF(A162&lt;'Données projet'!$A$114,$BV$205^A162,IF(A162='Données projet'!$A$114,'Données projet'!$B$114,BY161+BX162-CG161))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22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23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projet'!$B$9,Paramètres!$A$1:$I$88,3,0)*0.475*44/12</f>
        <v>0</v>
      </c>
      <c r="CL162" s="23">
        <f>EXP(-LN(2)/25)*CL161+(1-EXP(-LN(2)/25))/(LN(2)/25)*Calculateur!CG162*Calculateur!CI162*VLOOKUP('Données projet'!$B$9,Paramètres!$A$1:$I$88,3,0)*0.475*44/12</f>
        <v>0</v>
      </c>
      <c r="CM162" s="23">
        <f>EXP(-LN(2)/2)*CM161+(1-EXP(-LN(2)/2))/(LN(2)/2)*CG162*CJ162*VLOOKUP('Données projet'!$B$9,Paramètres!$A$1:$I$88,3,0)*0.475*44/12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IF(A162&lt;'Données projet'!$A$140,$CQ$205^A162,IF(A162='Données projet'!$A$140,'Données projet'!$B$140,CT161+CS162-DB161))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6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27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projet'!$B$9,Paramètres!$A$1:$I$88,3,0)*0.475*44/12</f>
        <v>0</v>
      </c>
      <c r="DG162" s="23">
        <f>EXP(-LN(2)/25)*DG161+(1-EXP(-LN(2)/25))/(LN(2)/25)*Calculateur!DB162*Calculateur!DD162*VLOOKUP('Données projet'!$B$9,Paramètres!$A$1:$I$88,3,0)*0.475*44/12</f>
        <v>0</v>
      </c>
      <c r="DH162" s="23">
        <f>EXP(-LN(2)/2)*DH161+(1-EXP(-LN(2)/2))/(LN(2)/2)*DB162*DE162*VLOOKUP('Données projet'!$B$9,Paramètres!$A$1:$I$88,3,0)*0.475*44/12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IF(A162&lt;'Données projet'!$A$166,$DL$205^A162,IF(A162='Données projet'!$A$166,'Données projet'!$B$166,DO161+DN162-DW161))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30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31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projet'!$B$9,Paramètres!$A$1:$I$88,3,0)*0.475*44/12</f>
        <v>0</v>
      </c>
      <c r="EB162" s="23">
        <f>EXP(-LN(2)/25)*EB161+(1-EXP(-LN(2)/25))/(LN(2)/25)*Calculateur!DW162*Calculateur!DY162*VLOOKUP('Données projet'!$B$9,Paramètres!$A$1:$I$88,3,0)*0.475*44/12</f>
        <v>0</v>
      </c>
      <c r="EC162" s="23">
        <f>EXP(-LN(2)/2)*EC161+(1-EXP(-LN(2)/2))/(LN(2)/2)*DW162*DZ162*VLOOKUP('Données projet'!$B$9,Paramètres!$A$1:$I$88,3,0)*0.475*44/12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IF(A162&lt;'Données projet'!$A$192,$EG$205^A162,IF(A162='Données projet'!$A$192,'Données projet'!$B$192,EJ161+EI162-ER161))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34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35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projet'!$B$9,Paramètres!$A$1:$I$88,3,0)*0.475*44/12</f>
        <v>0</v>
      </c>
      <c r="EW162" s="23">
        <f>EXP(-LN(2)/25)*EW161+(1-EXP(-LN(2)/25))/(LN(2)/25)*Calculateur!ER162*Calculateur!ET162*VLOOKUP('Données projet'!$B$9,Paramètres!$A$1:$I$88,3,0)*0.475*44/12</f>
        <v>0</v>
      </c>
      <c r="EX162" s="23">
        <f>EXP(-LN(2)/2)*EX161+(1-EXP(-LN(2)/2))/(LN(2)/2)*ER162*EU162*VLOOKUP('Données projet'!$B$9,Paramètres!$A$1:$I$88,3,0)*0.475*44/12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IF(A162&lt;'Données projet'!$A$218,$FB$205^A162,IF(A162='Données projet'!$A$218,'Données projet'!$B$218,FE161+FD162-FM161))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8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39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projet'!$B$9,Paramètres!$A$1:$I$88,3,0)*0.475*44/12</f>
        <v>0</v>
      </c>
      <c r="FR162" s="23">
        <f>EXP(-LN(2)/25)*FR161+(1-EXP(-LN(2)/25))/(LN(2)/25)*Calculateur!FM162*Calculateur!FO162*VLOOKUP('Données projet'!$B$9,Paramètres!$A$1:$I$88,3,0)*0.475*44/12</f>
        <v>0</v>
      </c>
      <c r="FS162" s="23">
        <f>EXP(-LN(2)/2)*FS161+(1-EXP(-LN(2)/2))/(LN(2)/2)*FM162*FP162*VLOOKUP('Données projet'!$B$9,Paramètres!$A$1:$I$88,3,0)*0.475*44/12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IF(A162&lt;'Données projet'!$A$244,$FW$205^A162,IF(A162='Données projet'!$A$244,'Données projet'!$B$244,FZ161+FY162-GH161))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42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43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projet'!$B$9,Paramètres!$A$1:$I$88,3,0)*0.475*44/12</f>
        <v>0</v>
      </c>
      <c r="GM162" s="23">
        <f>EXP(-LN(2)/25)*GM161+(1-EXP(-LN(2)/25))/(LN(2)/25)*Calculateur!GH162*Calculateur!GJ162*VLOOKUP('Données projet'!$B$9,Paramètres!$A$1:$I$88,3,0)*0.475*44/12</f>
        <v>0</v>
      </c>
      <c r="GN162" s="23">
        <f>EXP(-LN(2)/2)*GN161+(1-EXP(-LN(2)/2))/(LN(2)/2)*GH162*GK162*VLOOKUP('Données projet'!$B$9,Paramètres!$A$1:$I$88,3,0)*0.475*44/12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IF(A162&lt;'Données projet'!$A$270,$GR$205^A162,IF(A162='Données projet'!$A$270,'Données projet'!$B$270,GU161+GT162-HC161))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46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47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projet'!$B$9,Paramètres!$A$1:$I$88,3,0)*0.475*44/12</f>
        <v>0</v>
      </c>
      <c r="HH162" s="23">
        <f>EXP(-LN(2)/25)*HH161+(1-EXP(-LN(2)/25))/(LN(2)/25)*Calculateur!HC162*Calculateur!HE162*VLOOKUP('Données projet'!$B$9,Paramètres!$A$1:$I$88,3,0)*0.475*44/12</f>
        <v>0</v>
      </c>
      <c r="HI162" s="23">
        <f>EXP(-LN(2)/2)*HI161+(1-EXP(-LN(2)/2))/(LN(2)/2)*HC162*HF162*VLOOKUP('Données projet'!$B$9,Paramètres!$A$1:$I$88,3,0)*0.475*44/12</f>
        <v>0</v>
      </c>
      <c r="HJ162" s="24">
        <f t="shared" si="190"/>
        <v>0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95.679999999999879</v>
      </c>
      <c r="D163" s="12">
        <f t="shared" si="15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1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IF(A163&lt;'Données projet'!$A$36,$K$205^A163,IF(A163='Données projet'!$A$36,'Données projet'!$B$36,N162+M163-V162))</f>
        <v>0</v>
      </c>
      <c r="O163" s="14">
        <f>N163*VLOOKUP('Données projet'!$B$9,Paramètres!$A$1:$I$88,3,0)*VLOOKUP('Données projet'!$B$9,Paramètres!$A$1:$I$88,5,0)</f>
        <v>0</v>
      </c>
      <c r="P163" s="14" t="e">
        <f t="shared" si="15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148.54336005338024</v>
      </c>
      <c r="T163" s="62">
        <f t="shared" si="110"/>
        <v>361.07991692964788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4.0623941868074942</v>
      </c>
      <c r="AA163" s="23">
        <f>EXP(-LN(2)/25)*AA162+(1-EXP(-LN(2)/25))/(LN(2)/25)*Calculateur!V163*Calculateur!X163*VLOOKUP('Données projet'!$B$9,Paramètres!$A$1:$I$88,3,0)*0.475*44/12</f>
        <v>1.195614544006234</v>
      </c>
      <c r="AB163" s="23">
        <f>EXP(-LN(2)/2)*AB162+(1-EXP(-LN(2)/2))/(LN(2)/2)*V163*Y163*VLOOKUP('Données projet'!$B$9,Paramètres!$A$1:$I$88,3,0)*0.475*44/12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IF(A163&lt;'Données projet'!$A$62,$AF$205^A163,IF(A163='Données projet'!$A$62,'Données projet'!$B$62,AI162+AH163-AQ162))</f>
        <v>0</v>
      </c>
      <c r="AJ163" s="14" t="e">
        <f>AI163*VLOOKUP('Données projet'!$B$10,Paramètres!$A$1:$I$88,3,0)*VLOOKUP('Données projet'!$B$10,Paramètres!$A$1:$I$88,5,0)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4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15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projet'!$B$9,Paramètres!$A$1:$I$88,3,0)*0.475*44/12</f>
        <v>0</v>
      </c>
      <c r="AV163" s="23">
        <f>EXP(-LN(2)/25)*AV162+(1-EXP(-LN(2)/25))/(LN(2)/25)*Calculateur!AQ163*Calculateur!AS163*VLOOKUP('Données projet'!$B$9,Paramètres!$A$1:$I$88,3,0)*0.475*44/12</f>
        <v>0</v>
      </c>
      <c r="AW163" s="23">
        <f>EXP(-LN(2)/2)*AW162+(1-EXP(-LN(2)/2))/(LN(2)/2)*AQ163*AT163*VLOOKUP('Données projet'!$B$9,Paramètres!$A$1:$I$88,3,0)*0.475*44/12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IF(A163&lt;'Données projet'!$A$88,$BA$205^A163,IF(A163='Données projet'!$A$88,'Données projet'!$B$88,BD162+BC163-BL162))</f>
        <v>0</v>
      </c>
      <c r="BE163" s="14" t="e">
        <f>BD163*VLOOKUP('Données projet'!$B$11,Paramètres!$A$1:$I$88,3,0)*VLOOKUP('Données projet'!$B$11,Paramètres!$A$1:$I$88,5,0)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8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19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projet'!$B$9,Paramètres!$A$1:$I$88,3,0)*0.475*44/12</f>
        <v>0</v>
      </c>
      <c r="BQ163" s="23">
        <f>EXP(-LN(2)/25)*BQ162+(1-EXP(-LN(2)/25))/(LN(2)/25)*Calculateur!BL163*Calculateur!BN163*VLOOKUP('Données projet'!$B$9,Paramètres!$A$1:$I$88,3,0)*0.475*44/12</f>
        <v>0</v>
      </c>
      <c r="BR163" s="23">
        <f>EXP(-LN(2)/2)*BR162+(1-EXP(-LN(2)/2))/(LN(2)/2)*BL163*BO163*VLOOKUP('Données projet'!$B$9,Paramètres!$A$1:$I$88,3,0)*0.475*44/12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IF(A163&lt;'Données projet'!$A$114,$BV$205^A163,IF(A163='Données projet'!$A$114,'Données projet'!$B$114,BY162+BX163-CG162))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22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23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projet'!$B$9,Paramètres!$A$1:$I$88,3,0)*0.475*44/12</f>
        <v>0</v>
      </c>
      <c r="CL163" s="23">
        <f>EXP(-LN(2)/25)*CL162+(1-EXP(-LN(2)/25))/(LN(2)/25)*Calculateur!CG163*Calculateur!CI163*VLOOKUP('Données projet'!$B$9,Paramètres!$A$1:$I$88,3,0)*0.475*44/12</f>
        <v>0</v>
      </c>
      <c r="CM163" s="23">
        <f>EXP(-LN(2)/2)*CM162+(1-EXP(-LN(2)/2))/(LN(2)/2)*CG163*CJ163*VLOOKUP('Données projet'!$B$9,Paramètres!$A$1:$I$88,3,0)*0.475*44/12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IF(A163&lt;'Données projet'!$A$140,$CQ$205^A163,IF(A163='Données projet'!$A$140,'Données projet'!$B$140,CT162+CS163-DB162))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6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27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projet'!$B$9,Paramètres!$A$1:$I$88,3,0)*0.475*44/12</f>
        <v>0</v>
      </c>
      <c r="DG163" s="23">
        <f>EXP(-LN(2)/25)*DG162+(1-EXP(-LN(2)/25))/(LN(2)/25)*Calculateur!DB163*Calculateur!DD163*VLOOKUP('Données projet'!$B$9,Paramètres!$A$1:$I$88,3,0)*0.475*44/12</f>
        <v>0</v>
      </c>
      <c r="DH163" s="23">
        <f>EXP(-LN(2)/2)*DH162+(1-EXP(-LN(2)/2))/(LN(2)/2)*DB163*DE163*VLOOKUP('Données projet'!$B$9,Paramètres!$A$1:$I$88,3,0)*0.475*44/12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IF(A163&lt;'Données projet'!$A$166,$DL$205^A163,IF(A163='Données projet'!$A$166,'Données projet'!$B$166,DO162+DN163-DW162))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30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31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projet'!$B$9,Paramètres!$A$1:$I$88,3,0)*0.475*44/12</f>
        <v>0</v>
      </c>
      <c r="EB163" s="23">
        <f>EXP(-LN(2)/25)*EB162+(1-EXP(-LN(2)/25))/(LN(2)/25)*Calculateur!DW163*Calculateur!DY163*VLOOKUP('Données projet'!$B$9,Paramètres!$A$1:$I$88,3,0)*0.475*44/12</f>
        <v>0</v>
      </c>
      <c r="EC163" s="23">
        <f>EXP(-LN(2)/2)*EC162+(1-EXP(-LN(2)/2))/(LN(2)/2)*DW163*DZ163*VLOOKUP('Données projet'!$B$9,Paramètres!$A$1:$I$88,3,0)*0.475*44/12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IF(A163&lt;'Données projet'!$A$192,$EG$205^A163,IF(A163='Données projet'!$A$192,'Données projet'!$B$192,EJ162+EI163-ER162))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34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35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projet'!$B$9,Paramètres!$A$1:$I$88,3,0)*0.475*44/12</f>
        <v>0</v>
      </c>
      <c r="EW163" s="23">
        <f>EXP(-LN(2)/25)*EW162+(1-EXP(-LN(2)/25))/(LN(2)/25)*Calculateur!ER163*Calculateur!ET163*VLOOKUP('Données projet'!$B$9,Paramètres!$A$1:$I$88,3,0)*0.475*44/12</f>
        <v>0</v>
      </c>
      <c r="EX163" s="23">
        <f>EXP(-LN(2)/2)*EX162+(1-EXP(-LN(2)/2))/(LN(2)/2)*ER163*EU163*VLOOKUP('Données projet'!$B$9,Paramètres!$A$1:$I$88,3,0)*0.475*44/12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IF(A163&lt;'Données projet'!$A$218,$FB$205^A163,IF(A163='Données projet'!$A$218,'Données projet'!$B$218,FE162+FD163-FM162))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8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39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projet'!$B$9,Paramètres!$A$1:$I$88,3,0)*0.475*44/12</f>
        <v>0</v>
      </c>
      <c r="FR163" s="23">
        <f>EXP(-LN(2)/25)*FR162+(1-EXP(-LN(2)/25))/(LN(2)/25)*Calculateur!FM163*Calculateur!FO163*VLOOKUP('Données projet'!$B$9,Paramètres!$A$1:$I$88,3,0)*0.475*44/12</f>
        <v>0</v>
      </c>
      <c r="FS163" s="23">
        <f>EXP(-LN(2)/2)*FS162+(1-EXP(-LN(2)/2))/(LN(2)/2)*FM163*FP163*VLOOKUP('Données projet'!$B$9,Paramètres!$A$1:$I$88,3,0)*0.475*44/12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IF(A163&lt;'Données projet'!$A$244,$FW$205^A163,IF(A163='Données projet'!$A$244,'Données projet'!$B$244,FZ162+FY163-GH162))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42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43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projet'!$B$9,Paramètres!$A$1:$I$88,3,0)*0.475*44/12</f>
        <v>0</v>
      </c>
      <c r="GM163" s="23">
        <f>EXP(-LN(2)/25)*GM162+(1-EXP(-LN(2)/25))/(LN(2)/25)*Calculateur!GH163*Calculateur!GJ163*VLOOKUP('Données projet'!$B$9,Paramètres!$A$1:$I$88,3,0)*0.475*44/12</f>
        <v>0</v>
      </c>
      <c r="GN163" s="23">
        <f>EXP(-LN(2)/2)*GN162+(1-EXP(-LN(2)/2))/(LN(2)/2)*GH163*GK163*VLOOKUP('Données projet'!$B$9,Paramètres!$A$1:$I$88,3,0)*0.475*44/12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IF(A163&lt;'Données projet'!$A$270,$GR$205^A163,IF(A163='Données projet'!$A$270,'Données projet'!$B$270,GU162+GT163-HC162))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46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47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projet'!$B$9,Paramètres!$A$1:$I$88,3,0)*0.475*44/12</f>
        <v>0</v>
      </c>
      <c r="HH163" s="23">
        <f>EXP(-LN(2)/25)*HH162+(1-EXP(-LN(2)/25))/(LN(2)/25)*Calculateur!HC163*Calculateur!HE163*VLOOKUP('Données projet'!$B$9,Paramètres!$A$1:$I$88,3,0)*0.475*44/12</f>
        <v>0</v>
      </c>
      <c r="HI163" s="23">
        <f>EXP(-LN(2)/2)*HI162+(1-EXP(-LN(2)/2))/(LN(2)/2)*HC163*HF163*VLOOKUP('Données projet'!$B$9,Paramètres!$A$1:$I$88,3,0)*0.475*44/12</f>
        <v>0</v>
      </c>
      <c r="HJ163" s="24">
        <f t="shared" si="190"/>
        <v>0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96.277999999999878</v>
      </c>
      <c r="D164" s="12">
        <f t="shared" si="15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1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IF(A164&lt;'Données projet'!$A$36,$K$205^A164,IF(A164='Données projet'!$A$36,'Données projet'!$B$36,N163+M164-V163))</f>
        <v>0</v>
      </c>
      <c r="O164" s="14">
        <f>N164*VLOOKUP('Données projet'!$B$9,Paramètres!$A$1:$I$88,3,0)*VLOOKUP('Données projet'!$B$9,Paramètres!$A$1:$I$88,5,0)</f>
        <v>0</v>
      </c>
      <c r="P164" s="14" t="e">
        <f t="shared" si="15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148.54336005338024</v>
      </c>
      <c r="T164" s="62">
        <f t="shared" si="110"/>
        <v>361.07991692964788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3.9827331146199891</v>
      </c>
      <c r="AA164" s="23">
        <f>EXP(-LN(2)/25)*AA163+(1-EXP(-LN(2)/25))/(LN(2)/25)*Calculateur!V164*Calculateur!X164*VLOOKUP('Données projet'!$B$9,Paramètres!$A$1:$I$88,3,0)*0.475*44/12</f>
        <v>1.1629204014257473</v>
      </c>
      <c r="AB164" s="23">
        <f>EXP(-LN(2)/2)*AB163+(1-EXP(-LN(2)/2))/(LN(2)/2)*V164*Y164*VLOOKUP('Données projet'!$B$9,Paramètres!$A$1:$I$88,3,0)*0.475*44/12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IF(A164&lt;'Données projet'!$A$62,$AF$205^A164,IF(A164='Données projet'!$A$62,'Données projet'!$B$62,AI163+AH164-AQ163))</f>
        <v>0</v>
      </c>
      <c r="AJ164" s="14" t="e">
        <f>AI164*VLOOKUP('Données projet'!$B$10,Paramètres!$A$1:$I$88,3,0)*VLOOKUP('Données projet'!$B$10,Paramètres!$A$1:$I$88,5,0)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4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15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projet'!$B$9,Paramètres!$A$1:$I$88,3,0)*0.475*44/12</f>
        <v>0</v>
      </c>
      <c r="AV164" s="23">
        <f>EXP(-LN(2)/25)*AV163+(1-EXP(-LN(2)/25))/(LN(2)/25)*Calculateur!AQ164*Calculateur!AS164*VLOOKUP('Données projet'!$B$9,Paramètres!$A$1:$I$88,3,0)*0.475*44/12</f>
        <v>0</v>
      </c>
      <c r="AW164" s="23">
        <f>EXP(-LN(2)/2)*AW163+(1-EXP(-LN(2)/2))/(LN(2)/2)*AQ164*AT164*VLOOKUP('Données projet'!$B$9,Paramètres!$A$1:$I$88,3,0)*0.475*44/12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IF(A164&lt;'Données projet'!$A$88,$BA$205^A164,IF(A164='Données projet'!$A$88,'Données projet'!$B$88,BD163+BC164-BL163))</f>
        <v>0</v>
      </c>
      <c r="BE164" s="14" t="e">
        <f>BD164*VLOOKUP('Données projet'!$B$11,Paramètres!$A$1:$I$88,3,0)*VLOOKUP('Données projet'!$B$11,Paramètres!$A$1:$I$88,5,0)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8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19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projet'!$B$9,Paramètres!$A$1:$I$88,3,0)*0.475*44/12</f>
        <v>0</v>
      </c>
      <c r="BQ164" s="23">
        <f>EXP(-LN(2)/25)*BQ163+(1-EXP(-LN(2)/25))/(LN(2)/25)*Calculateur!BL164*Calculateur!BN164*VLOOKUP('Données projet'!$B$9,Paramètres!$A$1:$I$88,3,0)*0.475*44/12</f>
        <v>0</v>
      </c>
      <c r="BR164" s="23">
        <f>EXP(-LN(2)/2)*BR163+(1-EXP(-LN(2)/2))/(LN(2)/2)*BL164*BO164*VLOOKUP('Données projet'!$B$9,Paramètres!$A$1:$I$88,3,0)*0.475*44/12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IF(A164&lt;'Données projet'!$A$114,$BV$205^A164,IF(A164='Données projet'!$A$114,'Données projet'!$B$114,BY163+BX164-CG163))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22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23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projet'!$B$9,Paramètres!$A$1:$I$88,3,0)*0.475*44/12</f>
        <v>0</v>
      </c>
      <c r="CL164" s="23">
        <f>EXP(-LN(2)/25)*CL163+(1-EXP(-LN(2)/25))/(LN(2)/25)*Calculateur!CG164*Calculateur!CI164*VLOOKUP('Données projet'!$B$9,Paramètres!$A$1:$I$88,3,0)*0.475*44/12</f>
        <v>0</v>
      </c>
      <c r="CM164" s="23">
        <f>EXP(-LN(2)/2)*CM163+(1-EXP(-LN(2)/2))/(LN(2)/2)*CG164*CJ164*VLOOKUP('Données projet'!$B$9,Paramètres!$A$1:$I$88,3,0)*0.475*44/12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IF(A164&lt;'Données projet'!$A$140,$CQ$205^A164,IF(A164='Données projet'!$A$140,'Données projet'!$B$140,CT163+CS164-DB163))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6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27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projet'!$B$9,Paramètres!$A$1:$I$88,3,0)*0.475*44/12</f>
        <v>0</v>
      </c>
      <c r="DG164" s="23">
        <f>EXP(-LN(2)/25)*DG163+(1-EXP(-LN(2)/25))/(LN(2)/25)*Calculateur!DB164*Calculateur!DD164*VLOOKUP('Données projet'!$B$9,Paramètres!$A$1:$I$88,3,0)*0.475*44/12</f>
        <v>0</v>
      </c>
      <c r="DH164" s="23">
        <f>EXP(-LN(2)/2)*DH163+(1-EXP(-LN(2)/2))/(LN(2)/2)*DB164*DE164*VLOOKUP('Données projet'!$B$9,Paramètres!$A$1:$I$88,3,0)*0.475*44/12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IF(A164&lt;'Données projet'!$A$166,$DL$205^A164,IF(A164='Données projet'!$A$166,'Données projet'!$B$166,DO163+DN164-DW163))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30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31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projet'!$B$9,Paramètres!$A$1:$I$88,3,0)*0.475*44/12</f>
        <v>0</v>
      </c>
      <c r="EB164" s="23">
        <f>EXP(-LN(2)/25)*EB163+(1-EXP(-LN(2)/25))/(LN(2)/25)*Calculateur!DW164*Calculateur!DY164*VLOOKUP('Données projet'!$B$9,Paramètres!$A$1:$I$88,3,0)*0.475*44/12</f>
        <v>0</v>
      </c>
      <c r="EC164" s="23">
        <f>EXP(-LN(2)/2)*EC163+(1-EXP(-LN(2)/2))/(LN(2)/2)*DW164*DZ164*VLOOKUP('Données projet'!$B$9,Paramètres!$A$1:$I$88,3,0)*0.475*44/12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IF(A164&lt;'Données projet'!$A$192,$EG$205^A164,IF(A164='Données projet'!$A$192,'Données projet'!$B$192,EJ163+EI164-ER163))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34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35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projet'!$B$9,Paramètres!$A$1:$I$88,3,0)*0.475*44/12</f>
        <v>0</v>
      </c>
      <c r="EW164" s="23">
        <f>EXP(-LN(2)/25)*EW163+(1-EXP(-LN(2)/25))/(LN(2)/25)*Calculateur!ER164*Calculateur!ET164*VLOOKUP('Données projet'!$B$9,Paramètres!$A$1:$I$88,3,0)*0.475*44/12</f>
        <v>0</v>
      </c>
      <c r="EX164" s="23">
        <f>EXP(-LN(2)/2)*EX163+(1-EXP(-LN(2)/2))/(LN(2)/2)*ER164*EU164*VLOOKUP('Données projet'!$B$9,Paramètres!$A$1:$I$88,3,0)*0.475*44/12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IF(A164&lt;'Données projet'!$A$218,$FB$205^A164,IF(A164='Données projet'!$A$218,'Données projet'!$B$218,FE163+FD164-FM163))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8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39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projet'!$B$9,Paramètres!$A$1:$I$88,3,0)*0.475*44/12</f>
        <v>0</v>
      </c>
      <c r="FR164" s="23">
        <f>EXP(-LN(2)/25)*FR163+(1-EXP(-LN(2)/25))/(LN(2)/25)*Calculateur!FM164*Calculateur!FO164*VLOOKUP('Données projet'!$B$9,Paramètres!$A$1:$I$88,3,0)*0.475*44/12</f>
        <v>0</v>
      </c>
      <c r="FS164" s="23">
        <f>EXP(-LN(2)/2)*FS163+(1-EXP(-LN(2)/2))/(LN(2)/2)*FM164*FP164*VLOOKUP('Données projet'!$B$9,Paramètres!$A$1:$I$88,3,0)*0.475*44/12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IF(A164&lt;'Données projet'!$A$244,$FW$205^A164,IF(A164='Données projet'!$A$244,'Données projet'!$B$244,FZ163+FY164-GH163))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42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43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projet'!$B$9,Paramètres!$A$1:$I$88,3,0)*0.475*44/12</f>
        <v>0</v>
      </c>
      <c r="GM164" s="23">
        <f>EXP(-LN(2)/25)*GM163+(1-EXP(-LN(2)/25))/(LN(2)/25)*Calculateur!GH164*Calculateur!GJ164*VLOOKUP('Données projet'!$B$9,Paramètres!$A$1:$I$88,3,0)*0.475*44/12</f>
        <v>0</v>
      </c>
      <c r="GN164" s="23">
        <f>EXP(-LN(2)/2)*GN163+(1-EXP(-LN(2)/2))/(LN(2)/2)*GH164*GK164*VLOOKUP('Données projet'!$B$9,Paramètres!$A$1:$I$88,3,0)*0.475*44/12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IF(A164&lt;'Données projet'!$A$270,$GR$205^A164,IF(A164='Données projet'!$A$270,'Données projet'!$B$270,GU163+GT164-HC163))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46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47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projet'!$B$9,Paramètres!$A$1:$I$88,3,0)*0.475*44/12</f>
        <v>0</v>
      </c>
      <c r="HH164" s="23">
        <f>EXP(-LN(2)/25)*HH163+(1-EXP(-LN(2)/25))/(LN(2)/25)*Calculateur!HC164*Calculateur!HE164*VLOOKUP('Données projet'!$B$9,Paramètres!$A$1:$I$88,3,0)*0.475*44/12</f>
        <v>0</v>
      </c>
      <c r="HI164" s="23">
        <f>EXP(-LN(2)/2)*HI163+(1-EXP(-LN(2)/2))/(LN(2)/2)*HC164*HF164*VLOOKUP('Données projet'!$B$9,Paramètres!$A$1:$I$88,3,0)*0.475*44/12</f>
        <v>0</v>
      </c>
      <c r="HJ164" s="24">
        <f t="shared" si="190"/>
        <v>0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96.875999999999877</v>
      </c>
      <c r="D165" s="12">
        <f t="shared" si="15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1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IF(A165&lt;'Données projet'!$A$36,$K$205^A165,IF(A165='Données projet'!$A$36,'Données projet'!$B$36,N164+M165-V164))</f>
        <v>0</v>
      </c>
      <c r="O165" s="14">
        <f>N165*VLOOKUP('Données projet'!$B$9,Paramètres!$A$1:$I$88,3,0)*VLOOKUP('Données projet'!$B$9,Paramètres!$A$1:$I$88,5,0)</f>
        <v>0</v>
      </c>
      <c r="P165" s="14" t="e">
        <f t="shared" si="15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148.54336005338024</v>
      </c>
      <c r="T165" s="62">
        <f t="shared" si="110"/>
        <v>361.07991692964788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3.9046341474696247</v>
      </c>
      <c r="AA165" s="23">
        <f>EXP(-LN(2)/25)*AA164+(1-EXP(-LN(2)/25))/(LN(2)/25)*Calculateur!V165*Calculateur!X165*VLOOKUP('Données projet'!$B$9,Paramètres!$A$1:$I$88,3,0)*0.475*44/12</f>
        <v>1.1311202818934343</v>
      </c>
      <c r="AB165" s="23">
        <f>EXP(-LN(2)/2)*AB164+(1-EXP(-LN(2)/2))/(LN(2)/2)*V165*Y165*VLOOKUP('Données projet'!$B$9,Paramètres!$A$1:$I$88,3,0)*0.475*44/12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IF(A165&lt;'Données projet'!$A$62,$AF$205^A165,IF(A165='Données projet'!$A$62,'Données projet'!$B$62,AI164+AH165-AQ164))</f>
        <v>0</v>
      </c>
      <c r="AJ165" s="14" t="e">
        <f>AI165*VLOOKUP('Données projet'!$B$10,Paramètres!$A$1:$I$88,3,0)*VLOOKUP('Données projet'!$B$10,Paramètres!$A$1:$I$88,5,0)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4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15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projet'!$B$9,Paramètres!$A$1:$I$88,3,0)*0.475*44/12</f>
        <v>0</v>
      </c>
      <c r="AV165" s="23">
        <f>EXP(-LN(2)/25)*AV164+(1-EXP(-LN(2)/25))/(LN(2)/25)*Calculateur!AQ165*Calculateur!AS165*VLOOKUP('Données projet'!$B$9,Paramètres!$A$1:$I$88,3,0)*0.475*44/12</f>
        <v>0</v>
      </c>
      <c r="AW165" s="23">
        <f>EXP(-LN(2)/2)*AW164+(1-EXP(-LN(2)/2))/(LN(2)/2)*AQ165*AT165*VLOOKUP('Données projet'!$B$9,Paramètres!$A$1:$I$88,3,0)*0.475*44/12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IF(A165&lt;'Données projet'!$A$88,$BA$205^A165,IF(A165='Données projet'!$A$88,'Données projet'!$B$88,BD164+BC165-BL164))</f>
        <v>0</v>
      </c>
      <c r="BE165" s="14" t="e">
        <f>BD165*VLOOKUP('Données projet'!$B$11,Paramètres!$A$1:$I$88,3,0)*VLOOKUP('Données projet'!$B$11,Paramètres!$A$1:$I$88,5,0)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8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19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projet'!$B$9,Paramètres!$A$1:$I$88,3,0)*0.475*44/12</f>
        <v>0</v>
      </c>
      <c r="BQ165" s="23">
        <f>EXP(-LN(2)/25)*BQ164+(1-EXP(-LN(2)/25))/(LN(2)/25)*Calculateur!BL165*Calculateur!BN165*VLOOKUP('Données projet'!$B$9,Paramètres!$A$1:$I$88,3,0)*0.475*44/12</f>
        <v>0</v>
      </c>
      <c r="BR165" s="23">
        <f>EXP(-LN(2)/2)*BR164+(1-EXP(-LN(2)/2))/(LN(2)/2)*BL165*BO165*VLOOKUP('Données projet'!$B$9,Paramètres!$A$1:$I$88,3,0)*0.475*44/12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IF(A165&lt;'Données projet'!$A$114,$BV$205^A165,IF(A165='Données projet'!$A$114,'Données projet'!$B$114,BY164+BX165-CG164))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22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23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projet'!$B$9,Paramètres!$A$1:$I$88,3,0)*0.475*44/12</f>
        <v>0</v>
      </c>
      <c r="CL165" s="23">
        <f>EXP(-LN(2)/25)*CL164+(1-EXP(-LN(2)/25))/(LN(2)/25)*Calculateur!CG165*Calculateur!CI165*VLOOKUP('Données projet'!$B$9,Paramètres!$A$1:$I$88,3,0)*0.475*44/12</f>
        <v>0</v>
      </c>
      <c r="CM165" s="23">
        <f>EXP(-LN(2)/2)*CM164+(1-EXP(-LN(2)/2))/(LN(2)/2)*CG165*CJ165*VLOOKUP('Données projet'!$B$9,Paramètres!$A$1:$I$88,3,0)*0.475*44/12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IF(A165&lt;'Données projet'!$A$140,$CQ$205^A165,IF(A165='Données projet'!$A$140,'Données projet'!$B$140,CT164+CS165-DB164))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6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27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projet'!$B$9,Paramètres!$A$1:$I$88,3,0)*0.475*44/12</f>
        <v>0</v>
      </c>
      <c r="DG165" s="23">
        <f>EXP(-LN(2)/25)*DG164+(1-EXP(-LN(2)/25))/(LN(2)/25)*Calculateur!DB165*Calculateur!DD165*VLOOKUP('Données projet'!$B$9,Paramètres!$A$1:$I$88,3,0)*0.475*44/12</f>
        <v>0</v>
      </c>
      <c r="DH165" s="23">
        <f>EXP(-LN(2)/2)*DH164+(1-EXP(-LN(2)/2))/(LN(2)/2)*DB165*DE165*VLOOKUP('Données projet'!$B$9,Paramètres!$A$1:$I$88,3,0)*0.475*44/12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IF(A165&lt;'Données projet'!$A$166,$DL$205^A165,IF(A165='Données projet'!$A$166,'Données projet'!$B$166,DO164+DN165-DW164))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30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31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projet'!$B$9,Paramètres!$A$1:$I$88,3,0)*0.475*44/12</f>
        <v>0</v>
      </c>
      <c r="EB165" s="23">
        <f>EXP(-LN(2)/25)*EB164+(1-EXP(-LN(2)/25))/(LN(2)/25)*Calculateur!DW165*Calculateur!DY165*VLOOKUP('Données projet'!$B$9,Paramètres!$A$1:$I$88,3,0)*0.475*44/12</f>
        <v>0</v>
      </c>
      <c r="EC165" s="23">
        <f>EXP(-LN(2)/2)*EC164+(1-EXP(-LN(2)/2))/(LN(2)/2)*DW165*DZ165*VLOOKUP('Données projet'!$B$9,Paramètres!$A$1:$I$88,3,0)*0.475*44/12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IF(A165&lt;'Données projet'!$A$192,$EG$205^A165,IF(A165='Données projet'!$A$192,'Données projet'!$B$192,EJ164+EI165-ER164))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34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35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projet'!$B$9,Paramètres!$A$1:$I$88,3,0)*0.475*44/12</f>
        <v>0</v>
      </c>
      <c r="EW165" s="23">
        <f>EXP(-LN(2)/25)*EW164+(1-EXP(-LN(2)/25))/(LN(2)/25)*Calculateur!ER165*Calculateur!ET165*VLOOKUP('Données projet'!$B$9,Paramètres!$A$1:$I$88,3,0)*0.475*44/12</f>
        <v>0</v>
      </c>
      <c r="EX165" s="23">
        <f>EXP(-LN(2)/2)*EX164+(1-EXP(-LN(2)/2))/(LN(2)/2)*ER165*EU165*VLOOKUP('Données projet'!$B$9,Paramètres!$A$1:$I$88,3,0)*0.475*44/12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IF(A165&lt;'Données projet'!$A$218,$FB$205^A165,IF(A165='Données projet'!$A$218,'Données projet'!$B$218,FE164+FD165-FM164))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8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39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projet'!$B$9,Paramètres!$A$1:$I$88,3,0)*0.475*44/12</f>
        <v>0</v>
      </c>
      <c r="FR165" s="23">
        <f>EXP(-LN(2)/25)*FR164+(1-EXP(-LN(2)/25))/(LN(2)/25)*Calculateur!FM165*Calculateur!FO165*VLOOKUP('Données projet'!$B$9,Paramètres!$A$1:$I$88,3,0)*0.475*44/12</f>
        <v>0</v>
      </c>
      <c r="FS165" s="23">
        <f>EXP(-LN(2)/2)*FS164+(1-EXP(-LN(2)/2))/(LN(2)/2)*FM165*FP165*VLOOKUP('Données projet'!$B$9,Paramètres!$A$1:$I$88,3,0)*0.475*44/12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IF(A165&lt;'Données projet'!$A$244,$FW$205^A165,IF(A165='Données projet'!$A$244,'Données projet'!$B$244,FZ164+FY165-GH164))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42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43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projet'!$B$9,Paramètres!$A$1:$I$88,3,0)*0.475*44/12</f>
        <v>0</v>
      </c>
      <c r="GM165" s="23">
        <f>EXP(-LN(2)/25)*GM164+(1-EXP(-LN(2)/25))/(LN(2)/25)*Calculateur!GH165*Calculateur!GJ165*VLOOKUP('Données projet'!$B$9,Paramètres!$A$1:$I$88,3,0)*0.475*44/12</f>
        <v>0</v>
      </c>
      <c r="GN165" s="23">
        <f>EXP(-LN(2)/2)*GN164+(1-EXP(-LN(2)/2))/(LN(2)/2)*GH165*GK165*VLOOKUP('Données projet'!$B$9,Paramètres!$A$1:$I$88,3,0)*0.475*44/12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IF(A165&lt;'Données projet'!$A$270,$GR$205^A165,IF(A165='Données projet'!$A$270,'Données projet'!$B$270,GU164+GT165-HC164))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46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47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projet'!$B$9,Paramètres!$A$1:$I$88,3,0)*0.475*44/12</f>
        <v>0</v>
      </c>
      <c r="HH165" s="23">
        <f>EXP(-LN(2)/25)*HH164+(1-EXP(-LN(2)/25))/(LN(2)/25)*Calculateur!HC165*Calculateur!HE165*VLOOKUP('Données projet'!$B$9,Paramètres!$A$1:$I$88,3,0)*0.475*44/12</f>
        <v>0</v>
      </c>
      <c r="HI165" s="23">
        <f>EXP(-LN(2)/2)*HI164+(1-EXP(-LN(2)/2))/(LN(2)/2)*HC165*HF165*VLOOKUP('Données projet'!$B$9,Paramètres!$A$1:$I$88,3,0)*0.475*44/12</f>
        <v>0</v>
      </c>
      <c r="HJ165" s="24">
        <f t="shared" si="190"/>
        <v>0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97.473999999999876</v>
      </c>
      <c r="D166" s="12">
        <f t="shared" si="15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1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IF(A166&lt;'Données projet'!$A$36,$K$205^A166,IF(A166='Données projet'!$A$36,'Données projet'!$B$36,N165+M166-V165))</f>
        <v>0</v>
      </c>
      <c r="O166" s="14">
        <f>N166*VLOOKUP('Données projet'!$B$9,Paramètres!$A$1:$I$88,3,0)*VLOOKUP('Données projet'!$B$9,Paramètres!$A$1:$I$88,5,0)</f>
        <v>0</v>
      </c>
      <c r="P166" s="14" t="e">
        <f t="shared" si="15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148.54336005338024</v>
      </c>
      <c r="T166" s="62">
        <f t="shared" si="110"/>
        <v>361.07991692964788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3.8280666534294125</v>
      </c>
      <c r="AA166" s="23">
        <f>EXP(-LN(2)/25)*AA165+(1-EXP(-LN(2)/25))/(LN(2)/25)*Calculateur!V166*Calculateur!X166*VLOOKUP('Données projet'!$B$9,Paramètres!$A$1:$I$88,3,0)*0.475*44/12</f>
        <v>1.1001897383020278</v>
      </c>
      <c r="AB166" s="23">
        <f>EXP(-LN(2)/2)*AB165+(1-EXP(-LN(2)/2))/(LN(2)/2)*V166*Y166*VLOOKUP('Données projet'!$B$9,Paramètres!$A$1:$I$88,3,0)*0.475*44/12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IF(A166&lt;'Données projet'!$A$62,$AF$205^A166,IF(A166='Données projet'!$A$62,'Données projet'!$B$62,AI165+AH166-AQ165))</f>
        <v>0</v>
      </c>
      <c r="AJ166" s="14" t="e">
        <f>AI166*VLOOKUP('Données projet'!$B$10,Paramètres!$A$1:$I$88,3,0)*VLOOKUP('Données projet'!$B$10,Paramètres!$A$1:$I$88,5,0)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4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15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projet'!$B$9,Paramètres!$A$1:$I$88,3,0)*0.475*44/12</f>
        <v>0</v>
      </c>
      <c r="AV166" s="23">
        <f>EXP(-LN(2)/25)*AV165+(1-EXP(-LN(2)/25))/(LN(2)/25)*Calculateur!AQ166*Calculateur!AS166*VLOOKUP('Données projet'!$B$9,Paramètres!$A$1:$I$88,3,0)*0.475*44/12</f>
        <v>0</v>
      </c>
      <c r="AW166" s="23">
        <f>EXP(-LN(2)/2)*AW165+(1-EXP(-LN(2)/2))/(LN(2)/2)*AQ166*AT166*VLOOKUP('Données projet'!$B$9,Paramètres!$A$1:$I$88,3,0)*0.475*44/12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IF(A166&lt;'Données projet'!$A$88,$BA$205^A166,IF(A166='Données projet'!$A$88,'Données projet'!$B$88,BD165+BC166-BL165))</f>
        <v>0</v>
      </c>
      <c r="BE166" s="14" t="e">
        <f>BD166*VLOOKUP('Données projet'!$B$11,Paramètres!$A$1:$I$88,3,0)*VLOOKUP('Données projet'!$B$11,Paramètres!$A$1:$I$88,5,0)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8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19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projet'!$B$9,Paramètres!$A$1:$I$88,3,0)*0.475*44/12</f>
        <v>0</v>
      </c>
      <c r="BQ166" s="23">
        <f>EXP(-LN(2)/25)*BQ165+(1-EXP(-LN(2)/25))/(LN(2)/25)*Calculateur!BL166*Calculateur!BN166*VLOOKUP('Données projet'!$B$9,Paramètres!$A$1:$I$88,3,0)*0.475*44/12</f>
        <v>0</v>
      </c>
      <c r="BR166" s="23">
        <f>EXP(-LN(2)/2)*BR165+(1-EXP(-LN(2)/2))/(LN(2)/2)*BL166*BO166*VLOOKUP('Données projet'!$B$9,Paramètres!$A$1:$I$88,3,0)*0.475*44/12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IF(A166&lt;'Données projet'!$A$114,$BV$205^A166,IF(A166='Données projet'!$A$114,'Données projet'!$B$114,BY165+BX166-CG165))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22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23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projet'!$B$9,Paramètres!$A$1:$I$88,3,0)*0.475*44/12</f>
        <v>0</v>
      </c>
      <c r="CL166" s="23">
        <f>EXP(-LN(2)/25)*CL165+(1-EXP(-LN(2)/25))/(LN(2)/25)*Calculateur!CG166*Calculateur!CI166*VLOOKUP('Données projet'!$B$9,Paramètres!$A$1:$I$88,3,0)*0.475*44/12</f>
        <v>0</v>
      </c>
      <c r="CM166" s="23">
        <f>EXP(-LN(2)/2)*CM165+(1-EXP(-LN(2)/2))/(LN(2)/2)*CG166*CJ166*VLOOKUP('Données projet'!$B$9,Paramètres!$A$1:$I$88,3,0)*0.475*44/12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IF(A166&lt;'Données projet'!$A$140,$CQ$205^A166,IF(A166='Données projet'!$A$140,'Données projet'!$B$140,CT165+CS166-DB165))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6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27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projet'!$B$9,Paramètres!$A$1:$I$88,3,0)*0.475*44/12</f>
        <v>0</v>
      </c>
      <c r="DG166" s="23">
        <f>EXP(-LN(2)/25)*DG165+(1-EXP(-LN(2)/25))/(LN(2)/25)*Calculateur!DB166*Calculateur!DD166*VLOOKUP('Données projet'!$B$9,Paramètres!$A$1:$I$88,3,0)*0.475*44/12</f>
        <v>0</v>
      </c>
      <c r="DH166" s="23">
        <f>EXP(-LN(2)/2)*DH165+(1-EXP(-LN(2)/2))/(LN(2)/2)*DB166*DE166*VLOOKUP('Données projet'!$B$9,Paramètres!$A$1:$I$88,3,0)*0.475*44/12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IF(A166&lt;'Données projet'!$A$166,$DL$205^A166,IF(A166='Données projet'!$A$166,'Données projet'!$B$166,DO165+DN166-DW165))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30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31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projet'!$B$9,Paramètres!$A$1:$I$88,3,0)*0.475*44/12</f>
        <v>0</v>
      </c>
      <c r="EB166" s="23">
        <f>EXP(-LN(2)/25)*EB165+(1-EXP(-LN(2)/25))/(LN(2)/25)*Calculateur!DW166*Calculateur!DY166*VLOOKUP('Données projet'!$B$9,Paramètres!$A$1:$I$88,3,0)*0.475*44/12</f>
        <v>0</v>
      </c>
      <c r="EC166" s="23">
        <f>EXP(-LN(2)/2)*EC165+(1-EXP(-LN(2)/2))/(LN(2)/2)*DW166*DZ166*VLOOKUP('Données projet'!$B$9,Paramètres!$A$1:$I$88,3,0)*0.475*44/12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IF(A166&lt;'Données projet'!$A$192,$EG$205^A166,IF(A166='Données projet'!$A$192,'Données projet'!$B$192,EJ165+EI166-ER165))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34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35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projet'!$B$9,Paramètres!$A$1:$I$88,3,0)*0.475*44/12</f>
        <v>0</v>
      </c>
      <c r="EW166" s="23">
        <f>EXP(-LN(2)/25)*EW165+(1-EXP(-LN(2)/25))/(LN(2)/25)*Calculateur!ER166*Calculateur!ET166*VLOOKUP('Données projet'!$B$9,Paramètres!$A$1:$I$88,3,0)*0.475*44/12</f>
        <v>0</v>
      </c>
      <c r="EX166" s="23">
        <f>EXP(-LN(2)/2)*EX165+(1-EXP(-LN(2)/2))/(LN(2)/2)*ER166*EU166*VLOOKUP('Données projet'!$B$9,Paramètres!$A$1:$I$88,3,0)*0.475*44/12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IF(A166&lt;'Données projet'!$A$218,$FB$205^A166,IF(A166='Données projet'!$A$218,'Données projet'!$B$218,FE165+FD166-FM165))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8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39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projet'!$B$9,Paramètres!$A$1:$I$88,3,0)*0.475*44/12</f>
        <v>0</v>
      </c>
      <c r="FR166" s="23">
        <f>EXP(-LN(2)/25)*FR165+(1-EXP(-LN(2)/25))/(LN(2)/25)*Calculateur!FM166*Calculateur!FO166*VLOOKUP('Données projet'!$B$9,Paramètres!$A$1:$I$88,3,0)*0.475*44/12</f>
        <v>0</v>
      </c>
      <c r="FS166" s="23">
        <f>EXP(-LN(2)/2)*FS165+(1-EXP(-LN(2)/2))/(LN(2)/2)*FM166*FP166*VLOOKUP('Données projet'!$B$9,Paramètres!$A$1:$I$88,3,0)*0.475*44/12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IF(A166&lt;'Données projet'!$A$244,$FW$205^A166,IF(A166='Données projet'!$A$244,'Données projet'!$B$244,FZ165+FY166-GH165))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42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43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projet'!$B$9,Paramètres!$A$1:$I$88,3,0)*0.475*44/12</f>
        <v>0</v>
      </c>
      <c r="GM166" s="23">
        <f>EXP(-LN(2)/25)*GM165+(1-EXP(-LN(2)/25))/(LN(2)/25)*Calculateur!GH166*Calculateur!GJ166*VLOOKUP('Données projet'!$B$9,Paramètres!$A$1:$I$88,3,0)*0.475*44/12</f>
        <v>0</v>
      </c>
      <c r="GN166" s="23">
        <f>EXP(-LN(2)/2)*GN165+(1-EXP(-LN(2)/2))/(LN(2)/2)*GH166*GK166*VLOOKUP('Données projet'!$B$9,Paramètres!$A$1:$I$88,3,0)*0.475*44/12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IF(A166&lt;'Données projet'!$A$270,$GR$205^A166,IF(A166='Données projet'!$A$270,'Données projet'!$B$270,GU165+GT166-HC165))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46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47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projet'!$B$9,Paramètres!$A$1:$I$88,3,0)*0.475*44/12</f>
        <v>0</v>
      </c>
      <c r="HH166" s="23">
        <f>EXP(-LN(2)/25)*HH165+(1-EXP(-LN(2)/25))/(LN(2)/25)*Calculateur!HC166*Calculateur!HE166*VLOOKUP('Données projet'!$B$9,Paramètres!$A$1:$I$88,3,0)*0.475*44/12</f>
        <v>0</v>
      </c>
      <c r="HI166" s="23">
        <f>EXP(-LN(2)/2)*HI165+(1-EXP(-LN(2)/2))/(LN(2)/2)*HC166*HF166*VLOOKUP('Données projet'!$B$9,Paramètres!$A$1:$I$88,3,0)*0.475*44/12</f>
        <v>0</v>
      </c>
      <c r="HJ166" s="24">
        <f t="shared" si="190"/>
        <v>0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98.071999999999875</v>
      </c>
      <c r="D167" s="12">
        <f t="shared" si="15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1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IF(A167&lt;'Données projet'!$A$36,$K$205^A167,IF(A167='Données projet'!$A$36,'Données projet'!$B$36,N166+M167-V166))</f>
        <v>0</v>
      </c>
      <c r="O167" s="14">
        <f>N167*VLOOKUP('Données projet'!$B$9,Paramètres!$A$1:$I$88,3,0)*VLOOKUP('Données projet'!$B$9,Paramètres!$A$1:$I$88,5,0)</f>
        <v>0</v>
      </c>
      <c r="P167" s="14" t="e">
        <f t="shared" si="15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148.54336005338024</v>
      </c>
      <c r="T167" s="62">
        <f t="shared" si="110"/>
        <v>361.07991692964788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3.7530006012457693</v>
      </c>
      <c r="AA167" s="23">
        <f>EXP(-LN(2)/25)*AA166+(1-EXP(-LN(2)/25))/(LN(2)/25)*Calculateur!V167*Calculateur!X167*VLOOKUP('Données projet'!$B$9,Paramètres!$A$1:$I$88,3,0)*0.475*44/12</f>
        <v>1.070104992051695</v>
      </c>
      <c r="AB167" s="23">
        <f>EXP(-LN(2)/2)*AB166+(1-EXP(-LN(2)/2))/(LN(2)/2)*V167*Y167*VLOOKUP('Données projet'!$B$9,Paramètres!$A$1:$I$88,3,0)*0.475*44/12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IF(A167&lt;'Données projet'!$A$62,$AF$205^A167,IF(A167='Données projet'!$A$62,'Données projet'!$B$62,AI166+AH167-AQ166))</f>
        <v>0</v>
      </c>
      <c r="AJ167" s="14" t="e">
        <f>AI167*VLOOKUP('Données projet'!$B$10,Paramètres!$A$1:$I$88,3,0)*VLOOKUP('Données projet'!$B$10,Paramètres!$A$1:$I$88,5,0)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4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15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projet'!$B$9,Paramètres!$A$1:$I$88,3,0)*0.475*44/12</f>
        <v>0</v>
      </c>
      <c r="AV167" s="23">
        <f>EXP(-LN(2)/25)*AV166+(1-EXP(-LN(2)/25))/(LN(2)/25)*Calculateur!AQ167*Calculateur!AS167*VLOOKUP('Données projet'!$B$9,Paramètres!$A$1:$I$88,3,0)*0.475*44/12</f>
        <v>0</v>
      </c>
      <c r="AW167" s="23">
        <f>EXP(-LN(2)/2)*AW166+(1-EXP(-LN(2)/2))/(LN(2)/2)*AQ167*AT167*VLOOKUP('Données projet'!$B$9,Paramètres!$A$1:$I$88,3,0)*0.475*44/12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IF(A167&lt;'Données projet'!$A$88,$BA$205^A167,IF(A167='Données projet'!$A$88,'Données projet'!$B$88,BD166+BC167-BL166))</f>
        <v>0</v>
      </c>
      <c r="BE167" s="14" t="e">
        <f>BD167*VLOOKUP('Données projet'!$B$11,Paramètres!$A$1:$I$88,3,0)*VLOOKUP('Données projet'!$B$11,Paramètres!$A$1:$I$88,5,0)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8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19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projet'!$B$9,Paramètres!$A$1:$I$88,3,0)*0.475*44/12</f>
        <v>0</v>
      </c>
      <c r="BQ167" s="23">
        <f>EXP(-LN(2)/25)*BQ166+(1-EXP(-LN(2)/25))/(LN(2)/25)*Calculateur!BL167*Calculateur!BN167*VLOOKUP('Données projet'!$B$9,Paramètres!$A$1:$I$88,3,0)*0.475*44/12</f>
        <v>0</v>
      </c>
      <c r="BR167" s="23">
        <f>EXP(-LN(2)/2)*BR166+(1-EXP(-LN(2)/2))/(LN(2)/2)*BL167*BO167*VLOOKUP('Données projet'!$B$9,Paramètres!$A$1:$I$88,3,0)*0.475*44/12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IF(A167&lt;'Données projet'!$A$114,$BV$205^A167,IF(A167='Données projet'!$A$114,'Données projet'!$B$114,BY166+BX167-CG166))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22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23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projet'!$B$9,Paramètres!$A$1:$I$88,3,0)*0.475*44/12</f>
        <v>0</v>
      </c>
      <c r="CL167" s="23">
        <f>EXP(-LN(2)/25)*CL166+(1-EXP(-LN(2)/25))/(LN(2)/25)*Calculateur!CG167*Calculateur!CI167*VLOOKUP('Données projet'!$B$9,Paramètres!$A$1:$I$88,3,0)*0.475*44/12</f>
        <v>0</v>
      </c>
      <c r="CM167" s="23">
        <f>EXP(-LN(2)/2)*CM166+(1-EXP(-LN(2)/2))/(LN(2)/2)*CG167*CJ167*VLOOKUP('Données projet'!$B$9,Paramètres!$A$1:$I$88,3,0)*0.475*44/12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IF(A167&lt;'Données projet'!$A$140,$CQ$205^A167,IF(A167='Données projet'!$A$140,'Données projet'!$B$140,CT166+CS167-DB166))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6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27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projet'!$B$9,Paramètres!$A$1:$I$88,3,0)*0.475*44/12</f>
        <v>0</v>
      </c>
      <c r="DG167" s="23">
        <f>EXP(-LN(2)/25)*DG166+(1-EXP(-LN(2)/25))/(LN(2)/25)*Calculateur!DB167*Calculateur!DD167*VLOOKUP('Données projet'!$B$9,Paramètres!$A$1:$I$88,3,0)*0.475*44/12</f>
        <v>0</v>
      </c>
      <c r="DH167" s="23">
        <f>EXP(-LN(2)/2)*DH166+(1-EXP(-LN(2)/2))/(LN(2)/2)*DB167*DE167*VLOOKUP('Données projet'!$B$9,Paramètres!$A$1:$I$88,3,0)*0.475*44/12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IF(A167&lt;'Données projet'!$A$166,$DL$205^A167,IF(A167='Données projet'!$A$166,'Données projet'!$B$166,DO166+DN167-DW166))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30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31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projet'!$B$9,Paramètres!$A$1:$I$88,3,0)*0.475*44/12</f>
        <v>0</v>
      </c>
      <c r="EB167" s="23">
        <f>EXP(-LN(2)/25)*EB166+(1-EXP(-LN(2)/25))/(LN(2)/25)*Calculateur!DW167*Calculateur!DY167*VLOOKUP('Données projet'!$B$9,Paramètres!$A$1:$I$88,3,0)*0.475*44/12</f>
        <v>0</v>
      </c>
      <c r="EC167" s="23">
        <f>EXP(-LN(2)/2)*EC166+(1-EXP(-LN(2)/2))/(LN(2)/2)*DW167*DZ167*VLOOKUP('Données projet'!$B$9,Paramètres!$A$1:$I$88,3,0)*0.475*44/12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IF(A167&lt;'Données projet'!$A$192,$EG$205^A167,IF(A167='Données projet'!$A$192,'Données projet'!$B$192,EJ166+EI167-ER166))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34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35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projet'!$B$9,Paramètres!$A$1:$I$88,3,0)*0.475*44/12</f>
        <v>0</v>
      </c>
      <c r="EW167" s="23">
        <f>EXP(-LN(2)/25)*EW166+(1-EXP(-LN(2)/25))/(LN(2)/25)*Calculateur!ER167*Calculateur!ET167*VLOOKUP('Données projet'!$B$9,Paramètres!$A$1:$I$88,3,0)*0.475*44/12</f>
        <v>0</v>
      </c>
      <c r="EX167" s="23">
        <f>EXP(-LN(2)/2)*EX166+(1-EXP(-LN(2)/2))/(LN(2)/2)*ER167*EU167*VLOOKUP('Données projet'!$B$9,Paramètres!$A$1:$I$88,3,0)*0.475*44/12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IF(A167&lt;'Données projet'!$A$218,$FB$205^A167,IF(A167='Données projet'!$A$218,'Données projet'!$B$218,FE166+FD167-FM166))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8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39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projet'!$B$9,Paramètres!$A$1:$I$88,3,0)*0.475*44/12</f>
        <v>0</v>
      </c>
      <c r="FR167" s="23">
        <f>EXP(-LN(2)/25)*FR166+(1-EXP(-LN(2)/25))/(LN(2)/25)*Calculateur!FM167*Calculateur!FO167*VLOOKUP('Données projet'!$B$9,Paramètres!$A$1:$I$88,3,0)*0.475*44/12</f>
        <v>0</v>
      </c>
      <c r="FS167" s="23">
        <f>EXP(-LN(2)/2)*FS166+(1-EXP(-LN(2)/2))/(LN(2)/2)*FM167*FP167*VLOOKUP('Données projet'!$B$9,Paramètres!$A$1:$I$88,3,0)*0.475*44/12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IF(A167&lt;'Données projet'!$A$244,$FW$205^A167,IF(A167='Données projet'!$A$244,'Données projet'!$B$244,FZ166+FY167-GH166))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42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43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projet'!$B$9,Paramètres!$A$1:$I$88,3,0)*0.475*44/12</f>
        <v>0</v>
      </c>
      <c r="GM167" s="23">
        <f>EXP(-LN(2)/25)*GM166+(1-EXP(-LN(2)/25))/(LN(2)/25)*Calculateur!GH167*Calculateur!GJ167*VLOOKUP('Données projet'!$B$9,Paramètres!$A$1:$I$88,3,0)*0.475*44/12</f>
        <v>0</v>
      </c>
      <c r="GN167" s="23">
        <f>EXP(-LN(2)/2)*GN166+(1-EXP(-LN(2)/2))/(LN(2)/2)*GH167*GK167*VLOOKUP('Données projet'!$B$9,Paramètres!$A$1:$I$88,3,0)*0.475*44/12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IF(A167&lt;'Données projet'!$A$270,$GR$205^A167,IF(A167='Données projet'!$A$270,'Données projet'!$B$270,GU166+GT167-HC166))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46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47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projet'!$B$9,Paramètres!$A$1:$I$88,3,0)*0.475*44/12</f>
        <v>0</v>
      </c>
      <c r="HH167" s="23">
        <f>EXP(-LN(2)/25)*HH166+(1-EXP(-LN(2)/25))/(LN(2)/25)*Calculateur!HC167*Calculateur!HE167*VLOOKUP('Données projet'!$B$9,Paramètres!$A$1:$I$88,3,0)*0.475*44/12</f>
        <v>0</v>
      </c>
      <c r="HI167" s="23">
        <f>EXP(-LN(2)/2)*HI166+(1-EXP(-LN(2)/2))/(LN(2)/2)*HC167*HF167*VLOOKUP('Données projet'!$B$9,Paramètres!$A$1:$I$88,3,0)*0.475*44/12</f>
        <v>0</v>
      </c>
      <c r="HJ167" s="24">
        <f t="shared" si="190"/>
        <v>0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98.669999999999874</v>
      </c>
      <c r="D168" s="12">
        <f t="shared" si="15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1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IF(A168&lt;'Données projet'!$A$36,$K$205^A168,IF(A168='Données projet'!$A$36,'Données projet'!$B$36,N167+M168-V167))</f>
        <v>0</v>
      </c>
      <c r="O168" s="14">
        <f>N168*VLOOKUP('Données projet'!$B$9,Paramètres!$A$1:$I$88,3,0)*VLOOKUP('Données projet'!$B$9,Paramètres!$A$1:$I$88,5,0)</f>
        <v>0</v>
      </c>
      <c r="P168" s="14" t="e">
        <f t="shared" si="15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148.54336005338024</v>
      </c>
      <c r="T168" s="62">
        <f t="shared" si="110"/>
        <v>361.07991692964788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3.6794065485596761</v>
      </c>
      <c r="AA168" s="23">
        <f>EXP(-LN(2)/25)*AA167+(1-EXP(-LN(2)/25))/(LN(2)/25)*Calculateur!V168*Calculateur!X168*VLOOKUP('Données projet'!$B$9,Paramètres!$A$1:$I$88,3,0)*0.475*44/12</f>
        <v>1.0408429147696656</v>
      </c>
      <c r="AB168" s="23">
        <f>EXP(-LN(2)/2)*AB167+(1-EXP(-LN(2)/2))/(LN(2)/2)*V168*Y168*VLOOKUP('Données projet'!$B$9,Paramètres!$A$1:$I$88,3,0)*0.475*44/12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IF(A168&lt;'Données projet'!$A$62,$AF$205^A168,IF(A168='Données projet'!$A$62,'Données projet'!$B$62,AI167+AH168-AQ167))</f>
        <v>0</v>
      </c>
      <c r="AJ168" s="14" t="e">
        <f>AI168*VLOOKUP('Données projet'!$B$10,Paramètres!$A$1:$I$88,3,0)*VLOOKUP('Données projet'!$B$10,Paramètres!$A$1:$I$88,5,0)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4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15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projet'!$B$9,Paramètres!$A$1:$I$88,3,0)*0.475*44/12</f>
        <v>0</v>
      </c>
      <c r="AV168" s="23">
        <f>EXP(-LN(2)/25)*AV167+(1-EXP(-LN(2)/25))/(LN(2)/25)*Calculateur!AQ168*Calculateur!AS168*VLOOKUP('Données projet'!$B$9,Paramètres!$A$1:$I$88,3,0)*0.475*44/12</f>
        <v>0</v>
      </c>
      <c r="AW168" s="23">
        <f>EXP(-LN(2)/2)*AW167+(1-EXP(-LN(2)/2))/(LN(2)/2)*AQ168*AT168*VLOOKUP('Données projet'!$B$9,Paramètres!$A$1:$I$88,3,0)*0.475*44/12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IF(A168&lt;'Données projet'!$A$88,$BA$205^A168,IF(A168='Données projet'!$A$88,'Données projet'!$B$88,BD167+BC168-BL167))</f>
        <v>0</v>
      </c>
      <c r="BE168" s="14" t="e">
        <f>BD168*VLOOKUP('Données projet'!$B$11,Paramètres!$A$1:$I$88,3,0)*VLOOKUP('Données projet'!$B$11,Paramètres!$A$1:$I$88,5,0)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8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19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projet'!$B$9,Paramètres!$A$1:$I$88,3,0)*0.475*44/12</f>
        <v>0</v>
      </c>
      <c r="BQ168" s="23">
        <f>EXP(-LN(2)/25)*BQ167+(1-EXP(-LN(2)/25))/(LN(2)/25)*Calculateur!BL168*Calculateur!BN168*VLOOKUP('Données projet'!$B$9,Paramètres!$A$1:$I$88,3,0)*0.475*44/12</f>
        <v>0</v>
      </c>
      <c r="BR168" s="23">
        <f>EXP(-LN(2)/2)*BR167+(1-EXP(-LN(2)/2))/(LN(2)/2)*BL168*BO168*VLOOKUP('Données projet'!$B$9,Paramètres!$A$1:$I$88,3,0)*0.475*44/12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IF(A168&lt;'Données projet'!$A$114,$BV$205^A168,IF(A168='Données projet'!$A$114,'Données projet'!$B$114,BY167+BX168-CG167))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22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23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projet'!$B$9,Paramètres!$A$1:$I$88,3,0)*0.475*44/12</f>
        <v>0</v>
      </c>
      <c r="CL168" s="23">
        <f>EXP(-LN(2)/25)*CL167+(1-EXP(-LN(2)/25))/(LN(2)/25)*Calculateur!CG168*Calculateur!CI168*VLOOKUP('Données projet'!$B$9,Paramètres!$A$1:$I$88,3,0)*0.475*44/12</f>
        <v>0</v>
      </c>
      <c r="CM168" s="23">
        <f>EXP(-LN(2)/2)*CM167+(1-EXP(-LN(2)/2))/(LN(2)/2)*CG168*CJ168*VLOOKUP('Données projet'!$B$9,Paramètres!$A$1:$I$88,3,0)*0.475*44/12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IF(A168&lt;'Données projet'!$A$140,$CQ$205^A168,IF(A168='Données projet'!$A$140,'Données projet'!$B$140,CT167+CS168-DB167))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6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27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projet'!$B$9,Paramètres!$A$1:$I$88,3,0)*0.475*44/12</f>
        <v>0</v>
      </c>
      <c r="DG168" s="23">
        <f>EXP(-LN(2)/25)*DG167+(1-EXP(-LN(2)/25))/(LN(2)/25)*Calculateur!DB168*Calculateur!DD168*VLOOKUP('Données projet'!$B$9,Paramètres!$A$1:$I$88,3,0)*0.475*44/12</f>
        <v>0</v>
      </c>
      <c r="DH168" s="23">
        <f>EXP(-LN(2)/2)*DH167+(1-EXP(-LN(2)/2))/(LN(2)/2)*DB168*DE168*VLOOKUP('Données projet'!$B$9,Paramètres!$A$1:$I$88,3,0)*0.475*44/12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IF(A168&lt;'Données projet'!$A$166,$DL$205^A168,IF(A168='Données projet'!$A$166,'Données projet'!$B$166,DO167+DN168-DW167))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30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31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projet'!$B$9,Paramètres!$A$1:$I$88,3,0)*0.475*44/12</f>
        <v>0</v>
      </c>
      <c r="EB168" s="23">
        <f>EXP(-LN(2)/25)*EB167+(1-EXP(-LN(2)/25))/(LN(2)/25)*Calculateur!DW168*Calculateur!DY168*VLOOKUP('Données projet'!$B$9,Paramètres!$A$1:$I$88,3,0)*0.475*44/12</f>
        <v>0</v>
      </c>
      <c r="EC168" s="23">
        <f>EXP(-LN(2)/2)*EC167+(1-EXP(-LN(2)/2))/(LN(2)/2)*DW168*DZ168*VLOOKUP('Données projet'!$B$9,Paramètres!$A$1:$I$88,3,0)*0.475*44/12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IF(A168&lt;'Données projet'!$A$192,$EG$205^A168,IF(A168='Données projet'!$A$192,'Données projet'!$B$192,EJ167+EI168-ER167))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34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35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projet'!$B$9,Paramètres!$A$1:$I$88,3,0)*0.475*44/12</f>
        <v>0</v>
      </c>
      <c r="EW168" s="23">
        <f>EXP(-LN(2)/25)*EW167+(1-EXP(-LN(2)/25))/(LN(2)/25)*Calculateur!ER168*Calculateur!ET168*VLOOKUP('Données projet'!$B$9,Paramètres!$A$1:$I$88,3,0)*0.475*44/12</f>
        <v>0</v>
      </c>
      <c r="EX168" s="23">
        <f>EXP(-LN(2)/2)*EX167+(1-EXP(-LN(2)/2))/(LN(2)/2)*ER168*EU168*VLOOKUP('Données projet'!$B$9,Paramètres!$A$1:$I$88,3,0)*0.475*44/12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IF(A168&lt;'Données projet'!$A$218,$FB$205^A168,IF(A168='Données projet'!$A$218,'Données projet'!$B$218,FE167+FD168-FM167))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8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39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projet'!$B$9,Paramètres!$A$1:$I$88,3,0)*0.475*44/12</f>
        <v>0</v>
      </c>
      <c r="FR168" s="23">
        <f>EXP(-LN(2)/25)*FR167+(1-EXP(-LN(2)/25))/(LN(2)/25)*Calculateur!FM168*Calculateur!FO168*VLOOKUP('Données projet'!$B$9,Paramètres!$A$1:$I$88,3,0)*0.475*44/12</f>
        <v>0</v>
      </c>
      <c r="FS168" s="23">
        <f>EXP(-LN(2)/2)*FS167+(1-EXP(-LN(2)/2))/(LN(2)/2)*FM168*FP168*VLOOKUP('Données projet'!$B$9,Paramètres!$A$1:$I$88,3,0)*0.475*44/12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IF(A168&lt;'Données projet'!$A$244,$FW$205^A168,IF(A168='Données projet'!$A$244,'Données projet'!$B$244,FZ167+FY168-GH167))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42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43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projet'!$B$9,Paramètres!$A$1:$I$88,3,0)*0.475*44/12</f>
        <v>0</v>
      </c>
      <c r="GM168" s="23">
        <f>EXP(-LN(2)/25)*GM167+(1-EXP(-LN(2)/25))/(LN(2)/25)*Calculateur!GH168*Calculateur!GJ168*VLOOKUP('Données projet'!$B$9,Paramètres!$A$1:$I$88,3,0)*0.475*44/12</f>
        <v>0</v>
      </c>
      <c r="GN168" s="23">
        <f>EXP(-LN(2)/2)*GN167+(1-EXP(-LN(2)/2))/(LN(2)/2)*GH168*GK168*VLOOKUP('Données projet'!$B$9,Paramètres!$A$1:$I$88,3,0)*0.475*44/12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IF(A168&lt;'Données projet'!$A$270,$GR$205^A168,IF(A168='Données projet'!$A$270,'Données projet'!$B$270,GU167+GT168-HC167))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46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47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projet'!$B$9,Paramètres!$A$1:$I$88,3,0)*0.475*44/12</f>
        <v>0</v>
      </c>
      <c r="HH168" s="23">
        <f>EXP(-LN(2)/25)*HH167+(1-EXP(-LN(2)/25))/(LN(2)/25)*Calculateur!HC168*Calculateur!HE168*VLOOKUP('Données projet'!$B$9,Paramètres!$A$1:$I$88,3,0)*0.475*44/12</f>
        <v>0</v>
      </c>
      <c r="HI168" s="23">
        <f>EXP(-LN(2)/2)*HI167+(1-EXP(-LN(2)/2))/(LN(2)/2)*HC168*HF168*VLOOKUP('Données projet'!$B$9,Paramètres!$A$1:$I$88,3,0)*0.475*44/12</f>
        <v>0</v>
      </c>
      <c r="HJ168" s="24">
        <f t="shared" si="190"/>
        <v>0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99.267999999999873</v>
      </c>
      <c r="D169" s="12">
        <f t="shared" si="15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1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IF(A169&lt;'Données projet'!$A$36,$K$205^A169,IF(A169='Données projet'!$A$36,'Données projet'!$B$36,N168+M169-V168))</f>
        <v>0</v>
      </c>
      <c r="O169" s="14">
        <f>N169*VLOOKUP('Données projet'!$B$9,Paramètres!$A$1:$I$88,3,0)*VLOOKUP('Données projet'!$B$9,Paramètres!$A$1:$I$88,5,0)</f>
        <v>0</v>
      </c>
      <c r="P169" s="14" t="e">
        <f t="shared" si="15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148.54336005338024</v>
      </c>
      <c r="T169" s="62">
        <f t="shared" si="110"/>
        <v>361.07991692964788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3.6072556303588175</v>
      </c>
      <c r="AA169" s="23">
        <f>EXP(-LN(2)/25)*AA168+(1-EXP(-LN(2)/25))/(LN(2)/25)*Calculateur!V169*Calculateur!X169*VLOOKUP('Données projet'!$B$9,Paramètres!$A$1:$I$88,3,0)*0.475*44/12</f>
        <v>1.0123810105297391</v>
      </c>
      <c r="AB169" s="23">
        <f>EXP(-LN(2)/2)*AB168+(1-EXP(-LN(2)/2))/(LN(2)/2)*V169*Y169*VLOOKUP('Données projet'!$B$9,Paramètres!$A$1:$I$88,3,0)*0.475*44/12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IF(A169&lt;'Données projet'!$A$62,$AF$205^A169,IF(A169='Données projet'!$A$62,'Données projet'!$B$62,AI168+AH169-AQ168))</f>
        <v>0</v>
      </c>
      <c r="AJ169" s="14" t="e">
        <f>AI169*VLOOKUP('Données projet'!$B$10,Paramètres!$A$1:$I$88,3,0)*VLOOKUP('Données projet'!$B$10,Paramètres!$A$1:$I$88,5,0)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4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15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projet'!$B$9,Paramètres!$A$1:$I$88,3,0)*0.475*44/12</f>
        <v>0</v>
      </c>
      <c r="AV169" s="23">
        <f>EXP(-LN(2)/25)*AV168+(1-EXP(-LN(2)/25))/(LN(2)/25)*Calculateur!AQ169*Calculateur!AS169*VLOOKUP('Données projet'!$B$9,Paramètres!$A$1:$I$88,3,0)*0.475*44/12</f>
        <v>0</v>
      </c>
      <c r="AW169" s="23">
        <f>EXP(-LN(2)/2)*AW168+(1-EXP(-LN(2)/2))/(LN(2)/2)*AQ169*AT169*VLOOKUP('Données projet'!$B$9,Paramètres!$A$1:$I$88,3,0)*0.475*44/12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IF(A169&lt;'Données projet'!$A$88,$BA$205^A169,IF(A169='Données projet'!$A$88,'Données projet'!$B$88,BD168+BC169-BL168))</f>
        <v>0</v>
      </c>
      <c r="BE169" s="14" t="e">
        <f>BD169*VLOOKUP('Données projet'!$B$11,Paramètres!$A$1:$I$88,3,0)*VLOOKUP('Données projet'!$B$11,Paramètres!$A$1:$I$88,5,0)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8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19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projet'!$B$9,Paramètres!$A$1:$I$88,3,0)*0.475*44/12</f>
        <v>0</v>
      </c>
      <c r="BQ169" s="23">
        <f>EXP(-LN(2)/25)*BQ168+(1-EXP(-LN(2)/25))/(LN(2)/25)*Calculateur!BL169*Calculateur!BN169*VLOOKUP('Données projet'!$B$9,Paramètres!$A$1:$I$88,3,0)*0.475*44/12</f>
        <v>0</v>
      </c>
      <c r="BR169" s="23">
        <f>EXP(-LN(2)/2)*BR168+(1-EXP(-LN(2)/2))/(LN(2)/2)*BL169*BO169*VLOOKUP('Données projet'!$B$9,Paramètres!$A$1:$I$88,3,0)*0.475*44/12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IF(A169&lt;'Données projet'!$A$114,$BV$205^A169,IF(A169='Données projet'!$A$114,'Données projet'!$B$114,BY168+BX169-CG168))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22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23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projet'!$B$9,Paramètres!$A$1:$I$88,3,0)*0.475*44/12</f>
        <v>0</v>
      </c>
      <c r="CL169" s="23">
        <f>EXP(-LN(2)/25)*CL168+(1-EXP(-LN(2)/25))/(LN(2)/25)*Calculateur!CG169*Calculateur!CI169*VLOOKUP('Données projet'!$B$9,Paramètres!$A$1:$I$88,3,0)*0.475*44/12</f>
        <v>0</v>
      </c>
      <c r="CM169" s="23">
        <f>EXP(-LN(2)/2)*CM168+(1-EXP(-LN(2)/2))/(LN(2)/2)*CG169*CJ169*VLOOKUP('Données projet'!$B$9,Paramètres!$A$1:$I$88,3,0)*0.475*44/12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IF(A169&lt;'Données projet'!$A$140,$CQ$205^A169,IF(A169='Données projet'!$A$140,'Données projet'!$B$140,CT168+CS169-DB168))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6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27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projet'!$B$9,Paramètres!$A$1:$I$88,3,0)*0.475*44/12</f>
        <v>0</v>
      </c>
      <c r="DG169" s="23">
        <f>EXP(-LN(2)/25)*DG168+(1-EXP(-LN(2)/25))/(LN(2)/25)*Calculateur!DB169*Calculateur!DD169*VLOOKUP('Données projet'!$B$9,Paramètres!$A$1:$I$88,3,0)*0.475*44/12</f>
        <v>0</v>
      </c>
      <c r="DH169" s="23">
        <f>EXP(-LN(2)/2)*DH168+(1-EXP(-LN(2)/2))/(LN(2)/2)*DB169*DE169*VLOOKUP('Données projet'!$B$9,Paramètres!$A$1:$I$88,3,0)*0.475*44/12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IF(A169&lt;'Données projet'!$A$166,$DL$205^A169,IF(A169='Données projet'!$A$166,'Données projet'!$B$166,DO168+DN169-DW168))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30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31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projet'!$B$9,Paramètres!$A$1:$I$88,3,0)*0.475*44/12</f>
        <v>0</v>
      </c>
      <c r="EB169" s="23">
        <f>EXP(-LN(2)/25)*EB168+(1-EXP(-LN(2)/25))/(LN(2)/25)*Calculateur!DW169*Calculateur!DY169*VLOOKUP('Données projet'!$B$9,Paramètres!$A$1:$I$88,3,0)*0.475*44/12</f>
        <v>0</v>
      </c>
      <c r="EC169" s="23">
        <f>EXP(-LN(2)/2)*EC168+(1-EXP(-LN(2)/2))/(LN(2)/2)*DW169*DZ169*VLOOKUP('Données projet'!$B$9,Paramètres!$A$1:$I$88,3,0)*0.475*44/12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IF(A169&lt;'Données projet'!$A$192,$EG$205^A169,IF(A169='Données projet'!$A$192,'Données projet'!$B$192,EJ168+EI169-ER168))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34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35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projet'!$B$9,Paramètres!$A$1:$I$88,3,0)*0.475*44/12</f>
        <v>0</v>
      </c>
      <c r="EW169" s="23">
        <f>EXP(-LN(2)/25)*EW168+(1-EXP(-LN(2)/25))/(LN(2)/25)*Calculateur!ER169*Calculateur!ET169*VLOOKUP('Données projet'!$B$9,Paramètres!$A$1:$I$88,3,0)*0.475*44/12</f>
        <v>0</v>
      </c>
      <c r="EX169" s="23">
        <f>EXP(-LN(2)/2)*EX168+(1-EXP(-LN(2)/2))/(LN(2)/2)*ER169*EU169*VLOOKUP('Données projet'!$B$9,Paramètres!$A$1:$I$88,3,0)*0.475*44/12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IF(A169&lt;'Données projet'!$A$218,$FB$205^A169,IF(A169='Données projet'!$A$218,'Données projet'!$B$218,FE168+FD169-FM168))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8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39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projet'!$B$9,Paramètres!$A$1:$I$88,3,0)*0.475*44/12</f>
        <v>0</v>
      </c>
      <c r="FR169" s="23">
        <f>EXP(-LN(2)/25)*FR168+(1-EXP(-LN(2)/25))/(LN(2)/25)*Calculateur!FM169*Calculateur!FO169*VLOOKUP('Données projet'!$B$9,Paramètres!$A$1:$I$88,3,0)*0.475*44/12</f>
        <v>0</v>
      </c>
      <c r="FS169" s="23">
        <f>EXP(-LN(2)/2)*FS168+(1-EXP(-LN(2)/2))/(LN(2)/2)*FM169*FP169*VLOOKUP('Données projet'!$B$9,Paramètres!$A$1:$I$88,3,0)*0.475*44/12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IF(A169&lt;'Données projet'!$A$244,$FW$205^A169,IF(A169='Données projet'!$A$244,'Données projet'!$B$244,FZ168+FY169-GH168))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42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43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projet'!$B$9,Paramètres!$A$1:$I$88,3,0)*0.475*44/12</f>
        <v>0</v>
      </c>
      <c r="GM169" s="23">
        <f>EXP(-LN(2)/25)*GM168+(1-EXP(-LN(2)/25))/(LN(2)/25)*Calculateur!GH169*Calculateur!GJ169*VLOOKUP('Données projet'!$B$9,Paramètres!$A$1:$I$88,3,0)*0.475*44/12</f>
        <v>0</v>
      </c>
      <c r="GN169" s="23">
        <f>EXP(-LN(2)/2)*GN168+(1-EXP(-LN(2)/2))/(LN(2)/2)*GH169*GK169*VLOOKUP('Données projet'!$B$9,Paramètres!$A$1:$I$88,3,0)*0.475*44/12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IF(A169&lt;'Données projet'!$A$270,$GR$205^A169,IF(A169='Données projet'!$A$270,'Données projet'!$B$270,GU168+GT169-HC168))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46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47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projet'!$B$9,Paramètres!$A$1:$I$88,3,0)*0.475*44/12</f>
        <v>0</v>
      </c>
      <c r="HH169" s="23">
        <f>EXP(-LN(2)/25)*HH168+(1-EXP(-LN(2)/25))/(LN(2)/25)*Calculateur!HC169*Calculateur!HE169*VLOOKUP('Données projet'!$B$9,Paramètres!$A$1:$I$88,3,0)*0.475*44/12</f>
        <v>0</v>
      </c>
      <c r="HI169" s="23">
        <f>EXP(-LN(2)/2)*HI168+(1-EXP(-LN(2)/2))/(LN(2)/2)*HC169*HF169*VLOOKUP('Données projet'!$B$9,Paramètres!$A$1:$I$88,3,0)*0.475*44/12</f>
        <v>0</v>
      </c>
      <c r="HJ169" s="24">
        <f t="shared" si="190"/>
        <v>0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99.865999999999872</v>
      </c>
      <c r="D170" s="12">
        <f t="shared" si="15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1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IF(A170&lt;'Données projet'!$A$36,$K$205^A170,IF(A170='Données projet'!$A$36,'Données projet'!$B$36,N169+M170-V169))</f>
        <v>0</v>
      </c>
      <c r="O170" s="14">
        <f>N170*VLOOKUP('Données projet'!$B$9,Paramètres!$A$1:$I$88,3,0)*VLOOKUP('Données projet'!$B$9,Paramètres!$A$1:$I$88,5,0)</f>
        <v>0</v>
      </c>
      <c r="P170" s="14" t="e">
        <f t="shared" si="15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148.54336005338024</v>
      </c>
      <c r="T170" s="62">
        <f t="shared" si="110"/>
        <v>361.07991692964788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3.5365195476561628</v>
      </c>
      <c r="AA170" s="23">
        <f>EXP(-LN(2)/25)*AA169+(1-EXP(-LN(2)/25))/(LN(2)/25)*Calculateur!V170*Calculateur!X170*VLOOKUP('Données projet'!$B$9,Paramètres!$A$1:$I$88,3,0)*0.475*44/12</f>
        <v>0.98469739855799987</v>
      </c>
      <c r="AB170" s="23">
        <f>EXP(-LN(2)/2)*AB169+(1-EXP(-LN(2)/2))/(LN(2)/2)*V170*Y170*VLOOKUP('Données projet'!$B$9,Paramètres!$A$1:$I$88,3,0)*0.475*44/12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IF(A170&lt;'Données projet'!$A$62,$AF$205^A170,IF(A170='Données projet'!$A$62,'Données projet'!$B$62,AI169+AH170-AQ169))</f>
        <v>0</v>
      </c>
      <c r="AJ170" s="14" t="e">
        <f>AI170*VLOOKUP('Données projet'!$B$10,Paramètres!$A$1:$I$88,3,0)*VLOOKUP('Données projet'!$B$10,Paramètres!$A$1:$I$88,5,0)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4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15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projet'!$B$9,Paramètres!$A$1:$I$88,3,0)*0.475*44/12</f>
        <v>0</v>
      </c>
      <c r="AV170" s="23">
        <f>EXP(-LN(2)/25)*AV169+(1-EXP(-LN(2)/25))/(LN(2)/25)*Calculateur!AQ170*Calculateur!AS170*VLOOKUP('Données projet'!$B$9,Paramètres!$A$1:$I$88,3,0)*0.475*44/12</f>
        <v>0</v>
      </c>
      <c r="AW170" s="23">
        <f>EXP(-LN(2)/2)*AW169+(1-EXP(-LN(2)/2))/(LN(2)/2)*AQ170*AT170*VLOOKUP('Données projet'!$B$9,Paramètres!$A$1:$I$88,3,0)*0.475*44/12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IF(A170&lt;'Données projet'!$A$88,$BA$205^A170,IF(A170='Données projet'!$A$88,'Données projet'!$B$88,BD169+BC170-BL169))</f>
        <v>0</v>
      </c>
      <c r="BE170" s="14" t="e">
        <f>BD170*VLOOKUP('Données projet'!$B$11,Paramètres!$A$1:$I$88,3,0)*VLOOKUP('Données projet'!$B$11,Paramètres!$A$1:$I$88,5,0)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8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19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projet'!$B$9,Paramètres!$A$1:$I$88,3,0)*0.475*44/12</f>
        <v>0</v>
      </c>
      <c r="BQ170" s="23">
        <f>EXP(-LN(2)/25)*BQ169+(1-EXP(-LN(2)/25))/(LN(2)/25)*Calculateur!BL170*Calculateur!BN170*VLOOKUP('Données projet'!$B$9,Paramètres!$A$1:$I$88,3,0)*0.475*44/12</f>
        <v>0</v>
      </c>
      <c r="BR170" s="23">
        <f>EXP(-LN(2)/2)*BR169+(1-EXP(-LN(2)/2))/(LN(2)/2)*BL170*BO170*VLOOKUP('Données projet'!$B$9,Paramètres!$A$1:$I$88,3,0)*0.475*44/12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IF(A170&lt;'Données projet'!$A$114,$BV$205^A170,IF(A170='Données projet'!$A$114,'Données projet'!$B$114,BY169+BX170-CG169))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22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23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projet'!$B$9,Paramètres!$A$1:$I$88,3,0)*0.475*44/12</f>
        <v>0</v>
      </c>
      <c r="CL170" s="23">
        <f>EXP(-LN(2)/25)*CL169+(1-EXP(-LN(2)/25))/(LN(2)/25)*Calculateur!CG170*Calculateur!CI170*VLOOKUP('Données projet'!$B$9,Paramètres!$A$1:$I$88,3,0)*0.475*44/12</f>
        <v>0</v>
      </c>
      <c r="CM170" s="23">
        <f>EXP(-LN(2)/2)*CM169+(1-EXP(-LN(2)/2))/(LN(2)/2)*CG170*CJ170*VLOOKUP('Données projet'!$B$9,Paramètres!$A$1:$I$88,3,0)*0.475*44/12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IF(A170&lt;'Données projet'!$A$140,$CQ$205^A170,IF(A170='Données projet'!$A$140,'Données projet'!$B$140,CT169+CS170-DB169))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6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27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projet'!$B$9,Paramètres!$A$1:$I$88,3,0)*0.475*44/12</f>
        <v>0</v>
      </c>
      <c r="DG170" s="23">
        <f>EXP(-LN(2)/25)*DG169+(1-EXP(-LN(2)/25))/(LN(2)/25)*Calculateur!DB170*Calculateur!DD170*VLOOKUP('Données projet'!$B$9,Paramètres!$A$1:$I$88,3,0)*0.475*44/12</f>
        <v>0</v>
      </c>
      <c r="DH170" s="23">
        <f>EXP(-LN(2)/2)*DH169+(1-EXP(-LN(2)/2))/(LN(2)/2)*DB170*DE170*VLOOKUP('Données projet'!$B$9,Paramètres!$A$1:$I$88,3,0)*0.475*44/12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IF(A170&lt;'Données projet'!$A$166,$DL$205^A170,IF(A170='Données projet'!$A$166,'Données projet'!$B$166,DO169+DN170-DW169))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30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31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projet'!$B$9,Paramètres!$A$1:$I$88,3,0)*0.475*44/12</f>
        <v>0</v>
      </c>
      <c r="EB170" s="23">
        <f>EXP(-LN(2)/25)*EB169+(1-EXP(-LN(2)/25))/(LN(2)/25)*Calculateur!DW170*Calculateur!DY170*VLOOKUP('Données projet'!$B$9,Paramètres!$A$1:$I$88,3,0)*0.475*44/12</f>
        <v>0</v>
      </c>
      <c r="EC170" s="23">
        <f>EXP(-LN(2)/2)*EC169+(1-EXP(-LN(2)/2))/(LN(2)/2)*DW170*DZ170*VLOOKUP('Données projet'!$B$9,Paramètres!$A$1:$I$88,3,0)*0.475*44/12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IF(A170&lt;'Données projet'!$A$192,$EG$205^A170,IF(A170='Données projet'!$A$192,'Données projet'!$B$192,EJ169+EI170-ER169))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34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35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projet'!$B$9,Paramètres!$A$1:$I$88,3,0)*0.475*44/12</f>
        <v>0</v>
      </c>
      <c r="EW170" s="23">
        <f>EXP(-LN(2)/25)*EW169+(1-EXP(-LN(2)/25))/(LN(2)/25)*Calculateur!ER170*Calculateur!ET170*VLOOKUP('Données projet'!$B$9,Paramètres!$A$1:$I$88,3,0)*0.475*44/12</f>
        <v>0</v>
      </c>
      <c r="EX170" s="23">
        <f>EXP(-LN(2)/2)*EX169+(1-EXP(-LN(2)/2))/(LN(2)/2)*ER170*EU170*VLOOKUP('Données projet'!$B$9,Paramètres!$A$1:$I$88,3,0)*0.475*44/12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IF(A170&lt;'Données projet'!$A$218,$FB$205^A170,IF(A170='Données projet'!$A$218,'Données projet'!$B$218,FE169+FD170-FM169))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8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39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projet'!$B$9,Paramètres!$A$1:$I$88,3,0)*0.475*44/12</f>
        <v>0</v>
      </c>
      <c r="FR170" s="23">
        <f>EXP(-LN(2)/25)*FR169+(1-EXP(-LN(2)/25))/(LN(2)/25)*Calculateur!FM170*Calculateur!FO170*VLOOKUP('Données projet'!$B$9,Paramètres!$A$1:$I$88,3,0)*0.475*44/12</f>
        <v>0</v>
      </c>
      <c r="FS170" s="23">
        <f>EXP(-LN(2)/2)*FS169+(1-EXP(-LN(2)/2))/(LN(2)/2)*FM170*FP170*VLOOKUP('Données projet'!$B$9,Paramètres!$A$1:$I$88,3,0)*0.475*44/12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IF(A170&lt;'Données projet'!$A$244,$FW$205^A170,IF(A170='Données projet'!$A$244,'Données projet'!$B$244,FZ169+FY170-GH169))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42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43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projet'!$B$9,Paramètres!$A$1:$I$88,3,0)*0.475*44/12</f>
        <v>0</v>
      </c>
      <c r="GM170" s="23">
        <f>EXP(-LN(2)/25)*GM169+(1-EXP(-LN(2)/25))/(LN(2)/25)*Calculateur!GH170*Calculateur!GJ170*VLOOKUP('Données projet'!$B$9,Paramètres!$A$1:$I$88,3,0)*0.475*44/12</f>
        <v>0</v>
      </c>
      <c r="GN170" s="23">
        <f>EXP(-LN(2)/2)*GN169+(1-EXP(-LN(2)/2))/(LN(2)/2)*GH170*GK170*VLOOKUP('Données projet'!$B$9,Paramètres!$A$1:$I$88,3,0)*0.475*44/12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IF(A170&lt;'Données projet'!$A$270,$GR$205^A170,IF(A170='Données projet'!$A$270,'Données projet'!$B$270,GU169+GT170-HC169))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46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47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projet'!$B$9,Paramètres!$A$1:$I$88,3,0)*0.475*44/12</f>
        <v>0</v>
      </c>
      <c r="HH170" s="23">
        <f>EXP(-LN(2)/25)*HH169+(1-EXP(-LN(2)/25))/(LN(2)/25)*Calculateur!HC170*Calculateur!HE170*VLOOKUP('Données projet'!$B$9,Paramètres!$A$1:$I$88,3,0)*0.475*44/12</f>
        <v>0</v>
      </c>
      <c r="HI170" s="23">
        <f>EXP(-LN(2)/2)*HI169+(1-EXP(-LN(2)/2))/(LN(2)/2)*HC170*HF170*VLOOKUP('Données projet'!$B$9,Paramètres!$A$1:$I$88,3,0)*0.475*44/12</f>
        <v>0</v>
      </c>
      <c r="HJ170" s="24">
        <f t="shared" si="190"/>
        <v>0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100.46399999999987</v>
      </c>
      <c r="D171" s="12">
        <f t="shared" si="15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1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IF(A171&lt;'Données projet'!$A$36,$K$205^A171,IF(A171='Données projet'!$A$36,'Données projet'!$B$36,N170+M171-V170))</f>
        <v>0</v>
      </c>
      <c r="O171" s="14">
        <f>N171*VLOOKUP('Données projet'!$B$9,Paramètres!$A$1:$I$88,3,0)*VLOOKUP('Données projet'!$B$9,Paramètres!$A$1:$I$88,5,0)</f>
        <v>0</v>
      </c>
      <c r="P171" s="14" t="e">
        <f t="shared" si="15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148.54336005338024</v>
      </c>
      <c r="T171" s="62">
        <f t="shared" si="110"/>
        <v>361.07991692964788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3.467170556390557</v>
      </c>
      <c r="AA171" s="23">
        <f>EXP(-LN(2)/25)*AA170+(1-EXP(-LN(2)/25))/(LN(2)/25)*Calculateur!V171*Calculateur!X171*VLOOKUP('Données projet'!$B$9,Paramètres!$A$1:$I$88,3,0)*0.475*44/12</f>
        <v>0.95777079641144569</v>
      </c>
      <c r="AB171" s="23">
        <f>EXP(-LN(2)/2)*AB170+(1-EXP(-LN(2)/2))/(LN(2)/2)*V171*Y171*VLOOKUP('Données projet'!$B$9,Paramètres!$A$1:$I$88,3,0)*0.475*44/12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IF(A171&lt;'Données projet'!$A$62,$AF$205^A171,IF(A171='Données projet'!$A$62,'Données projet'!$B$62,AI170+AH171-AQ170))</f>
        <v>0</v>
      </c>
      <c r="AJ171" s="14" t="e">
        <f>AI171*VLOOKUP('Données projet'!$B$10,Paramètres!$A$1:$I$88,3,0)*VLOOKUP('Données projet'!$B$10,Paramètres!$A$1:$I$88,5,0)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4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15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projet'!$B$9,Paramètres!$A$1:$I$88,3,0)*0.475*44/12</f>
        <v>0</v>
      </c>
      <c r="AV171" s="23">
        <f>EXP(-LN(2)/25)*AV170+(1-EXP(-LN(2)/25))/(LN(2)/25)*Calculateur!AQ171*Calculateur!AS171*VLOOKUP('Données projet'!$B$9,Paramètres!$A$1:$I$88,3,0)*0.475*44/12</f>
        <v>0</v>
      </c>
      <c r="AW171" s="23">
        <f>EXP(-LN(2)/2)*AW170+(1-EXP(-LN(2)/2))/(LN(2)/2)*AQ171*AT171*VLOOKUP('Données projet'!$B$9,Paramètres!$A$1:$I$88,3,0)*0.475*44/12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IF(A171&lt;'Données projet'!$A$88,$BA$205^A171,IF(A171='Données projet'!$A$88,'Données projet'!$B$88,BD170+BC171-BL170))</f>
        <v>0</v>
      </c>
      <c r="BE171" s="14" t="e">
        <f>BD171*VLOOKUP('Données projet'!$B$11,Paramètres!$A$1:$I$88,3,0)*VLOOKUP('Données projet'!$B$11,Paramètres!$A$1:$I$88,5,0)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8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19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projet'!$B$9,Paramètres!$A$1:$I$88,3,0)*0.475*44/12</f>
        <v>0</v>
      </c>
      <c r="BQ171" s="23">
        <f>EXP(-LN(2)/25)*BQ170+(1-EXP(-LN(2)/25))/(LN(2)/25)*Calculateur!BL171*Calculateur!BN171*VLOOKUP('Données projet'!$B$9,Paramètres!$A$1:$I$88,3,0)*0.475*44/12</f>
        <v>0</v>
      </c>
      <c r="BR171" s="23">
        <f>EXP(-LN(2)/2)*BR170+(1-EXP(-LN(2)/2))/(LN(2)/2)*BL171*BO171*VLOOKUP('Données projet'!$B$9,Paramètres!$A$1:$I$88,3,0)*0.475*44/12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IF(A171&lt;'Données projet'!$A$114,$BV$205^A171,IF(A171='Données projet'!$A$114,'Données projet'!$B$114,BY170+BX171-CG170))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22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23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projet'!$B$9,Paramètres!$A$1:$I$88,3,0)*0.475*44/12</f>
        <v>0</v>
      </c>
      <c r="CL171" s="23">
        <f>EXP(-LN(2)/25)*CL170+(1-EXP(-LN(2)/25))/(LN(2)/25)*Calculateur!CG171*Calculateur!CI171*VLOOKUP('Données projet'!$B$9,Paramètres!$A$1:$I$88,3,0)*0.475*44/12</f>
        <v>0</v>
      </c>
      <c r="CM171" s="23">
        <f>EXP(-LN(2)/2)*CM170+(1-EXP(-LN(2)/2))/(LN(2)/2)*CG171*CJ171*VLOOKUP('Données projet'!$B$9,Paramètres!$A$1:$I$88,3,0)*0.475*44/12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IF(A171&lt;'Données projet'!$A$140,$CQ$205^A171,IF(A171='Données projet'!$A$140,'Données projet'!$B$140,CT170+CS171-DB170))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6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27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projet'!$B$9,Paramètres!$A$1:$I$88,3,0)*0.475*44/12</f>
        <v>0</v>
      </c>
      <c r="DG171" s="23">
        <f>EXP(-LN(2)/25)*DG170+(1-EXP(-LN(2)/25))/(LN(2)/25)*Calculateur!DB171*Calculateur!DD171*VLOOKUP('Données projet'!$B$9,Paramètres!$A$1:$I$88,3,0)*0.475*44/12</f>
        <v>0</v>
      </c>
      <c r="DH171" s="23">
        <f>EXP(-LN(2)/2)*DH170+(1-EXP(-LN(2)/2))/(LN(2)/2)*DB171*DE171*VLOOKUP('Données projet'!$B$9,Paramètres!$A$1:$I$88,3,0)*0.475*44/12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IF(A171&lt;'Données projet'!$A$166,$DL$205^A171,IF(A171='Données projet'!$A$166,'Données projet'!$B$166,DO170+DN171-DW170))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30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31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projet'!$B$9,Paramètres!$A$1:$I$88,3,0)*0.475*44/12</f>
        <v>0</v>
      </c>
      <c r="EB171" s="23">
        <f>EXP(-LN(2)/25)*EB170+(1-EXP(-LN(2)/25))/(LN(2)/25)*Calculateur!DW171*Calculateur!DY171*VLOOKUP('Données projet'!$B$9,Paramètres!$A$1:$I$88,3,0)*0.475*44/12</f>
        <v>0</v>
      </c>
      <c r="EC171" s="23">
        <f>EXP(-LN(2)/2)*EC170+(1-EXP(-LN(2)/2))/(LN(2)/2)*DW171*DZ171*VLOOKUP('Données projet'!$B$9,Paramètres!$A$1:$I$88,3,0)*0.475*44/12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IF(A171&lt;'Données projet'!$A$192,$EG$205^A171,IF(A171='Données projet'!$A$192,'Données projet'!$B$192,EJ170+EI171-ER170))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34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35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projet'!$B$9,Paramètres!$A$1:$I$88,3,0)*0.475*44/12</f>
        <v>0</v>
      </c>
      <c r="EW171" s="23">
        <f>EXP(-LN(2)/25)*EW170+(1-EXP(-LN(2)/25))/(LN(2)/25)*Calculateur!ER171*Calculateur!ET171*VLOOKUP('Données projet'!$B$9,Paramètres!$A$1:$I$88,3,0)*0.475*44/12</f>
        <v>0</v>
      </c>
      <c r="EX171" s="23">
        <f>EXP(-LN(2)/2)*EX170+(1-EXP(-LN(2)/2))/(LN(2)/2)*ER171*EU171*VLOOKUP('Données projet'!$B$9,Paramètres!$A$1:$I$88,3,0)*0.475*44/12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IF(A171&lt;'Données projet'!$A$218,$FB$205^A171,IF(A171='Données projet'!$A$218,'Données projet'!$B$218,FE170+FD171-FM170))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8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39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projet'!$B$9,Paramètres!$A$1:$I$88,3,0)*0.475*44/12</f>
        <v>0</v>
      </c>
      <c r="FR171" s="23">
        <f>EXP(-LN(2)/25)*FR170+(1-EXP(-LN(2)/25))/(LN(2)/25)*Calculateur!FM171*Calculateur!FO171*VLOOKUP('Données projet'!$B$9,Paramètres!$A$1:$I$88,3,0)*0.475*44/12</f>
        <v>0</v>
      </c>
      <c r="FS171" s="23">
        <f>EXP(-LN(2)/2)*FS170+(1-EXP(-LN(2)/2))/(LN(2)/2)*FM171*FP171*VLOOKUP('Données projet'!$B$9,Paramètres!$A$1:$I$88,3,0)*0.475*44/12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IF(A171&lt;'Données projet'!$A$244,$FW$205^A171,IF(A171='Données projet'!$A$244,'Données projet'!$B$244,FZ170+FY171-GH170))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42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43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projet'!$B$9,Paramètres!$A$1:$I$88,3,0)*0.475*44/12</f>
        <v>0</v>
      </c>
      <c r="GM171" s="23">
        <f>EXP(-LN(2)/25)*GM170+(1-EXP(-LN(2)/25))/(LN(2)/25)*Calculateur!GH171*Calculateur!GJ171*VLOOKUP('Données projet'!$B$9,Paramètres!$A$1:$I$88,3,0)*0.475*44/12</f>
        <v>0</v>
      </c>
      <c r="GN171" s="23">
        <f>EXP(-LN(2)/2)*GN170+(1-EXP(-LN(2)/2))/(LN(2)/2)*GH171*GK171*VLOOKUP('Données projet'!$B$9,Paramètres!$A$1:$I$88,3,0)*0.475*44/12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IF(A171&lt;'Données projet'!$A$270,$GR$205^A171,IF(A171='Données projet'!$A$270,'Données projet'!$B$270,GU170+GT171-HC170))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46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47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projet'!$B$9,Paramètres!$A$1:$I$88,3,0)*0.475*44/12</f>
        <v>0</v>
      </c>
      <c r="HH171" s="23">
        <f>EXP(-LN(2)/25)*HH170+(1-EXP(-LN(2)/25))/(LN(2)/25)*Calculateur!HC171*Calculateur!HE171*VLOOKUP('Données projet'!$B$9,Paramètres!$A$1:$I$88,3,0)*0.475*44/12</f>
        <v>0</v>
      </c>
      <c r="HI171" s="23">
        <f>EXP(-LN(2)/2)*HI170+(1-EXP(-LN(2)/2))/(LN(2)/2)*HC171*HF171*VLOOKUP('Données projet'!$B$9,Paramètres!$A$1:$I$88,3,0)*0.475*44/12</f>
        <v>0</v>
      </c>
      <c r="HJ171" s="24">
        <f t="shared" si="190"/>
        <v>0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101.06199999999987</v>
      </c>
      <c r="D172" s="12">
        <f t="shared" si="15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1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IF(A172&lt;'Données projet'!$A$36,$K$205^A172,IF(A172='Données projet'!$A$36,'Données projet'!$B$36,N171+M172-V171))</f>
        <v>0</v>
      </c>
      <c r="O172" s="14">
        <f>N172*VLOOKUP('Données projet'!$B$9,Paramètres!$A$1:$I$88,3,0)*VLOOKUP('Données projet'!$B$9,Paramètres!$A$1:$I$88,5,0)</f>
        <v>0</v>
      </c>
      <c r="P172" s="14" t="e">
        <f t="shared" si="15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148.54336005338024</v>
      </c>
      <c r="T172" s="62">
        <f t="shared" si="110"/>
        <v>361.07991692964788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3.3991814565449618</v>
      </c>
      <c r="AA172" s="23">
        <f>EXP(-LN(2)/25)*AA171+(1-EXP(-LN(2)/25))/(LN(2)/25)*Calculateur!V172*Calculateur!X172*VLOOKUP('Données projet'!$B$9,Paramètres!$A$1:$I$88,3,0)*0.475*44/12</f>
        <v>0.9315805036165975</v>
      </c>
      <c r="AB172" s="23">
        <f>EXP(-LN(2)/2)*AB171+(1-EXP(-LN(2)/2))/(LN(2)/2)*V172*Y172*VLOOKUP('Données projet'!$B$9,Paramètres!$A$1:$I$88,3,0)*0.475*44/12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IF(A172&lt;'Données projet'!$A$62,$AF$205^A172,IF(A172='Données projet'!$A$62,'Données projet'!$B$62,AI171+AH172-AQ171))</f>
        <v>0</v>
      </c>
      <c r="AJ172" s="14" t="e">
        <f>AI172*VLOOKUP('Données projet'!$B$10,Paramètres!$A$1:$I$88,3,0)*VLOOKUP('Données projet'!$B$10,Paramètres!$A$1:$I$88,5,0)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4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15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projet'!$B$9,Paramètres!$A$1:$I$88,3,0)*0.475*44/12</f>
        <v>0</v>
      </c>
      <c r="AV172" s="23">
        <f>EXP(-LN(2)/25)*AV171+(1-EXP(-LN(2)/25))/(LN(2)/25)*Calculateur!AQ172*Calculateur!AS172*VLOOKUP('Données projet'!$B$9,Paramètres!$A$1:$I$88,3,0)*0.475*44/12</f>
        <v>0</v>
      </c>
      <c r="AW172" s="23">
        <f>EXP(-LN(2)/2)*AW171+(1-EXP(-LN(2)/2))/(LN(2)/2)*AQ172*AT172*VLOOKUP('Données projet'!$B$9,Paramètres!$A$1:$I$88,3,0)*0.475*44/12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IF(A172&lt;'Données projet'!$A$88,$BA$205^A172,IF(A172='Données projet'!$A$88,'Données projet'!$B$88,BD171+BC172-BL171))</f>
        <v>0</v>
      </c>
      <c r="BE172" s="14" t="e">
        <f>BD172*VLOOKUP('Données projet'!$B$11,Paramètres!$A$1:$I$88,3,0)*VLOOKUP('Données projet'!$B$11,Paramètres!$A$1:$I$88,5,0)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8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19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projet'!$B$9,Paramètres!$A$1:$I$88,3,0)*0.475*44/12</f>
        <v>0</v>
      </c>
      <c r="BQ172" s="23">
        <f>EXP(-LN(2)/25)*BQ171+(1-EXP(-LN(2)/25))/(LN(2)/25)*Calculateur!BL172*Calculateur!BN172*VLOOKUP('Données projet'!$B$9,Paramètres!$A$1:$I$88,3,0)*0.475*44/12</f>
        <v>0</v>
      </c>
      <c r="BR172" s="23">
        <f>EXP(-LN(2)/2)*BR171+(1-EXP(-LN(2)/2))/(LN(2)/2)*BL172*BO172*VLOOKUP('Données projet'!$B$9,Paramètres!$A$1:$I$88,3,0)*0.475*44/12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IF(A172&lt;'Données projet'!$A$114,$BV$205^A172,IF(A172='Données projet'!$A$114,'Données projet'!$B$114,BY171+BX172-CG171))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22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23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projet'!$B$9,Paramètres!$A$1:$I$88,3,0)*0.475*44/12</f>
        <v>0</v>
      </c>
      <c r="CL172" s="23">
        <f>EXP(-LN(2)/25)*CL171+(1-EXP(-LN(2)/25))/(LN(2)/25)*Calculateur!CG172*Calculateur!CI172*VLOOKUP('Données projet'!$B$9,Paramètres!$A$1:$I$88,3,0)*0.475*44/12</f>
        <v>0</v>
      </c>
      <c r="CM172" s="23">
        <f>EXP(-LN(2)/2)*CM171+(1-EXP(-LN(2)/2))/(LN(2)/2)*CG172*CJ172*VLOOKUP('Données projet'!$B$9,Paramètres!$A$1:$I$88,3,0)*0.475*44/12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IF(A172&lt;'Données projet'!$A$140,$CQ$205^A172,IF(A172='Données projet'!$A$140,'Données projet'!$B$140,CT171+CS172-DB171))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6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27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projet'!$B$9,Paramètres!$A$1:$I$88,3,0)*0.475*44/12</f>
        <v>0</v>
      </c>
      <c r="DG172" s="23">
        <f>EXP(-LN(2)/25)*DG171+(1-EXP(-LN(2)/25))/(LN(2)/25)*Calculateur!DB172*Calculateur!DD172*VLOOKUP('Données projet'!$B$9,Paramètres!$A$1:$I$88,3,0)*0.475*44/12</f>
        <v>0</v>
      </c>
      <c r="DH172" s="23">
        <f>EXP(-LN(2)/2)*DH171+(1-EXP(-LN(2)/2))/(LN(2)/2)*DB172*DE172*VLOOKUP('Données projet'!$B$9,Paramètres!$A$1:$I$88,3,0)*0.475*44/12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IF(A172&lt;'Données projet'!$A$166,$DL$205^A172,IF(A172='Données projet'!$A$166,'Données projet'!$B$166,DO171+DN172-DW171))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30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31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projet'!$B$9,Paramètres!$A$1:$I$88,3,0)*0.475*44/12</f>
        <v>0</v>
      </c>
      <c r="EB172" s="23">
        <f>EXP(-LN(2)/25)*EB171+(1-EXP(-LN(2)/25))/(LN(2)/25)*Calculateur!DW172*Calculateur!DY172*VLOOKUP('Données projet'!$B$9,Paramètres!$A$1:$I$88,3,0)*0.475*44/12</f>
        <v>0</v>
      </c>
      <c r="EC172" s="23">
        <f>EXP(-LN(2)/2)*EC171+(1-EXP(-LN(2)/2))/(LN(2)/2)*DW172*DZ172*VLOOKUP('Données projet'!$B$9,Paramètres!$A$1:$I$88,3,0)*0.475*44/12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IF(A172&lt;'Données projet'!$A$192,$EG$205^A172,IF(A172='Données projet'!$A$192,'Données projet'!$B$192,EJ171+EI172-ER171))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34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35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projet'!$B$9,Paramètres!$A$1:$I$88,3,0)*0.475*44/12</f>
        <v>0</v>
      </c>
      <c r="EW172" s="23">
        <f>EXP(-LN(2)/25)*EW171+(1-EXP(-LN(2)/25))/(LN(2)/25)*Calculateur!ER172*Calculateur!ET172*VLOOKUP('Données projet'!$B$9,Paramètres!$A$1:$I$88,3,0)*0.475*44/12</f>
        <v>0</v>
      </c>
      <c r="EX172" s="23">
        <f>EXP(-LN(2)/2)*EX171+(1-EXP(-LN(2)/2))/(LN(2)/2)*ER172*EU172*VLOOKUP('Données projet'!$B$9,Paramètres!$A$1:$I$88,3,0)*0.475*44/12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IF(A172&lt;'Données projet'!$A$218,$FB$205^A172,IF(A172='Données projet'!$A$218,'Données projet'!$B$218,FE171+FD172-FM171))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8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39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projet'!$B$9,Paramètres!$A$1:$I$88,3,0)*0.475*44/12</f>
        <v>0</v>
      </c>
      <c r="FR172" s="23">
        <f>EXP(-LN(2)/25)*FR171+(1-EXP(-LN(2)/25))/(LN(2)/25)*Calculateur!FM172*Calculateur!FO172*VLOOKUP('Données projet'!$B$9,Paramètres!$A$1:$I$88,3,0)*0.475*44/12</f>
        <v>0</v>
      </c>
      <c r="FS172" s="23">
        <f>EXP(-LN(2)/2)*FS171+(1-EXP(-LN(2)/2))/(LN(2)/2)*FM172*FP172*VLOOKUP('Données projet'!$B$9,Paramètres!$A$1:$I$88,3,0)*0.475*44/12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IF(A172&lt;'Données projet'!$A$244,$FW$205^A172,IF(A172='Données projet'!$A$244,'Données projet'!$B$244,FZ171+FY172-GH171))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42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43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projet'!$B$9,Paramètres!$A$1:$I$88,3,0)*0.475*44/12</f>
        <v>0</v>
      </c>
      <c r="GM172" s="23">
        <f>EXP(-LN(2)/25)*GM171+(1-EXP(-LN(2)/25))/(LN(2)/25)*Calculateur!GH172*Calculateur!GJ172*VLOOKUP('Données projet'!$B$9,Paramètres!$A$1:$I$88,3,0)*0.475*44/12</f>
        <v>0</v>
      </c>
      <c r="GN172" s="23">
        <f>EXP(-LN(2)/2)*GN171+(1-EXP(-LN(2)/2))/(LN(2)/2)*GH172*GK172*VLOOKUP('Données projet'!$B$9,Paramètres!$A$1:$I$88,3,0)*0.475*44/12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IF(A172&lt;'Données projet'!$A$270,$GR$205^A172,IF(A172='Données projet'!$A$270,'Données projet'!$B$270,GU171+GT172-HC171))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46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47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projet'!$B$9,Paramètres!$A$1:$I$88,3,0)*0.475*44/12</f>
        <v>0</v>
      </c>
      <c r="HH172" s="23">
        <f>EXP(-LN(2)/25)*HH171+(1-EXP(-LN(2)/25))/(LN(2)/25)*Calculateur!HC172*Calculateur!HE172*VLOOKUP('Données projet'!$B$9,Paramètres!$A$1:$I$88,3,0)*0.475*44/12</f>
        <v>0</v>
      </c>
      <c r="HI172" s="23">
        <f>EXP(-LN(2)/2)*HI171+(1-EXP(-LN(2)/2))/(LN(2)/2)*HC172*HF172*VLOOKUP('Données projet'!$B$9,Paramètres!$A$1:$I$88,3,0)*0.475*44/12</f>
        <v>0</v>
      </c>
      <c r="HJ172" s="24">
        <f t="shared" si="190"/>
        <v>0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101.65999999999987</v>
      </c>
      <c r="D173" s="12">
        <f t="shared" si="15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1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IF(A173&lt;'Données projet'!$A$36,$K$205^A173,IF(A173='Données projet'!$A$36,'Données projet'!$B$36,N172+M173-V172))</f>
        <v>0</v>
      </c>
      <c r="O173" s="14">
        <f>N173*VLOOKUP('Données projet'!$B$9,Paramètres!$A$1:$I$88,3,0)*VLOOKUP('Données projet'!$B$9,Paramètres!$A$1:$I$88,5,0)</f>
        <v>0</v>
      </c>
      <c r="P173" s="14" t="e">
        <f t="shared" si="15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148.54336005338024</v>
      </c>
      <c r="T173" s="62">
        <f t="shared" si="110"/>
        <v>361.07991692964788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3.3325255814780825</v>
      </c>
      <c r="AA173" s="23">
        <f>EXP(-LN(2)/25)*AA172+(1-EXP(-LN(2)/25))/(LN(2)/25)*Calculateur!V173*Calculateur!X173*VLOOKUP('Données projet'!$B$9,Paramètres!$A$1:$I$88,3,0)*0.475*44/12</f>
        <v>0.90610638575551217</v>
      </c>
      <c r="AB173" s="23">
        <f>EXP(-LN(2)/2)*AB172+(1-EXP(-LN(2)/2))/(LN(2)/2)*V173*Y173*VLOOKUP('Données projet'!$B$9,Paramètres!$A$1:$I$88,3,0)*0.475*44/12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IF(A173&lt;'Données projet'!$A$62,$AF$205^A173,IF(A173='Données projet'!$A$62,'Données projet'!$B$62,AI172+AH173-AQ172))</f>
        <v>0</v>
      </c>
      <c r="AJ173" s="14" t="e">
        <f>AI173*VLOOKUP('Données projet'!$B$10,Paramètres!$A$1:$I$88,3,0)*VLOOKUP('Données projet'!$B$10,Paramètres!$A$1:$I$88,5,0)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4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15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projet'!$B$9,Paramètres!$A$1:$I$88,3,0)*0.475*44/12</f>
        <v>0</v>
      </c>
      <c r="AV173" s="23">
        <f>EXP(-LN(2)/25)*AV172+(1-EXP(-LN(2)/25))/(LN(2)/25)*Calculateur!AQ173*Calculateur!AS173*VLOOKUP('Données projet'!$B$9,Paramètres!$A$1:$I$88,3,0)*0.475*44/12</f>
        <v>0</v>
      </c>
      <c r="AW173" s="23">
        <f>EXP(-LN(2)/2)*AW172+(1-EXP(-LN(2)/2))/(LN(2)/2)*AQ173*AT173*VLOOKUP('Données projet'!$B$9,Paramètres!$A$1:$I$88,3,0)*0.475*44/12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IF(A173&lt;'Données projet'!$A$88,$BA$205^A173,IF(A173='Données projet'!$A$88,'Données projet'!$B$88,BD172+BC173-BL172))</f>
        <v>0</v>
      </c>
      <c r="BE173" s="14" t="e">
        <f>BD173*VLOOKUP('Données projet'!$B$11,Paramètres!$A$1:$I$88,3,0)*VLOOKUP('Données projet'!$B$11,Paramètres!$A$1:$I$88,5,0)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8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19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projet'!$B$9,Paramètres!$A$1:$I$88,3,0)*0.475*44/12</f>
        <v>0</v>
      </c>
      <c r="BQ173" s="23">
        <f>EXP(-LN(2)/25)*BQ172+(1-EXP(-LN(2)/25))/(LN(2)/25)*Calculateur!BL173*Calculateur!BN173*VLOOKUP('Données projet'!$B$9,Paramètres!$A$1:$I$88,3,0)*0.475*44/12</f>
        <v>0</v>
      </c>
      <c r="BR173" s="23">
        <f>EXP(-LN(2)/2)*BR172+(1-EXP(-LN(2)/2))/(LN(2)/2)*BL173*BO173*VLOOKUP('Données projet'!$B$9,Paramètres!$A$1:$I$88,3,0)*0.475*44/12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IF(A173&lt;'Données projet'!$A$114,$BV$205^A173,IF(A173='Données projet'!$A$114,'Données projet'!$B$114,BY172+BX173-CG172))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22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23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projet'!$B$9,Paramètres!$A$1:$I$88,3,0)*0.475*44/12</f>
        <v>0</v>
      </c>
      <c r="CL173" s="23">
        <f>EXP(-LN(2)/25)*CL172+(1-EXP(-LN(2)/25))/(LN(2)/25)*Calculateur!CG173*Calculateur!CI173*VLOOKUP('Données projet'!$B$9,Paramètres!$A$1:$I$88,3,0)*0.475*44/12</f>
        <v>0</v>
      </c>
      <c r="CM173" s="23">
        <f>EXP(-LN(2)/2)*CM172+(1-EXP(-LN(2)/2))/(LN(2)/2)*CG173*CJ173*VLOOKUP('Données projet'!$B$9,Paramètres!$A$1:$I$88,3,0)*0.475*44/12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IF(A173&lt;'Données projet'!$A$140,$CQ$205^A173,IF(A173='Données projet'!$A$140,'Données projet'!$B$140,CT172+CS173-DB172))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6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27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projet'!$B$9,Paramètres!$A$1:$I$88,3,0)*0.475*44/12</f>
        <v>0</v>
      </c>
      <c r="DG173" s="23">
        <f>EXP(-LN(2)/25)*DG172+(1-EXP(-LN(2)/25))/(LN(2)/25)*Calculateur!DB173*Calculateur!DD173*VLOOKUP('Données projet'!$B$9,Paramètres!$A$1:$I$88,3,0)*0.475*44/12</f>
        <v>0</v>
      </c>
      <c r="DH173" s="23">
        <f>EXP(-LN(2)/2)*DH172+(1-EXP(-LN(2)/2))/(LN(2)/2)*DB173*DE173*VLOOKUP('Données projet'!$B$9,Paramètres!$A$1:$I$88,3,0)*0.475*44/12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IF(A173&lt;'Données projet'!$A$166,$DL$205^A173,IF(A173='Données projet'!$A$166,'Données projet'!$B$166,DO172+DN173-DW172))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30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31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projet'!$B$9,Paramètres!$A$1:$I$88,3,0)*0.475*44/12</f>
        <v>0</v>
      </c>
      <c r="EB173" s="23">
        <f>EXP(-LN(2)/25)*EB172+(1-EXP(-LN(2)/25))/(LN(2)/25)*Calculateur!DW173*Calculateur!DY173*VLOOKUP('Données projet'!$B$9,Paramètres!$A$1:$I$88,3,0)*0.475*44/12</f>
        <v>0</v>
      </c>
      <c r="EC173" s="23">
        <f>EXP(-LN(2)/2)*EC172+(1-EXP(-LN(2)/2))/(LN(2)/2)*DW173*DZ173*VLOOKUP('Données projet'!$B$9,Paramètres!$A$1:$I$88,3,0)*0.475*44/12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IF(A173&lt;'Données projet'!$A$192,$EG$205^A173,IF(A173='Données projet'!$A$192,'Données projet'!$B$192,EJ172+EI173-ER172))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34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35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projet'!$B$9,Paramètres!$A$1:$I$88,3,0)*0.475*44/12</f>
        <v>0</v>
      </c>
      <c r="EW173" s="23">
        <f>EXP(-LN(2)/25)*EW172+(1-EXP(-LN(2)/25))/(LN(2)/25)*Calculateur!ER173*Calculateur!ET173*VLOOKUP('Données projet'!$B$9,Paramètres!$A$1:$I$88,3,0)*0.475*44/12</f>
        <v>0</v>
      </c>
      <c r="EX173" s="23">
        <f>EXP(-LN(2)/2)*EX172+(1-EXP(-LN(2)/2))/(LN(2)/2)*ER173*EU173*VLOOKUP('Données projet'!$B$9,Paramètres!$A$1:$I$88,3,0)*0.475*44/12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IF(A173&lt;'Données projet'!$A$218,$FB$205^A173,IF(A173='Données projet'!$A$218,'Données projet'!$B$218,FE172+FD173-FM172))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8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39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projet'!$B$9,Paramètres!$A$1:$I$88,3,0)*0.475*44/12</f>
        <v>0</v>
      </c>
      <c r="FR173" s="23">
        <f>EXP(-LN(2)/25)*FR172+(1-EXP(-LN(2)/25))/(LN(2)/25)*Calculateur!FM173*Calculateur!FO173*VLOOKUP('Données projet'!$B$9,Paramètres!$A$1:$I$88,3,0)*0.475*44/12</f>
        <v>0</v>
      </c>
      <c r="FS173" s="23">
        <f>EXP(-LN(2)/2)*FS172+(1-EXP(-LN(2)/2))/(LN(2)/2)*FM173*FP173*VLOOKUP('Données projet'!$B$9,Paramètres!$A$1:$I$88,3,0)*0.475*44/12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IF(A173&lt;'Données projet'!$A$244,$FW$205^A173,IF(A173='Données projet'!$A$244,'Données projet'!$B$244,FZ172+FY173-GH172))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42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43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projet'!$B$9,Paramètres!$A$1:$I$88,3,0)*0.475*44/12</f>
        <v>0</v>
      </c>
      <c r="GM173" s="23">
        <f>EXP(-LN(2)/25)*GM172+(1-EXP(-LN(2)/25))/(LN(2)/25)*Calculateur!GH173*Calculateur!GJ173*VLOOKUP('Données projet'!$B$9,Paramètres!$A$1:$I$88,3,0)*0.475*44/12</f>
        <v>0</v>
      </c>
      <c r="GN173" s="23">
        <f>EXP(-LN(2)/2)*GN172+(1-EXP(-LN(2)/2))/(LN(2)/2)*GH173*GK173*VLOOKUP('Données projet'!$B$9,Paramètres!$A$1:$I$88,3,0)*0.475*44/12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IF(A173&lt;'Données projet'!$A$270,$GR$205^A173,IF(A173='Données projet'!$A$270,'Données projet'!$B$270,GU172+GT173-HC172))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46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47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projet'!$B$9,Paramètres!$A$1:$I$88,3,0)*0.475*44/12</f>
        <v>0</v>
      </c>
      <c r="HH173" s="23">
        <f>EXP(-LN(2)/25)*HH172+(1-EXP(-LN(2)/25))/(LN(2)/25)*Calculateur!HC173*Calculateur!HE173*VLOOKUP('Données projet'!$B$9,Paramètres!$A$1:$I$88,3,0)*0.475*44/12</f>
        <v>0</v>
      </c>
      <c r="HI173" s="23">
        <f>EXP(-LN(2)/2)*HI172+(1-EXP(-LN(2)/2))/(LN(2)/2)*HC173*HF173*VLOOKUP('Données projet'!$B$9,Paramètres!$A$1:$I$88,3,0)*0.475*44/12</f>
        <v>0</v>
      </c>
      <c r="HJ173" s="24">
        <f t="shared" si="190"/>
        <v>0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102.25799999999987</v>
      </c>
      <c r="D174" s="12">
        <f t="shared" si="15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1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IF(A174&lt;'Données projet'!$A$36,$K$205^A174,IF(A174='Données projet'!$A$36,'Données projet'!$B$36,N173+M174-V173))</f>
        <v>0</v>
      </c>
      <c r="O174" s="14">
        <f>N174*VLOOKUP('Données projet'!$B$9,Paramètres!$A$1:$I$88,3,0)*VLOOKUP('Données projet'!$B$9,Paramètres!$A$1:$I$88,5,0)</f>
        <v>0</v>
      </c>
      <c r="P174" s="14" t="e">
        <f t="shared" si="15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148.54336005338024</v>
      </c>
      <c r="T174" s="62">
        <f t="shared" si="110"/>
        <v>361.07991692964788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3.2671767874651954</v>
      </c>
      <c r="AA174" s="23">
        <f>EXP(-LN(2)/25)*AA173+(1-EXP(-LN(2)/25))/(LN(2)/25)*Calculateur!V174*Calculateur!X174*VLOOKUP('Données projet'!$B$9,Paramètres!$A$1:$I$88,3,0)*0.475*44/12</f>
        <v>0.88132885898696378</v>
      </c>
      <c r="AB174" s="23">
        <f>EXP(-LN(2)/2)*AB173+(1-EXP(-LN(2)/2))/(LN(2)/2)*V174*Y174*VLOOKUP('Données projet'!$B$9,Paramètres!$A$1:$I$88,3,0)*0.475*44/12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IF(A174&lt;'Données projet'!$A$62,$AF$205^A174,IF(A174='Données projet'!$A$62,'Données projet'!$B$62,AI173+AH174-AQ173))</f>
        <v>0</v>
      </c>
      <c r="AJ174" s="14" t="e">
        <f>AI174*VLOOKUP('Données projet'!$B$10,Paramètres!$A$1:$I$88,3,0)*VLOOKUP('Données projet'!$B$10,Paramètres!$A$1:$I$88,5,0)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4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15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projet'!$B$9,Paramètres!$A$1:$I$88,3,0)*0.475*44/12</f>
        <v>0</v>
      </c>
      <c r="AV174" s="23">
        <f>EXP(-LN(2)/25)*AV173+(1-EXP(-LN(2)/25))/(LN(2)/25)*Calculateur!AQ174*Calculateur!AS174*VLOOKUP('Données projet'!$B$9,Paramètres!$A$1:$I$88,3,0)*0.475*44/12</f>
        <v>0</v>
      </c>
      <c r="AW174" s="23">
        <f>EXP(-LN(2)/2)*AW173+(1-EXP(-LN(2)/2))/(LN(2)/2)*AQ174*AT174*VLOOKUP('Données projet'!$B$9,Paramètres!$A$1:$I$88,3,0)*0.475*44/12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IF(A174&lt;'Données projet'!$A$88,$BA$205^A174,IF(A174='Données projet'!$A$88,'Données projet'!$B$88,BD173+BC174-BL173))</f>
        <v>0</v>
      </c>
      <c r="BE174" s="14" t="e">
        <f>BD174*VLOOKUP('Données projet'!$B$11,Paramètres!$A$1:$I$88,3,0)*VLOOKUP('Données projet'!$B$11,Paramètres!$A$1:$I$88,5,0)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8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19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projet'!$B$9,Paramètres!$A$1:$I$88,3,0)*0.475*44/12</f>
        <v>0</v>
      </c>
      <c r="BQ174" s="23">
        <f>EXP(-LN(2)/25)*BQ173+(1-EXP(-LN(2)/25))/(LN(2)/25)*Calculateur!BL174*Calculateur!BN174*VLOOKUP('Données projet'!$B$9,Paramètres!$A$1:$I$88,3,0)*0.475*44/12</f>
        <v>0</v>
      </c>
      <c r="BR174" s="23">
        <f>EXP(-LN(2)/2)*BR173+(1-EXP(-LN(2)/2))/(LN(2)/2)*BL174*BO174*VLOOKUP('Données projet'!$B$9,Paramètres!$A$1:$I$88,3,0)*0.475*44/12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IF(A174&lt;'Données projet'!$A$114,$BV$205^A174,IF(A174='Données projet'!$A$114,'Données projet'!$B$114,BY173+BX174-CG173))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22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23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projet'!$B$9,Paramètres!$A$1:$I$88,3,0)*0.475*44/12</f>
        <v>0</v>
      </c>
      <c r="CL174" s="23">
        <f>EXP(-LN(2)/25)*CL173+(1-EXP(-LN(2)/25))/(LN(2)/25)*Calculateur!CG174*Calculateur!CI174*VLOOKUP('Données projet'!$B$9,Paramètres!$A$1:$I$88,3,0)*0.475*44/12</f>
        <v>0</v>
      </c>
      <c r="CM174" s="23">
        <f>EXP(-LN(2)/2)*CM173+(1-EXP(-LN(2)/2))/(LN(2)/2)*CG174*CJ174*VLOOKUP('Données projet'!$B$9,Paramètres!$A$1:$I$88,3,0)*0.475*44/12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IF(A174&lt;'Données projet'!$A$140,$CQ$205^A174,IF(A174='Données projet'!$A$140,'Données projet'!$B$140,CT173+CS174-DB173))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6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27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projet'!$B$9,Paramètres!$A$1:$I$88,3,0)*0.475*44/12</f>
        <v>0</v>
      </c>
      <c r="DG174" s="23">
        <f>EXP(-LN(2)/25)*DG173+(1-EXP(-LN(2)/25))/(LN(2)/25)*Calculateur!DB174*Calculateur!DD174*VLOOKUP('Données projet'!$B$9,Paramètres!$A$1:$I$88,3,0)*0.475*44/12</f>
        <v>0</v>
      </c>
      <c r="DH174" s="23">
        <f>EXP(-LN(2)/2)*DH173+(1-EXP(-LN(2)/2))/(LN(2)/2)*DB174*DE174*VLOOKUP('Données projet'!$B$9,Paramètres!$A$1:$I$88,3,0)*0.475*44/12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IF(A174&lt;'Données projet'!$A$166,$DL$205^A174,IF(A174='Données projet'!$A$166,'Données projet'!$B$166,DO173+DN174-DW173))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30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31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projet'!$B$9,Paramètres!$A$1:$I$88,3,0)*0.475*44/12</f>
        <v>0</v>
      </c>
      <c r="EB174" s="23">
        <f>EXP(-LN(2)/25)*EB173+(1-EXP(-LN(2)/25))/(LN(2)/25)*Calculateur!DW174*Calculateur!DY174*VLOOKUP('Données projet'!$B$9,Paramètres!$A$1:$I$88,3,0)*0.475*44/12</f>
        <v>0</v>
      </c>
      <c r="EC174" s="23">
        <f>EXP(-LN(2)/2)*EC173+(1-EXP(-LN(2)/2))/(LN(2)/2)*DW174*DZ174*VLOOKUP('Données projet'!$B$9,Paramètres!$A$1:$I$88,3,0)*0.475*44/12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IF(A174&lt;'Données projet'!$A$192,$EG$205^A174,IF(A174='Données projet'!$A$192,'Données projet'!$B$192,EJ173+EI174-ER173))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34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35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projet'!$B$9,Paramètres!$A$1:$I$88,3,0)*0.475*44/12</f>
        <v>0</v>
      </c>
      <c r="EW174" s="23">
        <f>EXP(-LN(2)/25)*EW173+(1-EXP(-LN(2)/25))/(LN(2)/25)*Calculateur!ER174*Calculateur!ET174*VLOOKUP('Données projet'!$B$9,Paramètres!$A$1:$I$88,3,0)*0.475*44/12</f>
        <v>0</v>
      </c>
      <c r="EX174" s="23">
        <f>EXP(-LN(2)/2)*EX173+(1-EXP(-LN(2)/2))/(LN(2)/2)*ER174*EU174*VLOOKUP('Données projet'!$B$9,Paramètres!$A$1:$I$88,3,0)*0.475*44/12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IF(A174&lt;'Données projet'!$A$218,$FB$205^A174,IF(A174='Données projet'!$A$218,'Données projet'!$B$218,FE173+FD174-FM173))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8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39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projet'!$B$9,Paramètres!$A$1:$I$88,3,0)*0.475*44/12</f>
        <v>0</v>
      </c>
      <c r="FR174" s="23">
        <f>EXP(-LN(2)/25)*FR173+(1-EXP(-LN(2)/25))/(LN(2)/25)*Calculateur!FM174*Calculateur!FO174*VLOOKUP('Données projet'!$B$9,Paramètres!$A$1:$I$88,3,0)*0.475*44/12</f>
        <v>0</v>
      </c>
      <c r="FS174" s="23">
        <f>EXP(-LN(2)/2)*FS173+(1-EXP(-LN(2)/2))/(LN(2)/2)*FM174*FP174*VLOOKUP('Données projet'!$B$9,Paramètres!$A$1:$I$88,3,0)*0.475*44/12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IF(A174&lt;'Données projet'!$A$244,$FW$205^A174,IF(A174='Données projet'!$A$244,'Données projet'!$B$244,FZ173+FY174-GH173))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42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43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projet'!$B$9,Paramètres!$A$1:$I$88,3,0)*0.475*44/12</f>
        <v>0</v>
      </c>
      <c r="GM174" s="23">
        <f>EXP(-LN(2)/25)*GM173+(1-EXP(-LN(2)/25))/(LN(2)/25)*Calculateur!GH174*Calculateur!GJ174*VLOOKUP('Données projet'!$B$9,Paramètres!$A$1:$I$88,3,0)*0.475*44/12</f>
        <v>0</v>
      </c>
      <c r="GN174" s="23">
        <f>EXP(-LN(2)/2)*GN173+(1-EXP(-LN(2)/2))/(LN(2)/2)*GH174*GK174*VLOOKUP('Données projet'!$B$9,Paramètres!$A$1:$I$88,3,0)*0.475*44/12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IF(A174&lt;'Données projet'!$A$270,$GR$205^A174,IF(A174='Données projet'!$A$270,'Données projet'!$B$270,GU173+GT174-HC173))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46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47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projet'!$B$9,Paramètres!$A$1:$I$88,3,0)*0.475*44/12</f>
        <v>0</v>
      </c>
      <c r="HH174" s="23">
        <f>EXP(-LN(2)/25)*HH173+(1-EXP(-LN(2)/25))/(LN(2)/25)*Calculateur!HC174*Calculateur!HE174*VLOOKUP('Données projet'!$B$9,Paramètres!$A$1:$I$88,3,0)*0.475*44/12</f>
        <v>0</v>
      </c>
      <c r="HI174" s="23">
        <f>EXP(-LN(2)/2)*HI173+(1-EXP(-LN(2)/2))/(LN(2)/2)*HC174*HF174*VLOOKUP('Données projet'!$B$9,Paramètres!$A$1:$I$88,3,0)*0.475*44/12</f>
        <v>0</v>
      </c>
      <c r="HJ174" s="24">
        <f t="shared" si="190"/>
        <v>0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102.85599999999987</v>
      </c>
      <c r="D175" s="12">
        <f t="shared" si="15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1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IF(A175&lt;'Données projet'!$A$36,$K$205^A175,IF(A175='Données projet'!$A$36,'Données projet'!$B$36,N174+M175-V174))</f>
        <v>0</v>
      </c>
      <c r="O175" s="14">
        <f>N175*VLOOKUP('Données projet'!$B$9,Paramètres!$A$1:$I$88,3,0)*VLOOKUP('Données projet'!$B$9,Paramètres!$A$1:$I$88,5,0)</f>
        <v>0</v>
      </c>
      <c r="P175" s="14" t="e">
        <f t="shared" si="15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148.54336005338024</v>
      </c>
      <c r="T175" s="62">
        <f t="shared" si="110"/>
        <v>361.07991692964788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3.2031094434440726</v>
      </c>
      <c r="AA175" s="23">
        <f>EXP(-LN(2)/25)*AA174+(1-EXP(-LN(2)/25))/(LN(2)/25)*Calculateur!V175*Calculateur!X175*VLOOKUP('Données projet'!$B$9,Paramètres!$A$1:$I$88,3,0)*0.475*44/12</f>
        <v>0.85722887499089484</v>
      </c>
      <c r="AB175" s="23">
        <f>EXP(-LN(2)/2)*AB174+(1-EXP(-LN(2)/2))/(LN(2)/2)*V175*Y175*VLOOKUP('Données projet'!$B$9,Paramètres!$A$1:$I$88,3,0)*0.475*44/12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IF(A175&lt;'Données projet'!$A$62,$AF$205^A175,IF(A175='Données projet'!$A$62,'Données projet'!$B$62,AI174+AH175-AQ174))</f>
        <v>0</v>
      </c>
      <c r="AJ175" s="14" t="e">
        <f>AI175*VLOOKUP('Données projet'!$B$10,Paramètres!$A$1:$I$88,3,0)*VLOOKUP('Données projet'!$B$10,Paramètres!$A$1:$I$88,5,0)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4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15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projet'!$B$9,Paramètres!$A$1:$I$88,3,0)*0.475*44/12</f>
        <v>0</v>
      </c>
      <c r="AV175" s="23">
        <f>EXP(-LN(2)/25)*AV174+(1-EXP(-LN(2)/25))/(LN(2)/25)*Calculateur!AQ175*Calculateur!AS175*VLOOKUP('Données projet'!$B$9,Paramètres!$A$1:$I$88,3,0)*0.475*44/12</f>
        <v>0</v>
      </c>
      <c r="AW175" s="23">
        <f>EXP(-LN(2)/2)*AW174+(1-EXP(-LN(2)/2))/(LN(2)/2)*AQ175*AT175*VLOOKUP('Données projet'!$B$9,Paramètres!$A$1:$I$88,3,0)*0.475*44/12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IF(A175&lt;'Données projet'!$A$88,$BA$205^A175,IF(A175='Données projet'!$A$88,'Données projet'!$B$88,BD174+BC175-BL174))</f>
        <v>0</v>
      </c>
      <c r="BE175" s="14" t="e">
        <f>BD175*VLOOKUP('Données projet'!$B$11,Paramètres!$A$1:$I$88,3,0)*VLOOKUP('Données projet'!$B$11,Paramètres!$A$1:$I$88,5,0)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8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19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projet'!$B$9,Paramètres!$A$1:$I$88,3,0)*0.475*44/12</f>
        <v>0</v>
      </c>
      <c r="BQ175" s="23">
        <f>EXP(-LN(2)/25)*BQ174+(1-EXP(-LN(2)/25))/(LN(2)/25)*Calculateur!BL175*Calculateur!BN175*VLOOKUP('Données projet'!$B$9,Paramètres!$A$1:$I$88,3,0)*0.475*44/12</f>
        <v>0</v>
      </c>
      <c r="BR175" s="23">
        <f>EXP(-LN(2)/2)*BR174+(1-EXP(-LN(2)/2))/(LN(2)/2)*BL175*BO175*VLOOKUP('Données projet'!$B$9,Paramètres!$A$1:$I$88,3,0)*0.475*44/12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IF(A175&lt;'Données projet'!$A$114,$BV$205^A175,IF(A175='Données projet'!$A$114,'Données projet'!$B$114,BY174+BX175-CG174))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22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23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projet'!$B$9,Paramètres!$A$1:$I$88,3,0)*0.475*44/12</f>
        <v>0</v>
      </c>
      <c r="CL175" s="23">
        <f>EXP(-LN(2)/25)*CL174+(1-EXP(-LN(2)/25))/(LN(2)/25)*Calculateur!CG175*Calculateur!CI175*VLOOKUP('Données projet'!$B$9,Paramètres!$A$1:$I$88,3,0)*0.475*44/12</f>
        <v>0</v>
      </c>
      <c r="CM175" s="23">
        <f>EXP(-LN(2)/2)*CM174+(1-EXP(-LN(2)/2))/(LN(2)/2)*CG175*CJ175*VLOOKUP('Données projet'!$B$9,Paramètres!$A$1:$I$88,3,0)*0.475*44/12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IF(A175&lt;'Données projet'!$A$140,$CQ$205^A175,IF(A175='Données projet'!$A$140,'Données projet'!$B$140,CT174+CS175-DB174))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6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27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projet'!$B$9,Paramètres!$A$1:$I$88,3,0)*0.475*44/12</f>
        <v>0</v>
      </c>
      <c r="DG175" s="23">
        <f>EXP(-LN(2)/25)*DG174+(1-EXP(-LN(2)/25))/(LN(2)/25)*Calculateur!DB175*Calculateur!DD175*VLOOKUP('Données projet'!$B$9,Paramètres!$A$1:$I$88,3,0)*0.475*44/12</f>
        <v>0</v>
      </c>
      <c r="DH175" s="23">
        <f>EXP(-LN(2)/2)*DH174+(1-EXP(-LN(2)/2))/(LN(2)/2)*DB175*DE175*VLOOKUP('Données projet'!$B$9,Paramètres!$A$1:$I$88,3,0)*0.475*44/12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IF(A175&lt;'Données projet'!$A$166,$DL$205^A175,IF(A175='Données projet'!$A$166,'Données projet'!$B$166,DO174+DN175-DW174))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30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31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projet'!$B$9,Paramètres!$A$1:$I$88,3,0)*0.475*44/12</f>
        <v>0</v>
      </c>
      <c r="EB175" s="23">
        <f>EXP(-LN(2)/25)*EB174+(1-EXP(-LN(2)/25))/(LN(2)/25)*Calculateur!DW175*Calculateur!DY175*VLOOKUP('Données projet'!$B$9,Paramètres!$A$1:$I$88,3,0)*0.475*44/12</f>
        <v>0</v>
      </c>
      <c r="EC175" s="23">
        <f>EXP(-LN(2)/2)*EC174+(1-EXP(-LN(2)/2))/(LN(2)/2)*DW175*DZ175*VLOOKUP('Données projet'!$B$9,Paramètres!$A$1:$I$88,3,0)*0.475*44/12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IF(A175&lt;'Données projet'!$A$192,$EG$205^A175,IF(A175='Données projet'!$A$192,'Données projet'!$B$192,EJ174+EI175-ER174))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34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35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projet'!$B$9,Paramètres!$A$1:$I$88,3,0)*0.475*44/12</f>
        <v>0</v>
      </c>
      <c r="EW175" s="23">
        <f>EXP(-LN(2)/25)*EW174+(1-EXP(-LN(2)/25))/(LN(2)/25)*Calculateur!ER175*Calculateur!ET175*VLOOKUP('Données projet'!$B$9,Paramètres!$A$1:$I$88,3,0)*0.475*44/12</f>
        <v>0</v>
      </c>
      <c r="EX175" s="23">
        <f>EXP(-LN(2)/2)*EX174+(1-EXP(-LN(2)/2))/(LN(2)/2)*ER175*EU175*VLOOKUP('Données projet'!$B$9,Paramètres!$A$1:$I$88,3,0)*0.475*44/12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IF(A175&lt;'Données projet'!$A$218,$FB$205^A175,IF(A175='Données projet'!$A$218,'Données projet'!$B$218,FE174+FD175-FM174))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8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39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projet'!$B$9,Paramètres!$A$1:$I$88,3,0)*0.475*44/12</f>
        <v>0</v>
      </c>
      <c r="FR175" s="23">
        <f>EXP(-LN(2)/25)*FR174+(1-EXP(-LN(2)/25))/(LN(2)/25)*Calculateur!FM175*Calculateur!FO175*VLOOKUP('Données projet'!$B$9,Paramètres!$A$1:$I$88,3,0)*0.475*44/12</f>
        <v>0</v>
      </c>
      <c r="FS175" s="23">
        <f>EXP(-LN(2)/2)*FS174+(1-EXP(-LN(2)/2))/(LN(2)/2)*FM175*FP175*VLOOKUP('Données projet'!$B$9,Paramètres!$A$1:$I$88,3,0)*0.475*44/12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IF(A175&lt;'Données projet'!$A$244,$FW$205^A175,IF(A175='Données projet'!$A$244,'Données projet'!$B$244,FZ174+FY175-GH174))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42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43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projet'!$B$9,Paramètres!$A$1:$I$88,3,0)*0.475*44/12</f>
        <v>0</v>
      </c>
      <c r="GM175" s="23">
        <f>EXP(-LN(2)/25)*GM174+(1-EXP(-LN(2)/25))/(LN(2)/25)*Calculateur!GH175*Calculateur!GJ175*VLOOKUP('Données projet'!$B$9,Paramètres!$A$1:$I$88,3,0)*0.475*44/12</f>
        <v>0</v>
      </c>
      <c r="GN175" s="23">
        <f>EXP(-LN(2)/2)*GN174+(1-EXP(-LN(2)/2))/(LN(2)/2)*GH175*GK175*VLOOKUP('Données projet'!$B$9,Paramètres!$A$1:$I$88,3,0)*0.475*44/12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IF(A175&lt;'Données projet'!$A$270,$GR$205^A175,IF(A175='Données projet'!$A$270,'Données projet'!$B$270,GU174+GT175-HC174))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46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47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projet'!$B$9,Paramètres!$A$1:$I$88,3,0)*0.475*44/12</f>
        <v>0</v>
      </c>
      <c r="HH175" s="23">
        <f>EXP(-LN(2)/25)*HH174+(1-EXP(-LN(2)/25))/(LN(2)/25)*Calculateur!HC175*Calculateur!HE175*VLOOKUP('Données projet'!$B$9,Paramètres!$A$1:$I$88,3,0)*0.475*44/12</f>
        <v>0</v>
      </c>
      <c r="HI175" s="23">
        <f>EXP(-LN(2)/2)*HI174+(1-EXP(-LN(2)/2))/(LN(2)/2)*HC175*HF175*VLOOKUP('Données projet'!$B$9,Paramètres!$A$1:$I$88,3,0)*0.475*44/12</f>
        <v>0</v>
      </c>
      <c r="HJ175" s="24">
        <f t="shared" si="190"/>
        <v>0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103.45399999999987</v>
      </c>
      <c r="D176" s="12">
        <f t="shared" si="15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1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IF(A176&lt;'Données projet'!$A$36,$K$205^A176,IF(A176='Données projet'!$A$36,'Données projet'!$B$36,N175+M176-V175))</f>
        <v>0</v>
      </c>
      <c r="O176" s="14">
        <f>N176*VLOOKUP('Données projet'!$B$9,Paramètres!$A$1:$I$88,3,0)*VLOOKUP('Données projet'!$B$9,Paramètres!$A$1:$I$88,5,0)</f>
        <v>0</v>
      </c>
      <c r="P176" s="14" t="e">
        <f t="shared" si="15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148.54336005338024</v>
      </c>
      <c r="T176" s="62">
        <f t="shared" si="110"/>
        <v>361.07991692964788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3.1402984209619826</v>
      </c>
      <c r="AA176" s="23">
        <f>EXP(-LN(2)/25)*AA175+(1-EXP(-LN(2)/25))/(LN(2)/25)*Calculateur!V176*Calculateur!X176*VLOOKUP('Données projet'!$B$9,Paramètres!$A$1:$I$88,3,0)*0.475*44/12</f>
        <v>0.83378790632456146</v>
      </c>
      <c r="AB176" s="23">
        <f>EXP(-LN(2)/2)*AB175+(1-EXP(-LN(2)/2))/(LN(2)/2)*V176*Y176*VLOOKUP('Données projet'!$B$9,Paramètres!$A$1:$I$88,3,0)*0.475*44/12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IF(A176&lt;'Données projet'!$A$62,$AF$205^A176,IF(A176='Données projet'!$A$62,'Données projet'!$B$62,AI175+AH176-AQ175))</f>
        <v>0</v>
      </c>
      <c r="AJ176" s="14" t="e">
        <f>AI176*VLOOKUP('Données projet'!$B$10,Paramètres!$A$1:$I$88,3,0)*VLOOKUP('Données projet'!$B$10,Paramètres!$A$1:$I$88,5,0)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4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15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projet'!$B$9,Paramètres!$A$1:$I$88,3,0)*0.475*44/12</f>
        <v>0</v>
      </c>
      <c r="AV176" s="23">
        <f>EXP(-LN(2)/25)*AV175+(1-EXP(-LN(2)/25))/(LN(2)/25)*Calculateur!AQ176*Calculateur!AS176*VLOOKUP('Données projet'!$B$9,Paramètres!$A$1:$I$88,3,0)*0.475*44/12</f>
        <v>0</v>
      </c>
      <c r="AW176" s="23">
        <f>EXP(-LN(2)/2)*AW175+(1-EXP(-LN(2)/2))/(LN(2)/2)*AQ176*AT176*VLOOKUP('Données projet'!$B$9,Paramètres!$A$1:$I$88,3,0)*0.475*44/12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IF(A176&lt;'Données projet'!$A$88,$BA$205^A176,IF(A176='Données projet'!$A$88,'Données projet'!$B$88,BD175+BC176-BL175))</f>
        <v>0</v>
      </c>
      <c r="BE176" s="14" t="e">
        <f>BD176*VLOOKUP('Données projet'!$B$11,Paramètres!$A$1:$I$88,3,0)*VLOOKUP('Données projet'!$B$11,Paramètres!$A$1:$I$88,5,0)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8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19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projet'!$B$9,Paramètres!$A$1:$I$88,3,0)*0.475*44/12</f>
        <v>0</v>
      </c>
      <c r="BQ176" s="23">
        <f>EXP(-LN(2)/25)*BQ175+(1-EXP(-LN(2)/25))/(LN(2)/25)*Calculateur!BL176*Calculateur!BN176*VLOOKUP('Données projet'!$B$9,Paramètres!$A$1:$I$88,3,0)*0.475*44/12</f>
        <v>0</v>
      </c>
      <c r="BR176" s="23">
        <f>EXP(-LN(2)/2)*BR175+(1-EXP(-LN(2)/2))/(LN(2)/2)*BL176*BO176*VLOOKUP('Données projet'!$B$9,Paramètres!$A$1:$I$88,3,0)*0.475*44/12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IF(A176&lt;'Données projet'!$A$114,$BV$205^A176,IF(A176='Données projet'!$A$114,'Données projet'!$B$114,BY175+BX176-CG175))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22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23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projet'!$B$9,Paramètres!$A$1:$I$88,3,0)*0.475*44/12</f>
        <v>0</v>
      </c>
      <c r="CL176" s="23">
        <f>EXP(-LN(2)/25)*CL175+(1-EXP(-LN(2)/25))/(LN(2)/25)*Calculateur!CG176*Calculateur!CI176*VLOOKUP('Données projet'!$B$9,Paramètres!$A$1:$I$88,3,0)*0.475*44/12</f>
        <v>0</v>
      </c>
      <c r="CM176" s="23">
        <f>EXP(-LN(2)/2)*CM175+(1-EXP(-LN(2)/2))/(LN(2)/2)*CG176*CJ176*VLOOKUP('Données projet'!$B$9,Paramètres!$A$1:$I$88,3,0)*0.475*44/12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IF(A176&lt;'Données projet'!$A$140,$CQ$205^A176,IF(A176='Données projet'!$A$140,'Données projet'!$B$140,CT175+CS176-DB175))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6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27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projet'!$B$9,Paramètres!$A$1:$I$88,3,0)*0.475*44/12</f>
        <v>0</v>
      </c>
      <c r="DG176" s="23">
        <f>EXP(-LN(2)/25)*DG175+(1-EXP(-LN(2)/25))/(LN(2)/25)*Calculateur!DB176*Calculateur!DD176*VLOOKUP('Données projet'!$B$9,Paramètres!$A$1:$I$88,3,0)*0.475*44/12</f>
        <v>0</v>
      </c>
      <c r="DH176" s="23">
        <f>EXP(-LN(2)/2)*DH175+(1-EXP(-LN(2)/2))/(LN(2)/2)*DB176*DE176*VLOOKUP('Données projet'!$B$9,Paramètres!$A$1:$I$88,3,0)*0.475*44/12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IF(A176&lt;'Données projet'!$A$166,$DL$205^A176,IF(A176='Données projet'!$A$166,'Données projet'!$B$166,DO175+DN176-DW175))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30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31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projet'!$B$9,Paramètres!$A$1:$I$88,3,0)*0.475*44/12</f>
        <v>0</v>
      </c>
      <c r="EB176" s="23">
        <f>EXP(-LN(2)/25)*EB175+(1-EXP(-LN(2)/25))/(LN(2)/25)*Calculateur!DW176*Calculateur!DY176*VLOOKUP('Données projet'!$B$9,Paramètres!$A$1:$I$88,3,0)*0.475*44/12</f>
        <v>0</v>
      </c>
      <c r="EC176" s="23">
        <f>EXP(-LN(2)/2)*EC175+(1-EXP(-LN(2)/2))/(LN(2)/2)*DW176*DZ176*VLOOKUP('Données projet'!$B$9,Paramètres!$A$1:$I$88,3,0)*0.475*44/12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IF(A176&lt;'Données projet'!$A$192,$EG$205^A176,IF(A176='Données projet'!$A$192,'Données projet'!$B$192,EJ175+EI176-ER175))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34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35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projet'!$B$9,Paramètres!$A$1:$I$88,3,0)*0.475*44/12</f>
        <v>0</v>
      </c>
      <c r="EW176" s="23">
        <f>EXP(-LN(2)/25)*EW175+(1-EXP(-LN(2)/25))/(LN(2)/25)*Calculateur!ER176*Calculateur!ET176*VLOOKUP('Données projet'!$B$9,Paramètres!$A$1:$I$88,3,0)*0.475*44/12</f>
        <v>0</v>
      </c>
      <c r="EX176" s="23">
        <f>EXP(-LN(2)/2)*EX175+(1-EXP(-LN(2)/2))/(LN(2)/2)*ER176*EU176*VLOOKUP('Données projet'!$B$9,Paramètres!$A$1:$I$88,3,0)*0.475*44/12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IF(A176&lt;'Données projet'!$A$218,$FB$205^A176,IF(A176='Données projet'!$A$218,'Données projet'!$B$218,FE175+FD176-FM175))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8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39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projet'!$B$9,Paramètres!$A$1:$I$88,3,0)*0.475*44/12</f>
        <v>0</v>
      </c>
      <c r="FR176" s="23">
        <f>EXP(-LN(2)/25)*FR175+(1-EXP(-LN(2)/25))/(LN(2)/25)*Calculateur!FM176*Calculateur!FO176*VLOOKUP('Données projet'!$B$9,Paramètres!$A$1:$I$88,3,0)*0.475*44/12</f>
        <v>0</v>
      </c>
      <c r="FS176" s="23">
        <f>EXP(-LN(2)/2)*FS175+(1-EXP(-LN(2)/2))/(LN(2)/2)*FM176*FP176*VLOOKUP('Données projet'!$B$9,Paramètres!$A$1:$I$88,3,0)*0.475*44/12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IF(A176&lt;'Données projet'!$A$244,$FW$205^A176,IF(A176='Données projet'!$A$244,'Données projet'!$B$244,FZ175+FY176-GH175))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42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43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projet'!$B$9,Paramètres!$A$1:$I$88,3,0)*0.475*44/12</f>
        <v>0</v>
      </c>
      <c r="GM176" s="23">
        <f>EXP(-LN(2)/25)*GM175+(1-EXP(-LN(2)/25))/(LN(2)/25)*Calculateur!GH176*Calculateur!GJ176*VLOOKUP('Données projet'!$B$9,Paramètres!$A$1:$I$88,3,0)*0.475*44/12</f>
        <v>0</v>
      </c>
      <c r="GN176" s="23">
        <f>EXP(-LN(2)/2)*GN175+(1-EXP(-LN(2)/2))/(LN(2)/2)*GH176*GK176*VLOOKUP('Données projet'!$B$9,Paramètres!$A$1:$I$88,3,0)*0.475*44/12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IF(A176&lt;'Données projet'!$A$270,$GR$205^A176,IF(A176='Données projet'!$A$270,'Données projet'!$B$270,GU175+GT176-HC175))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46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47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projet'!$B$9,Paramètres!$A$1:$I$88,3,0)*0.475*44/12</f>
        <v>0</v>
      </c>
      <c r="HH176" s="23">
        <f>EXP(-LN(2)/25)*HH175+(1-EXP(-LN(2)/25))/(LN(2)/25)*Calculateur!HC176*Calculateur!HE176*VLOOKUP('Données projet'!$B$9,Paramètres!$A$1:$I$88,3,0)*0.475*44/12</f>
        <v>0</v>
      </c>
      <c r="HI176" s="23">
        <f>EXP(-LN(2)/2)*HI175+(1-EXP(-LN(2)/2))/(LN(2)/2)*HC176*HF176*VLOOKUP('Données projet'!$B$9,Paramètres!$A$1:$I$88,3,0)*0.475*44/12</f>
        <v>0</v>
      </c>
      <c r="HJ176" s="24">
        <f t="shared" si="190"/>
        <v>0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104.05199999999986</v>
      </c>
      <c r="D177" s="12">
        <f t="shared" si="15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1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IF(A177&lt;'Données projet'!$A$36,$K$205^A177,IF(A177='Données projet'!$A$36,'Données projet'!$B$36,N176+M177-V176))</f>
        <v>0</v>
      </c>
      <c r="O177" s="14">
        <f>N177*VLOOKUP('Données projet'!$B$9,Paramètres!$A$1:$I$88,3,0)*VLOOKUP('Données projet'!$B$9,Paramètres!$A$1:$I$88,5,0)</f>
        <v>0</v>
      </c>
      <c r="P177" s="14" t="e">
        <f t="shared" si="15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148.54336005338024</v>
      </c>
      <c r="T177" s="62">
        <f t="shared" si="110"/>
        <v>361.07991692964788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3.0787190843198258</v>
      </c>
      <c r="AA177" s="23">
        <f>EXP(-LN(2)/25)*AA176+(1-EXP(-LN(2)/25))/(LN(2)/25)*Calculateur!V177*Calculateur!X177*VLOOKUP('Données projet'!$B$9,Paramètres!$A$1:$I$88,3,0)*0.475*44/12</f>
        <v>0.81098793217911602</v>
      </c>
      <c r="AB177" s="23">
        <f>EXP(-LN(2)/2)*AB176+(1-EXP(-LN(2)/2))/(LN(2)/2)*V177*Y177*VLOOKUP('Données projet'!$B$9,Paramètres!$A$1:$I$88,3,0)*0.475*44/12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IF(A177&lt;'Données projet'!$A$62,$AF$205^A177,IF(A177='Données projet'!$A$62,'Données projet'!$B$62,AI176+AH177-AQ176))</f>
        <v>0</v>
      </c>
      <c r="AJ177" s="14" t="e">
        <f>AI177*VLOOKUP('Données projet'!$B$10,Paramètres!$A$1:$I$88,3,0)*VLOOKUP('Données projet'!$B$10,Paramètres!$A$1:$I$88,5,0)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4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15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projet'!$B$9,Paramètres!$A$1:$I$88,3,0)*0.475*44/12</f>
        <v>0</v>
      </c>
      <c r="AV177" s="23">
        <f>EXP(-LN(2)/25)*AV176+(1-EXP(-LN(2)/25))/(LN(2)/25)*Calculateur!AQ177*Calculateur!AS177*VLOOKUP('Données projet'!$B$9,Paramètres!$A$1:$I$88,3,0)*0.475*44/12</f>
        <v>0</v>
      </c>
      <c r="AW177" s="23">
        <f>EXP(-LN(2)/2)*AW176+(1-EXP(-LN(2)/2))/(LN(2)/2)*AQ177*AT177*VLOOKUP('Données projet'!$B$9,Paramètres!$A$1:$I$88,3,0)*0.475*44/12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IF(A177&lt;'Données projet'!$A$88,$BA$205^A177,IF(A177='Données projet'!$A$88,'Données projet'!$B$88,BD176+BC177-BL176))</f>
        <v>0</v>
      </c>
      <c r="BE177" s="14" t="e">
        <f>BD177*VLOOKUP('Données projet'!$B$11,Paramètres!$A$1:$I$88,3,0)*VLOOKUP('Données projet'!$B$11,Paramètres!$A$1:$I$88,5,0)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8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19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projet'!$B$9,Paramètres!$A$1:$I$88,3,0)*0.475*44/12</f>
        <v>0</v>
      </c>
      <c r="BQ177" s="23">
        <f>EXP(-LN(2)/25)*BQ176+(1-EXP(-LN(2)/25))/(LN(2)/25)*Calculateur!BL177*Calculateur!BN177*VLOOKUP('Données projet'!$B$9,Paramètres!$A$1:$I$88,3,0)*0.475*44/12</f>
        <v>0</v>
      </c>
      <c r="BR177" s="23">
        <f>EXP(-LN(2)/2)*BR176+(1-EXP(-LN(2)/2))/(LN(2)/2)*BL177*BO177*VLOOKUP('Données projet'!$B$9,Paramètres!$A$1:$I$88,3,0)*0.475*44/12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IF(A177&lt;'Données projet'!$A$114,$BV$205^A177,IF(A177='Données projet'!$A$114,'Données projet'!$B$114,BY176+BX177-CG176))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22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23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projet'!$B$9,Paramètres!$A$1:$I$88,3,0)*0.475*44/12</f>
        <v>0</v>
      </c>
      <c r="CL177" s="23">
        <f>EXP(-LN(2)/25)*CL176+(1-EXP(-LN(2)/25))/(LN(2)/25)*Calculateur!CG177*Calculateur!CI177*VLOOKUP('Données projet'!$B$9,Paramètres!$A$1:$I$88,3,0)*0.475*44/12</f>
        <v>0</v>
      </c>
      <c r="CM177" s="23">
        <f>EXP(-LN(2)/2)*CM176+(1-EXP(-LN(2)/2))/(LN(2)/2)*CG177*CJ177*VLOOKUP('Données projet'!$B$9,Paramètres!$A$1:$I$88,3,0)*0.475*44/12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IF(A177&lt;'Données projet'!$A$140,$CQ$205^A177,IF(A177='Données projet'!$A$140,'Données projet'!$B$140,CT176+CS177-DB176))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6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27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projet'!$B$9,Paramètres!$A$1:$I$88,3,0)*0.475*44/12</f>
        <v>0</v>
      </c>
      <c r="DG177" s="23">
        <f>EXP(-LN(2)/25)*DG176+(1-EXP(-LN(2)/25))/(LN(2)/25)*Calculateur!DB177*Calculateur!DD177*VLOOKUP('Données projet'!$B$9,Paramètres!$A$1:$I$88,3,0)*0.475*44/12</f>
        <v>0</v>
      </c>
      <c r="DH177" s="23">
        <f>EXP(-LN(2)/2)*DH176+(1-EXP(-LN(2)/2))/(LN(2)/2)*DB177*DE177*VLOOKUP('Données projet'!$B$9,Paramètres!$A$1:$I$88,3,0)*0.475*44/12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IF(A177&lt;'Données projet'!$A$166,$DL$205^A177,IF(A177='Données projet'!$A$166,'Données projet'!$B$166,DO176+DN177-DW176))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30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31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projet'!$B$9,Paramètres!$A$1:$I$88,3,0)*0.475*44/12</f>
        <v>0</v>
      </c>
      <c r="EB177" s="23">
        <f>EXP(-LN(2)/25)*EB176+(1-EXP(-LN(2)/25))/(LN(2)/25)*Calculateur!DW177*Calculateur!DY177*VLOOKUP('Données projet'!$B$9,Paramètres!$A$1:$I$88,3,0)*0.475*44/12</f>
        <v>0</v>
      </c>
      <c r="EC177" s="23">
        <f>EXP(-LN(2)/2)*EC176+(1-EXP(-LN(2)/2))/(LN(2)/2)*DW177*DZ177*VLOOKUP('Données projet'!$B$9,Paramètres!$A$1:$I$88,3,0)*0.475*44/12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IF(A177&lt;'Données projet'!$A$192,$EG$205^A177,IF(A177='Données projet'!$A$192,'Données projet'!$B$192,EJ176+EI177-ER176))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34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35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projet'!$B$9,Paramètres!$A$1:$I$88,3,0)*0.475*44/12</f>
        <v>0</v>
      </c>
      <c r="EW177" s="23">
        <f>EXP(-LN(2)/25)*EW176+(1-EXP(-LN(2)/25))/(LN(2)/25)*Calculateur!ER177*Calculateur!ET177*VLOOKUP('Données projet'!$B$9,Paramètres!$A$1:$I$88,3,0)*0.475*44/12</f>
        <v>0</v>
      </c>
      <c r="EX177" s="23">
        <f>EXP(-LN(2)/2)*EX176+(1-EXP(-LN(2)/2))/(LN(2)/2)*ER177*EU177*VLOOKUP('Données projet'!$B$9,Paramètres!$A$1:$I$88,3,0)*0.475*44/12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IF(A177&lt;'Données projet'!$A$218,$FB$205^A177,IF(A177='Données projet'!$A$218,'Données projet'!$B$218,FE176+FD177-FM176))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8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39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projet'!$B$9,Paramètres!$A$1:$I$88,3,0)*0.475*44/12</f>
        <v>0</v>
      </c>
      <c r="FR177" s="23">
        <f>EXP(-LN(2)/25)*FR176+(1-EXP(-LN(2)/25))/(LN(2)/25)*Calculateur!FM177*Calculateur!FO177*VLOOKUP('Données projet'!$B$9,Paramètres!$A$1:$I$88,3,0)*0.475*44/12</f>
        <v>0</v>
      </c>
      <c r="FS177" s="23">
        <f>EXP(-LN(2)/2)*FS176+(1-EXP(-LN(2)/2))/(LN(2)/2)*FM177*FP177*VLOOKUP('Données projet'!$B$9,Paramètres!$A$1:$I$88,3,0)*0.475*44/12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IF(A177&lt;'Données projet'!$A$244,$FW$205^A177,IF(A177='Données projet'!$A$244,'Données projet'!$B$244,FZ176+FY177-GH176))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42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43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projet'!$B$9,Paramètres!$A$1:$I$88,3,0)*0.475*44/12</f>
        <v>0</v>
      </c>
      <c r="GM177" s="23">
        <f>EXP(-LN(2)/25)*GM176+(1-EXP(-LN(2)/25))/(LN(2)/25)*Calculateur!GH177*Calculateur!GJ177*VLOOKUP('Données projet'!$B$9,Paramètres!$A$1:$I$88,3,0)*0.475*44/12</f>
        <v>0</v>
      </c>
      <c r="GN177" s="23">
        <f>EXP(-LN(2)/2)*GN176+(1-EXP(-LN(2)/2))/(LN(2)/2)*GH177*GK177*VLOOKUP('Données projet'!$B$9,Paramètres!$A$1:$I$88,3,0)*0.475*44/12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IF(A177&lt;'Données projet'!$A$270,$GR$205^A177,IF(A177='Données projet'!$A$270,'Données projet'!$B$270,GU176+GT177-HC176))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46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47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projet'!$B$9,Paramètres!$A$1:$I$88,3,0)*0.475*44/12</f>
        <v>0</v>
      </c>
      <c r="HH177" s="23">
        <f>EXP(-LN(2)/25)*HH176+(1-EXP(-LN(2)/25))/(LN(2)/25)*Calculateur!HC177*Calculateur!HE177*VLOOKUP('Données projet'!$B$9,Paramètres!$A$1:$I$88,3,0)*0.475*44/12</f>
        <v>0</v>
      </c>
      <c r="HI177" s="23">
        <f>EXP(-LN(2)/2)*HI176+(1-EXP(-LN(2)/2))/(LN(2)/2)*HC177*HF177*VLOOKUP('Données projet'!$B$9,Paramètres!$A$1:$I$88,3,0)*0.475*44/12</f>
        <v>0</v>
      </c>
      <c r="HJ177" s="24">
        <f t="shared" si="190"/>
        <v>0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104.64999999999986</v>
      </c>
      <c r="D178" s="12">
        <f t="shared" si="15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1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IF(A178&lt;'Données projet'!$A$36,$K$205^A178,IF(A178='Données projet'!$A$36,'Données projet'!$B$36,N177+M178-V177))</f>
        <v>0</v>
      </c>
      <c r="O178" s="14">
        <f>N178*VLOOKUP('Données projet'!$B$9,Paramètres!$A$1:$I$88,3,0)*VLOOKUP('Données projet'!$B$9,Paramètres!$A$1:$I$88,5,0)</f>
        <v>0</v>
      </c>
      <c r="P178" s="14" t="e">
        <f t="shared" si="15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148.54336005338024</v>
      </c>
      <c r="T178" s="62">
        <f t="shared" si="110"/>
        <v>361.07991692964788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3.0183472809095346</v>
      </c>
      <c r="AA178" s="23">
        <f>EXP(-LN(2)/25)*AA177+(1-EXP(-LN(2)/25))/(LN(2)/25)*Calculateur!V178*Calculateur!X178*VLOOKUP('Données projet'!$B$9,Paramètres!$A$1:$I$88,3,0)*0.475*44/12</f>
        <v>0.78881142452567632</v>
      </c>
      <c r="AB178" s="23">
        <f>EXP(-LN(2)/2)*AB177+(1-EXP(-LN(2)/2))/(LN(2)/2)*V178*Y178*VLOOKUP('Données projet'!$B$9,Paramètres!$A$1:$I$88,3,0)*0.475*44/12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IF(A178&lt;'Données projet'!$A$62,$AF$205^A178,IF(A178='Données projet'!$A$62,'Données projet'!$B$62,AI177+AH178-AQ177))</f>
        <v>0</v>
      </c>
      <c r="AJ178" s="14" t="e">
        <f>AI178*VLOOKUP('Données projet'!$B$10,Paramètres!$A$1:$I$88,3,0)*VLOOKUP('Données projet'!$B$10,Paramètres!$A$1:$I$88,5,0)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4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15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projet'!$B$9,Paramètres!$A$1:$I$88,3,0)*0.475*44/12</f>
        <v>0</v>
      </c>
      <c r="AV178" s="23">
        <f>EXP(-LN(2)/25)*AV177+(1-EXP(-LN(2)/25))/(LN(2)/25)*Calculateur!AQ178*Calculateur!AS178*VLOOKUP('Données projet'!$B$9,Paramètres!$A$1:$I$88,3,0)*0.475*44/12</f>
        <v>0</v>
      </c>
      <c r="AW178" s="23">
        <f>EXP(-LN(2)/2)*AW177+(1-EXP(-LN(2)/2))/(LN(2)/2)*AQ178*AT178*VLOOKUP('Données projet'!$B$9,Paramètres!$A$1:$I$88,3,0)*0.475*44/12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IF(A178&lt;'Données projet'!$A$88,$BA$205^A178,IF(A178='Données projet'!$A$88,'Données projet'!$B$88,BD177+BC178-BL177))</f>
        <v>0</v>
      </c>
      <c r="BE178" s="14" t="e">
        <f>BD178*VLOOKUP('Données projet'!$B$11,Paramètres!$A$1:$I$88,3,0)*VLOOKUP('Données projet'!$B$11,Paramètres!$A$1:$I$88,5,0)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8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19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projet'!$B$9,Paramètres!$A$1:$I$88,3,0)*0.475*44/12</f>
        <v>0</v>
      </c>
      <c r="BQ178" s="23">
        <f>EXP(-LN(2)/25)*BQ177+(1-EXP(-LN(2)/25))/(LN(2)/25)*Calculateur!BL178*Calculateur!BN178*VLOOKUP('Données projet'!$B$9,Paramètres!$A$1:$I$88,3,0)*0.475*44/12</f>
        <v>0</v>
      </c>
      <c r="BR178" s="23">
        <f>EXP(-LN(2)/2)*BR177+(1-EXP(-LN(2)/2))/(LN(2)/2)*BL178*BO178*VLOOKUP('Données projet'!$B$9,Paramètres!$A$1:$I$88,3,0)*0.475*44/12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IF(A178&lt;'Données projet'!$A$114,$BV$205^A178,IF(A178='Données projet'!$A$114,'Données projet'!$B$114,BY177+BX178-CG177))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22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23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projet'!$B$9,Paramètres!$A$1:$I$88,3,0)*0.475*44/12</f>
        <v>0</v>
      </c>
      <c r="CL178" s="23">
        <f>EXP(-LN(2)/25)*CL177+(1-EXP(-LN(2)/25))/(LN(2)/25)*Calculateur!CG178*Calculateur!CI178*VLOOKUP('Données projet'!$B$9,Paramètres!$A$1:$I$88,3,0)*0.475*44/12</f>
        <v>0</v>
      </c>
      <c r="CM178" s="23">
        <f>EXP(-LN(2)/2)*CM177+(1-EXP(-LN(2)/2))/(LN(2)/2)*CG178*CJ178*VLOOKUP('Données projet'!$B$9,Paramètres!$A$1:$I$88,3,0)*0.475*44/12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IF(A178&lt;'Données projet'!$A$140,$CQ$205^A178,IF(A178='Données projet'!$A$140,'Données projet'!$B$140,CT177+CS178-DB177))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6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27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projet'!$B$9,Paramètres!$A$1:$I$88,3,0)*0.475*44/12</f>
        <v>0</v>
      </c>
      <c r="DG178" s="23">
        <f>EXP(-LN(2)/25)*DG177+(1-EXP(-LN(2)/25))/(LN(2)/25)*Calculateur!DB178*Calculateur!DD178*VLOOKUP('Données projet'!$B$9,Paramètres!$A$1:$I$88,3,0)*0.475*44/12</f>
        <v>0</v>
      </c>
      <c r="DH178" s="23">
        <f>EXP(-LN(2)/2)*DH177+(1-EXP(-LN(2)/2))/(LN(2)/2)*DB178*DE178*VLOOKUP('Données projet'!$B$9,Paramètres!$A$1:$I$88,3,0)*0.475*44/12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IF(A178&lt;'Données projet'!$A$166,$DL$205^A178,IF(A178='Données projet'!$A$166,'Données projet'!$B$166,DO177+DN178-DW177))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30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31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projet'!$B$9,Paramètres!$A$1:$I$88,3,0)*0.475*44/12</f>
        <v>0</v>
      </c>
      <c r="EB178" s="23">
        <f>EXP(-LN(2)/25)*EB177+(1-EXP(-LN(2)/25))/(LN(2)/25)*Calculateur!DW178*Calculateur!DY178*VLOOKUP('Données projet'!$B$9,Paramètres!$A$1:$I$88,3,0)*0.475*44/12</f>
        <v>0</v>
      </c>
      <c r="EC178" s="23">
        <f>EXP(-LN(2)/2)*EC177+(1-EXP(-LN(2)/2))/(LN(2)/2)*DW178*DZ178*VLOOKUP('Données projet'!$B$9,Paramètres!$A$1:$I$88,3,0)*0.475*44/12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IF(A178&lt;'Données projet'!$A$192,$EG$205^A178,IF(A178='Données projet'!$A$192,'Données projet'!$B$192,EJ177+EI178-ER177))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34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35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projet'!$B$9,Paramètres!$A$1:$I$88,3,0)*0.475*44/12</f>
        <v>0</v>
      </c>
      <c r="EW178" s="23">
        <f>EXP(-LN(2)/25)*EW177+(1-EXP(-LN(2)/25))/(LN(2)/25)*Calculateur!ER178*Calculateur!ET178*VLOOKUP('Données projet'!$B$9,Paramètres!$A$1:$I$88,3,0)*0.475*44/12</f>
        <v>0</v>
      </c>
      <c r="EX178" s="23">
        <f>EXP(-LN(2)/2)*EX177+(1-EXP(-LN(2)/2))/(LN(2)/2)*ER178*EU178*VLOOKUP('Données projet'!$B$9,Paramètres!$A$1:$I$88,3,0)*0.475*44/12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IF(A178&lt;'Données projet'!$A$218,$FB$205^A178,IF(A178='Données projet'!$A$218,'Données projet'!$B$218,FE177+FD178-FM177))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8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39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projet'!$B$9,Paramètres!$A$1:$I$88,3,0)*0.475*44/12</f>
        <v>0</v>
      </c>
      <c r="FR178" s="23">
        <f>EXP(-LN(2)/25)*FR177+(1-EXP(-LN(2)/25))/(LN(2)/25)*Calculateur!FM178*Calculateur!FO178*VLOOKUP('Données projet'!$B$9,Paramètres!$A$1:$I$88,3,0)*0.475*44/12</f>
        <v>0</v>
      </c>
      <c r="FS178" s="23">
        <f>EXP(-LN(2)/2)*FS177+(1-EXP(-LN(2)/2))/(LN(2)/2)*FM178*FP178*VLOOKUP('Données projet'!$B$9,Paramètres!$A$1:$I$88,3,0)*0.475*44/12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IF(A178&lt;'Données projet'!$A$244,$FW$205^A178,IF(A178='Données projet'!$A$244,'Données projet'!$B$244,FZ177+FY178-GH177))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42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43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projet'!$B$9,Paramètres!$A$1:$I$88,3,0)*0.475*44/12</f>
        <v>0</v>
      </c>
      <c r="GM178" s="23">
        <f>EXP(-LN(2)/25)*GM177+(1-EXP(-LN(2)/25))/(LN(2)/25)*Calculateur!GH178*Calculateur!GJ178*VLOOKUP('Données projet'!$B$9,Paramètres!$A$1:$I$88,3,0)*0.475*44/12</f>
        <v>0</v>
      </c>
      <c r="GN178" s="23">
        <f>EXP(-LN(2)/2)*GN177+(1-EXP(-LN(2)/2))/(LN(2)/2)*GH178*GK178*VLOOKUP('Données projet'!$B$9,Paramètres!$A$1:$I$88,3,0)*0.475*44/12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IF(A178&lt;'Données projet'!$A$270,$GR$205^A178,IF(A178='Données projet'!$A$270,'Données projet'!$B$270,GU177+GT178-HC177))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46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47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projet'!$B$9,Paramètres!$A$1:$I$88,3,0)*0.475*44/12</f>
        <v>0</v>
      </c>
      <c r="HH178" s="23">
        <f>EXP(-LN(2)/25)*HH177+(1-EXP(-LN(2)/25))/(LN(2)/25)*Calculateur!HC178*Calculateur!HE178*VLOOKUP('Données projet'!$B$9,Paramètres!$A$1:$I$88,3,0)*0.475*44/12</f>
        <v>0</v>
      </c>
      <c r="HI178" s="23">
        <f>EXP(-LN(2)/2)*HI177+(1-EXP(-LN(2)/2))/(LN(2)/2)*HC178*HF178*VLOOKUP('Données projet'!$B$9,Paramètres!$A$1:$I$88,3,0)*0.475*44/12</f>
        <v>0</v>
      </c>
      <c r="HJ178" s="24">
        <f t="shared" si="190"/>
        <v>0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105.24799999999986</v>
      </c>
      <c r="D179" s="12">
        <f t="shared" si="15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1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IF(A179&lt;'Données projet'!$A$36,$K$205^A179,IF(A179='Données projet'!$A$36,'Données projet'!$B$36,N178+M179-V178))</f>
        <v>0</v>
      </c>
      <c r="O179" s="14">
        <f>N179*VLOOKUP('Données projet'!$B$9,Paramètres!$A$1:$I$88,3,0)*VLOOKUP('Données projet'!$B$9,Paramètres!$A$1:$I$88,5,0)</f>
        <v>0</v>
      </c>
      <c r="P179" s="14" t="e">
        <f t="shared" si="15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148.54336005338024</v>
      </c>
      <c r="T179" s="62">
        <f t="shared" si="110"/>
        <v>361.07991692964788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2.9591593317409552</v>
      </c>
      <c r="AA179" s="23">
        <f>EXP(-LN(2)/25)*AA178+(1-EXP(-LN(2)/25))/(LN(2)/25)*Calculateur!V179*Calculateur!X179*VLOOKUP('Données projet'!$B$9,Paramètres!$A$1:$I$88,3,0)*0.475*44/12</f>
        <v>0.7672413346402317</v>
      </c>
      <c r="AB179" s="23">
        <f>EXP(-LN(2)/2)*AB178+(1-EXP(-LN(2)/2))/(LN(2)/2)*V179*Y179*VLOOKUP('Données projet'!$B$9,Paramètres!$A$1:$I$88,3,0)*0.475*44/12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IF(A179&lt;'Données projet'!$A$62,$AF$205^A179,IF(A179='Données projet'!$A$62,'Données projet'!$B$62,AI178+AH179-AQ178))</f>
        <v>0</v>
      </c>
      <c r="AJ179" s="14" t="e">
        <f>AI179*VLOOKUP('Données projet'!$B$10,Paramètres!$A$1:$I$88,3,0)*VLOOKUP('Données projet'!$B$10,Paramètres!$A$1:$I$88,5,0)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4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15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projet'!$B$9,Paramètres!$A$1:$I$88,3,0)*0.475*44/12</f>
        <v>0</v>
      </c>
      <c r="AV179" s="23">
        <f>EXP(-LN(2)/25)*AV178+(1-EXP(-LN(2)/25))/(LN(2)/25)*Calculateur!AQ179*Calculateur!AS179*VLOOKUP('Données projet'!$B$9,Paramètres!$A$1:$I$88,3,0)*0.475*44/12</f>
        <v>0</v>
      </c>
      <c r="AW179" s="23">
        <f>EXP(-LN(2)/2)*AW178+(1-EXP(-LN(2)/2))/(LN(2)/2)*AQ179*AT179*VLOOKUP('Données projet'!$B$9,Paramètres!$A$1:$I$88,3,0)*0.475*44/12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IF(A179&lt;'Données projet'!$A$88,$BA$205^A179,IF(A179='Données projet'!$A$88,'Données projet'!$B$88,BD178+BC179-BL178))</f>
        <v>0</v>
      </c>
      <c r="BE179" s="14" t="e">
        <f>BD179*VLOOKUP('Données projet'!$B$11,Paramètres!$A$1:$I$88,3,0)*VLOOKUP('Données projet'!$B$11,Paramètres!$A$1:$I$88,5,0)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8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19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projet'!$B$9,Paramètres!$A$1:$I$88,3,0)*0.475*44/12</f>
        <v>0</v>
      </c>
      <c r="BQ179" s="23">
        <f>EXP(-LN(2)/25)*BQ178+(1-EXP(-LN(2)/25))/(LN(2)/25)*Calculateur!BL179*Calculateur!BN179*VLOOKUP('Données projet'!$B$9,Paramètres!$A$1:$I$88,3,0)*0.475*44/12</f>
        <v>0</v>
      </c>
      <c r="BR179" s="23">
        <f>EXP(-LN(2)/2)*BR178+(1-EXP(-LN(2)/2))/(LN(2)/2)*BL179*BO179*VLOOKUP('Données projet'!$B$9,Paramètres!$A$1:$I$88,3,0)*0.475*44/12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IF(A179&lt;'Données projet'!$A$114,$BV$205^A179,IF(A179='Données projet'!$A$114,'Données projet'!$B$114,BY178+BX179-CG178))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22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23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projet'!$B$9,Paramètres!$A$1:$I$88,3,0)*0.475*44/12</f>
        <v>0</v>
      </c>
      <c r="CL179" s="23">
        <f>EXP(-LN(2)/25)*CL178+(1-EXP(-LN(2)/25))/(LN(2)/25)*Calculateur!CG179*Calculateur!CI179*VLOOKUP('Données projet'!$B$9,Paramètres!$A$1:$I$88,3,0)*0.475*44/12</f>
        <v>0</v>
      </c>
      <c r="CM179" s="23">
        <f>EXP(-LN(2)/2)*CM178+(1-EXP(-LN(2)/2))/(LN(2)/2)*CG179*CJ179*VLOOKUP('Données projet'!$B$9,Paramètres!$A$1:$I$88,3,0)*0.475*44/12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IF(A179&lt;'Données projet'!$A$140,$CQ$205^A179,IF(A179='Données projet'!$A$140,'Données projet'!$B$140,CT178+CS179-DB178))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6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27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projet'!$B$9,Paramètres!$A$1:$I$88,3,0)*0.475*44/12</f>
        <v>0</v>
      </c>
      <c r="DG179" s="23">
        <f>EXP(-LN(2)/25)*DG178+(1-EXP(-LN(2)/25))/(LN(2)/25)*Calculateur!DB179*Calculateur!DD179*VLOOKUP('Données projet'!$B$9,Paramètres!$A$1:$I$88,3,0)*0.475*44/12</f>
        <v>0</v>
      </c>
      <c r="DH179" s="23">
        <f>EXP(-LN(2)/2)*DH178+(1-EXP(-LN(2)/2))/(LN(2)/2)*DB179*DE179*VLOOKUP('Données projet'!$B$9,Paramètres!$A$1:$I$88,3,0)*0.475*44/12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IF(A179&lt;'Données projet'!$A$166,$DL$205^A179,IF(A179='Données projet'!$A$166,'Données projet'!$B$166,DO178+DN179-DW178))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30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31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projet'!$B$9,Paramètres!$A$1:$I$88,3,0)*0.475*44/12</f>
        <v>0</v>
      </c>
      <c r="EB179" s="23">
        <f>EXP(-LN(2)/25)*EB178+(1-EXP(-LN(2)/25))/(LN(2)/25)*Calculateur!DW179*Calculateur!DY179*VLOOKUP('Données projet'!$B$9,Paramètres!$A$1:$I$88,3,0)*0.475*44/12</f>
        <v>0</v>
      </c>
      <c r="EC179" s="23">
        <f>EXP(-LN(2)/2)*EC178+(1-EXP(-LN(2)/2))/(LN(2)/2)*DW179*DZ179*VLOOKUP('Données projet'!$B$9,Paramètres!$A$1:$I$88,3,0)*0.475*44/12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IF(A179&lt;'Données projet'!$A$192,$EG$205^A179,IF(A179='Données projet'!$A$192,'Données projet'!$B$192,EJ178+EI179-ER178))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34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35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projet'!$B$9,Paramètres!$A$1:$I$88,3,0)*0.475*44/12</f>
        <v>0</v>
      </c>
      <c r="EW179" s="23">
        <f>EXP(-LN(2)/25)*EW178+(1-EXP(-LN(2)/25))/(LN(2)/25)*Calculateur!ER179*Calculateur!ET179*VLOOKUP('Données projet'!$B$9,Paramètres!$A$1:$I$88,3,0)*0.475*44/12</f>
        <v>0</v>
      </c>
      <c r="EX179" s="23">
        <f>EXP(-LN(2)/2)*EX178+(1-EXP(-LN(2)/2))/(LN(2)/2)*ER179*EU179*VLOOKUP('Données projet'!$B$9,Paramètres!$A$1:$I$88,3,0)*0.475*44/12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IF(A179&lt;'Données projet'!$A$218,$FB$205^A179,IF(A179='Données projet'!$A$218,'Données projet'!$B$218,FE178+FD179-FM178))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8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39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projet'!$B$9,Paramètres!$A$1:$I$88,3,0)*0.475*44/12</f>
        <v>0</v>
      </c>
      <c r="FR179" s="23">
        <f>EXP(-LN(2)/25)*FR178+(1-EXP(-LN(2)/25))/(LN(2)/25)*Calculateur!FM179*Calculateur!FO179*VLOOKUP('Données projet'!$B$9,Paramètres!$A$1:$I$88,3,0)*0.475*44/12</f>
        <v>0</v>
      </c>
      <c r="FS179" s="23">
        <f>EXP(-LN(2)/2)*FS178+(1-EXP(-LN(2)/2))/(LN(2)/2)*FM179*FP179*VLOOKUP('Données projet'!$B$9,Paramètres!$A$1:$I$88,3,0)*0.475*44/12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IF(A179&lt;'Données projet'!$A$244,$FW$205^A179,IF(A179='Données projet'!$A$244,'Données projet'!$B$244,FZ178+FY179-GH178))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42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43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projet'!$B$9,Paramètres!$A$1:$I$88,3,0)*0.475*44/12</f>
        <v>0</v>
      </c>
      <c r="GM179" s="23">
        <f>EXP(-LN(2)/25)*GM178+(1-EXP(-LN(2)/25))/(LN(2)/25)*Calculateur!GH179*Calculateur!GJ179*VLOOKUP('Données projet'!$B$9,Paramètres!$A$1:$I$88,3,0)*0.475*44/12</f>
        <v>0</v>
      </c>
      <c r="GN179" s="23">
        <f>EXP(-LN(2)/2)*GN178+(1-EXP(-LN(2)/2))/(LN(2)/2)*GH179*GK179*VLOOKUP('Données projet'!$B$9,Paramètres!$A$1:$I$88,3,0)*0.475*44/12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IF(A179&lt;'Données projet'!$A$270,$GR$205^A179,IF(A179='Données projet'!$A$270,'Données projet'!$B$270,GU178+GT179-HC178))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46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47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projet'!$B$9,Paramètres!$A$1:$I$88,3,0)*0.475*44/12</f>
        <v>0</v>
      </c>
      <c r="HH179" s="23">
        <f>EXP(-LN(2)/25)*HH178+(1-EXP(-LN(2)/25))/(LN(2)/25)*Calculateur!HC179*Calculateur!HE179*VLOOKUP('Données projet'!$B$9,Paramètres!$A$1:$I$88,3,0)*0.475*44/12</f>
        <v>0</v>
      </c>
      <c r="HI179" s="23">
        <f>EXP(-LN(2)/2)*HI178+(1-EXP(-LN(2)/2))/(LN(2)/2)*HC179*HF179*VLOOKUP('Données projet'!$B$9,Paramètres!$A$1:$I$88,3,0)*0.475*44/12</f>
        <v>0</v>
      </c>
      <c r="HJ179" s="24">
        <f t="shared" si="190"/>
        <v>0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105.84599999999986</v>
      </c>
      <c r="D180" s="12">
        <f t="shared" si="15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1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IF(A180&lt;'Données projet'!$A$36,$K$205^A180,IF(A180='Données projet'!$A$36,'Données projet'!$B$36,N179+M180-V179))</f>
        <v>0</v>
      </c>
      <c r="O180" s="14">
        <f>N180*VLOOKUP('Données projet'!$B$9,Paramètres!$A$1:$I$88,3,0)*VLOOKUP('Données projet'!$B$9,Paramètres!$A$1:$I$88,5,0)</f>
        <v>0</v>
      </c>
      <c r="P180" s="14" t="e">
        <f t="shared" si="15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148.54336005338024</v>
      </c>
      <c r="T180" s="62">
        <f t="shared" si="110"/>
        <v>361.07991692964788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2.9011320221544876</v>
      </c>
      <c r="AA180" s="23">
        <f>EXP(-LN(2)/25)*AA179+(1-EXP(-LN(2)/25))/(LN(2)/25)*Calculateur!V180*Calculateur!X180*VLOOKUP('Données projet'!$B$9,Paramètres!$A$1:$I$88,3,0)*0.475*44/12</f>
        <v>0.74626107999702629</v>
      </c>
      <c r="AB180" s="23">
        <f>EXP(-LN(2)/2)*AB179+(1-EXP(-LN(2)/2))/(LN(2)/2)*V180*Y180*VLOOKUP('Données projet'!$B$9,Paramètres!$A$1:$I$88,3,0)*0.475*44/12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IF(A180&lt;'Données projet'!$A$62,$AF$205^A180,IF(A180='Données projet'!$A$62,'Données projet'!$B$62,AI179+AH180-AQ179))</f>
        <v>0</v>
      </c>
      <c r="AJ180" s="14" t="e">
        <f>AI180*VLOOKUP('Données projet'!$B$10,Paramètres!$A$1:$I$88,3,0)*VLOOKUP('Données projet'!$B$10,Paramètres!$A$1:$I$88,5,0)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4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15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projet'!$B$9,Paramètres!$A$1:$I$88,3,0)*0.475*44/12</f>
        <v>0</v>
      </c>
      <c r="AV180" s="23">
        <f>EXP(-LN(2)/25)*AV179+(1-EXP(-LN(2)/25))/(LN(2)/25)*Calculateur!AQ180*Calculateur!AS180*VLOOKUP('Données projet'!$B$9,Paramètres!$A$1:$I$88,3,0)*0.475*44/12</f>
        <v>0</v>
      </c>
      <c r="AW180" s="23">
        <f>EXP(-LN(2)/2)*AW179+(1-EXP(-LN(2)/2))/(LN(2)/2)*AQ180*AT180*VLOOKUP('Données projet'!$B$9,Paramètres!$A$1:$I$88,3,0)*0.475*44/12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IF(A180&lt;'Données projet'!$A$88,$BA$205^A180,IF(A180='Données projet'!$A$88,'Données projet'!$B$88,BD179+BC180-BL179))</f>
        <v>0</v>
      </c>
      <c r="BE180" s="14" t="e">
        <f>BD180*VLOOKUP('Données projet'!$B$11,Paramètres!$A$1:$I$88,3,0)*VLOOKUP('Données projet'!$B$11,Paramètres!$A$1:$I$88,5,0)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8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19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projet'!$B$9,Paramètres!$A$1:$I$88,3,0)*0.475*44/12</f>
        <v>0</v>
      </c>
      <c r="BQ180" s="23">
        <f>EXP(-LN(2)/25)*BQ179+(1-EXP(-LN(2)/25))/(LN(2)/25)*Calculateur!BL180*Calculateur!BN180*VLOOKUP('Données projet'!$B$9,Paramètres!$A$1:$I$88,3,0)*0.475*44/12</f>
        <v>0</v>
      </c>
      <c r="BR180" s="23">
        <f>EXP(-LN(2)/2)*BR179+(1-EXP(-LN(2)/2))/(LN(2)/2)*BL180*BO180*VLOOKUP('Données projet'!$B$9,Paramètres!$A$1:$I$88,3,0)*0.475*44/12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IF(A180&lt;'Données projet'!$A$114,$BV$205^A180,IF(A180='Données projet'!$A$114,'Données projet'!$B$114,BY179+BX180-CG179))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22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23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projet'!$B$9,Paramètres!$A$1:$I$88,3,0)*0.475*44/12</f>
        <v>0</v>
      </c>
      <c r="CL180" s="23">
        <f>EXP(-LN(2)/25)*CL179+(1-EXP(-LN(2)/25))/(LN(2)/25)*Calculateur!CG180*Calculateur!CI180*VLOOKUP('Données projet'!$B$9,Paramètres!$A$1:$I$88,3,0)*0.475*44/12</f>
        <v>0</v>
      </c>
      <c r="CM180" s="23">
        <f>EXP(-LN(2)/2)*CM179+(1-EXP(-LN(2)/2))/(LN(2)/2)*CG180*CJ180*VLOOKUP('Données projet'!$B$9,Paramètres!$A$1:$I$88,3,0)*0.475*44/12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IF(A180&lt;'Données projet'!$A$140,$CQ$205^A180,IF(A180='Données projet'!$A$140,'Données projet'!$B$140,CT179+CS180-DB179))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6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27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projet'!$B$9,Paramètres!$A$1:$I$88,3,0)*0.475*44/12</f>
        <v>0</v>
      </c>
      <c r="DG180" s="23">
        <f>EXP(-LN(2)/25)*DG179+(1-EXP(-LN(2)/25))/(LN(2)/25)*Calculateur!DB180*Calculateur!DD180*VLOOKUP('Données projet'!$B$9,Paramètres!$A$1:$I$88,3,0)*0.475*44/12</f>
        <v>0</v>
      </c>
      <c r="DH180" s="23">
        <f>EXP(-LN(2)/2)*DH179+(1-EXP(-LN(2)/2))/(LN(2)/2)*DB180*DE180*VLOOKUP('Données projet'!$B$9,Paramètres!$A$1:$I$88,3,0)*0.475*44/12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IF(A180&lt;'Données projet'!$A$166,$DL$205^A180,IF(A180='Données projet'!$A$166,'Données projet'!$B$166,DO179+DN180-DW179))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30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31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projet'!$B$9,Paramètres!$A$1:$I$88,3,0)*0.475*44/12</f>
        <v>0</v>
      </c>
      <c r="EB180" s="23">
        <f>EXP(-LN(2)/25)*EB179+(1-EXP(-LN(2)/25))/(LN(2)/25)*Calculateur!DW180*Calculateur!DY180*VLOOKUP('Données projet'!$B$9,Paramètres!$A$1:$I$88,3,0)*0.475*44/12</f>
        <v>0</v>
      </c>
      <c r="EC180" s="23">
        <f>EXP(-LN(2)/2)*EC179+(1-EXP(-LN(2)/2))/(LN(2)/2)*DW180*DZ180*VLOOKUP('Données projet'!$B$9,Paramètres!$A$1:$I$88,3,0)*0.475*44/12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IF(A180&lt;'Données projet'!$A$192,$EG$205^A180,IF(A180='Données projet'!$A$192,'Données projet'!$B$192,EJ179+EI180-ER179))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34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35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projet'!$B$9,Paramètres!$A$1:$I$88,3,0)*0.475*44/12</f>
        <v>0</v>
      </c>
      <c r="EW180" s="23">
        <f>EXP(-LN(2)/25)*EW179+(1-EXP(-LN(2)/25))/(LN(2)/25)*Calculateur!ER180*Calculateur!ET180*VLOOKUP('Données projet'!$B$9,Paramètres!$A$1:$I$88,3,0)*0.475*44/12</f>
        <v>0</v>
      </c>
      <c r="EX180" s="23">
        <f>EXP(-LN(2)/2)*EX179+(1-EXP(-LN(2)/2))/(LN(2)/2)*ER180*EU180*VLOOKUP('Données projet'!$B$9,Paramètres!$A$1:$I$88,3,0)*0.475*44/12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IF(A180&lt;'Données projet'!$A$218,$FB$205^A180,IF(A180='Données projet'!$A$218,'Données projet'!$B$218,FE179+FD180-FM179))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8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39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projet'!$B$9,Paramètres!$A$1:$I$88,3,0)*0.475*44/12</f>
        <v>0</v>
      </c>
      <c r="FR180" s="23">
        <f>EXP(-LN(2)/25)*FR179+(1-EXP(-LN(2)/25))/(LN(2)/25)*Calculateur!FM180*Calculateur!FO180*VLOOKUP('Données projet'!$B$9,Paramètres!$A$1:$I$88,3,0)*0.475*44/12</f>
        <v>0</v>
      </c>
      <c r="FS180" s="23">
        <f>EXP(-LN(2)/2)*FS179+(1-EXP(-LN(2)/2))/(LN(2)/2)*FM180*FP180*VLOOKUP('Données projet'!$B$9,Paramètres!$A$1:$I$88,3,0)*0.475*44/12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IF(A180&lt;'Données projet'!$A$244,$FW$205^A180,IF(A180='Données projet'!$A$244,'Données projet'!$B$244,FZ179+FY180-GH179))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42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43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projet'!$B$9,Paramètres!$A$1:$I$88,3,0)*0.475*44/12</f>
        <v>0</v>
      </c>
      <c r="GM180" s="23">
        <f>EXP(-LN(2)/25)*GM179+(1-EXP(-LN(2)/25))/(LN(2)/25)*Calculateur!GH180*Calculateur!GJ180*VLOOKUP('Données projet'!$B$9,Paramètres!$A$1:$I$88,3,0)*0.475*44/12</f>
        <v>0</v>
      </c>
      <c r="GN180" s="23">
        <f>EXP(-LN(2)/2)*GN179+(1-EXP(-LN(2)/2))/(LN(2)/2)*GH180*GK180*VLOOKUP('Données projet'!$B$9,Paramètres!$A$1:$I$88,3,0)*0.475*44/12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IF(A180&lt;'Données projet'!$A$270,$GR$205^A180,IF(A180='Données projet'!$A$270,'Données projet'!$B$270,GU179+GT180-HC179))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46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47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projet'!$B$9,Paramètres!$A$1:$I$88,3,0)*0.475*44/12</f>
        <v>0</v>
      </c>
      <c r="HH180" s="23">
        <f>EXP(-LN(2)/25)*HH179+(1-EXP(-LN(2)/25))/(LN(2)/25)*Calculateur!HC180*Calculateur!HE180*VLOOKUP('Données projet'!$B$9,Paramètres!$A$1:$I$88,3,0)*0.475*44/12</f>
        <v>0</v>
      </c>
      <c r="HI180" s="23">
        <f>EXP(-LN(2)/2)*HI179+(1-EXP(-LN(2)/2))/(LN(2)/2)*HC180*HF180*VLOOKUP('Données projet'!$B$9,Paramètres!$A$1:$I$88,3,0)*0.475*44/12</f>
        <v>0</v>
      </c>
      <c r="HJ180" s="24">
        <f t="shared" si="190"/>
        <v>0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106.44399999999986</v>
      </c>
      <c r="D181" s="12">
        <f t="shared" si="15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1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IF(A181&lt;'Données projet'!$A$36,$K$205^A181,IF(A181='Données projet'!$A$36,'Données projet'!$B$36,N180+M181-V180))</f>
        <v>0</v>
      </c>
      <c r="O181" s="14">
        <f>N181*VLOOKUP('Données projet'!$B$9,Paramètres!$A$1:$I$88,3,0)*VLOOKUP('Données projet'!$B$9,Paramètres!$A$1:$I$88,5,0)</f>
        <v>0</v>
      </c>
      <c r="P181" s="14" t="e">
        <f t="shared" si="15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148.54336005338024</v>
      </c>
      <c r="T181" s="62">
        <f t="shared" si="110"/>
        <v>361.07991692964788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2.8442425927158466</v>
      </c>
      <c r="AA181" s="23">
        <f>EXP(-LN(2)/25)*AA180+(1-EXP(-LN(2)/25))/(LN(2)/25)*Calculateur!V181*Calculateur!X181*VLOOKUP('Données projet'!$B$9,Paramètres!$A$1:$I$88,3,0)*0.475*44/12</f>
        <v>0.72585453152034296</v>
      </c>
      <c r="AB181" s="23">
        <f>EXP(-LN(2)/2)*AB180+(1-EXP(-LN(2)/2))/(LN(2)/2)*V181*Y181*VLOOKUP('Données projet'!$B$9,Paramètres!$A$1:$I$88,3,0)*0.475*44/12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IF(A181&lt;'Données projet'!$A$62,$AF$205^A181,IF(A181='Données projet'!$A$62,'Données projet'!$B$62,AI180+AH181-AQ180))</f>
        <v>0</v>
      </c>
      <c r="AJ181" s="14" t="e">
        <f>AI181*VLOOKUP('Données projet'!$B$10,Paramètres!$A$1:$I$88,3,0)*VLOOKUP('Données projet'!$B$10,Paramètres!$A$1:$I$88,5,0)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4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15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projet'!$B$9,Paramètres!$A$1:$I$88,3,0)*0.475*44/12</f>
        <v>0</v>
      </c>
      <c r="AV181" s="23">
        <f>EXP(-LN(2)/25)*AV180+(1-EXP(-LN(2)/25))/(LN(2)/25)*Calculateur!AQ181*Calculateur!AS181*VLOOKUP('Données projet'!$B$9,Paramètres!$A$1:$I$88,3,0)*0.475*44/12</f>
        <v>0</v>
      </c>
      <c r="AW181" s="23">
        <f>EXP(-LN(2)/2)*AW180+(1-EXP(-LN(2)/2))/(LN(2)/2)*AQ181*AT181*VLOOKUP('Données projet'!$B$9,Paramètres!$A$1:$I$88,3,0)*0.475*44/12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IF(A181&lt;'Données projet'!$A$88,$BA$205^A181,IF(A181='Données projet'!$A$88,'Données projet'!$B$88,BD180+BC181-BL180))</f>
        <v>0</v>
      </c>
      <c r="BE181" s="14" t="e">
        <f>BD181*VLOOKUP('Données projet'!$B$11,Paramètres!$A$1:$I$88,3,0)*VLOOKUP('Données projet'!$B$11,Paramètres!$A$1:$I$88,5,0)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8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19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projet'!$B$9,Paramètres!$A$1:$I$88,3,0)*0.475*44/12</f>
        <v>0</v>
      </c>
      <c r="BQ181" s="23">
        <f>EXP(-LN(2)/25)*BQ180+(1-EXP(-LN(2)/25))/(LN(2)/25)*Calculateur!BL181*Calculateur!BN181*VLOOKUP('Données projet'!$B$9,Paramètres!$A$1:$I$88,3,0)*0.475*44/12</f>
        <v>0</v>
      </c>
      <c r="BR181" s="23">
        <f>EXP(-LN(2)/2)*BR180+(1-EXP(-LN(2)/2))/(LN(2)/2)*BL181*BO181*VLOOKUP('Données projet'!$B$9,Paramètres!$A$1:$I$88,3,0)*0.475*44/12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IF(A181&lt;'Données projet'!$A$114,$BV$205^A181,IF(A181='Données projet'!$A$114,'Données projet'!$B$114,BY180+BX181-CG180))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22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23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projet'!$B$9,Paramètres!$A$1:$I$88,3,0)*0.475*44/12</f>
        <v>0</v>
      </c>
      <c r="CL181" s="23">
        <f>EXP(-LN(2)/25)*CL180+(1-EXP(-LN(2)/25))/(LN(2)/25)*Calculateur!CG181*Calculateur!CI181*VLOOKUP('Données projet'!$B$9,Paramètres!$A$1:$I$88,3,0)*0.475*44/12</f>
        <v>0</v>
      </c>
      <c r="CM181" s="23">
        <f>EXP(-LN(2)/2)*CM180+(1-EXP(-LN(2)/2))/(LN(2)/2)*CG181*CJ181*VLOOKUP('Données projet'!$B$9,Paramètres!$A$1:$I$88,3,0)*0.475*44/12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IF(A181&lt;'Données projet'!$A$140,$CQ$205^A181,IF(A181='Données projet'!$A$140,'Données projet'!$B$140,CT180+CS181-DB180))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6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27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projet'!$B$9,Paramètres!$A$1:$I$88,3,0)*0.475*44/12</f>
        <v>0</v>
      </c>
      <c r="DG181" s="23">
        <f>EXP(-LN(2)/25)*DG180+(1-EXP(-LN(2)/25))/(LN(2)/25)*Calculateur!DB181*Calculateur!DD181*VLOOKUP('Données projet'!$B$9,Paramètres!$A$1:$I$88,3,0)*0.475*44/12</f>
        <v>0</v>
      </c>
      <c r="DH181" s="23">
        <f>EXP(-LN(2)/2)*DH180+(1-EXP(-LN(2)/2))/(LN(2)/2)*DB181*DE181*VLOOKUP('Données projet'!$B$9,Paramètres!$A$1:$I$88,3,0)*0.475*44/12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IF(A181&lt;'Données projet'!$A$166,$DL$205^A181,IF(A181='Données projet'!$A$166,'Données projet'!$B$166,DO180+DN181-DW180))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30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31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projet'!$B$9,Paramètres!$A$1:$I$88,3,0)*0.475*44/12</f>
        <v>0</v>
      </c>
      <c r="EB181" s="23">
        <f>EXP(-LN(2)/25)*EB180+(1-EXP(-LN(2)/25))/(LN(2)/25)*Calculateur!DW181*Calculateur!DY181*VLOOKUP('Données projet'!$B$9,Paramètres!$A$1:$I$88,3,0)*0.475*44/12</f>
        <v>0</v>
      </c>
      <c r="EC181" s="23">
        <f>EXP(-LN(2)/2)*EC180+(1-EXP(-LN(2)/2))/(LN(2)/2)*DW181*DZ181*VLOOKUP('Données projet'!$B$9,Paramètres!$A$1:$I$88,3,0)*0.475*44/12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IF(A181&lt;'Données projet'!$A$192,$EG$205^A181,IF(A181='Données projet'!$A$192,'Données projet'!$B$192,EJ180+EI181-ER180))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34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35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projet'!$B$9,Paramètres!$A$1:$I$88,3,0)*0.475*44/12</f>
        <v>0</v>
      </c>
      <c r="EW181" s="23">
        <f>EXP(-LN(2)/25)*EW180+(1-EXP(-LN(2)/25))/(LN(2)/25)*Calculateur!ER181*Calculateur!ET181*VLOOKUP('Données projet'!$B$9,Paramètres!$A$1:$I$88,3,0)*0.475*44/12</f>
        <v>0</v>
      </c>
      <c r="EX181" s="23">
        <f>EXP(-LN(2)/2)*EX180+(1-EXP(-LN(2)/2))/(LN(2)/2)*ER181*EU181*VLOOKUP('Données projet'!$B$9,Paramètres!$A$1:$I$88,3,0)*0.475*44/12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IF(A181&lt;'Données projet'!$A$218,$FB$205^A181,IF(A181='Données projet'!$A$218,'Données projet'!$B$218,FE180+FD181-FM180))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8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39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projet'!$B$9,Paramètres!$A$1:$I$88,3,0)*0.475*44/12</f>
        <v>0</v>
      </c>
      <c r="FR181" s="23">
        <f>EXP(-LN(2)/25)*FR180+(1-EXP(-LN(2)/25))/(LN(2)/25)*Calculateur!FM181*Calculateur!FO181*VLOOKUP('Données projet'!$B$9,Paramètres!$A$1:$I$88,3,0)*0.475*44/12</f>
        <v>0</v>
      </c>
      <c r="FS181" s="23">
        <f>EXP(-LN(2)/2)*FS180+(1-EXP(-LN(2)/2))/(LN(2)/2)*FM181*FP181*VLOOKUP('Données projet'!$B$9,Paramètres!$A$1:$I$88,3,0)*0.475*44/12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IF(A181&lt;'Données projet'!$A$244,$FW$205^A181,IF(A181='Données projet'!$A$244,'Données projet'!$B$244,FZ180+FY181-GH180))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42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43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projet'!$B$9,Paramètres!$A$1:$I$88,3,0)*0.475*44/12</f>
        <v>0</v>
      </c>
      <c r="GM181" s="23">
        <f>EXP(-LN(2)/25)*GM180+(1-EXP(-LN(2)/25))/(LN(2)/25)*Calculateur!GH181*Calculateur!GJ181*VLOOKUP('Données projet'!$B$9,Paramètres!$A$1:$I$88,3,0)*0.475*44/12</f>
        <v>0</v>
      </c>
      <c r="GN181" s="23">
        <f>EXP(-LN(2)/2)*GN180+(1-EXP(-LN(2)/2))/(LN(2)/2)*GH181*GK181*VLOOKUP('Données projet'!$B$9,Paramètres!$A$1:$I$88,3,0)*0.475*44/12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IF(A181&lt;'Données projet'!$A$270,$GR$205^A181,IF(A181='Données projet'!$A$270,'Données projet'!$B$270,GU180+GT181-HC180))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46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47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projet'!$B$9,Paramètres!$A$1:$I$88,3,0)*0.475*44/12</f>
        <v>0</v>
      </c>
      <c r="HH181" s="23">
        <f>EXP(-LN(2)/25)*HH180+(1-EXP(-LN(2)/25))/(LN(2)/25)*Calculateur!HC181*Calculateur!HE181*VLOOKUP('Données projet'!$B$9,Paramètres!$A$1:$I$88,3,0)*0.475*44/12</f>
        <v>0</v>
      </c>
      <c r="HI181" s="23">
        <f>EXP(-LN(2)/2)*HI180+(1-EXP(-LN(2)/2))/(LN(2)/2)*HC181*HF181*VLOOKUP('Données projet'!$B$9,Paramètres!$A$1:$I$88,3,0)*0.475*44/12</f>
        <v>0</v>
      </c>
      <c r="HJ181" s="24">
        <f t="shared" si="190"/>
        <v>0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107.04199999999986</v>
      </c>
      <c r="D182" s="12">
        <f t="shared" si="15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1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IF(A182&lt;'Données projet'!$A$36,$K$205^A182,IF(A182='Données projet'!$A$36,'Données projet'!$B$36,N181+M182-V181))</f>
        <v>0</v>
      </c>
      <c r="O182" s="14">
        <f>N182*VLOOKUP('Données projet'!$B$9,Paramètres!$A$1:$I$88,3,0)*VLOOKUP('Données projet'!$B$9,Paramètres!$A$1:$I$88,5,0)</f>
        <v>0</v>
      </c>
      <c r="P182" s="14" t="e">
        <f t="shared" si="15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148.54336005338024</v>
      </c>
      <c r="T182" s="62">
        <f t="shared" si="110"/>
        <v>361.07991692964788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2.7884687302893716</v>
      </c>
      <c r="AA182" s="23">
        <f>EXP(-LN(2)/25)*AA181+(1-EXP(-LN(2)/25))/(LN(2)/25)*Calculateur!V182*Calculateur!X182*VLOOKUP('Données projet'!$B$9,Paramètres!$A$1:$I$88,3,0)*0.475*44/12</f>
        <v>0.70600600118488832</v>
      </c>
      <c r="AB182" s="23">
        <f>EXP(-LN(2)/2)*AB181+(1-EXP(-LN(2)/2))/(LN(2)/2)*V182*Y182*VLOOKUP('Données projet'!$B$9,Paramètres!$A$1:$I$88,3,0)*0.475*44/12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IF(A182&lt;'Données projet'!$A$62,$AF$205^A182,IF(A182='Données projet'!$A$62,'Données projet'!$B$62,AI181+AH182-AQ181))</f>
        <v>0</v>
      </c>
      <c r="AJ182" s="14" t="e">
        <f>AI182*VLOOKUP('Données projet'!$B$10,Paramètres!$A$1:$I$88,3,0)*VLOOKUP('Données projet'!$B$10,Paramètres!$A$1:$I$88,5,0)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4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15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projet'!$B$9,Paramètres!$A$1:$I$88,3,0)*0.475*44/12</f>
        <v>0</v>
      </c>
      <c r="AV182" s="23">
        <f>EXP(-LN(2)/25)*AV181+(1-EXP(-LN(2)/25))/(LN(2)/25)*Calculateur!AQ182*Calculateur!AS182*VLOOKUP('Données projet'!$B$9,Paramètres!$A$1:$I$88,3,0)*0.475*44/12</f>
        <v>0</v>
      </c>
      <c r="AW182" s="23">
        <f>EXP(-LN(2)/2)*AW181+(1-EXP(-LN(2)/2))/(LN(2)/2)*AQ182*AT182*VLOOKUP('Données projet'!$B$9,Paramètres!$A$1:$I$88,3,0)*0.475*44/12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IF(A182&lt;'Données projet'!$A$88,$BA$205^A182,IF(A182='Données projet'!$A$88,'Données projet'!$B$88,BD181+BC182-BL181))</f>
        <v>0</v>
      </c>
      <c r="BE182" s="14" t="e">
        <f>BD182*VLOOKUP('Données projet'!$B$11,Paramètres!$A$1:$I$88,3,0)*VLOOKUP('Données projet'!$B$11,Paramètres!$A$1:$I$88,5,0)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8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19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projet'!$B$9,Paramètres!$A$1:$I$88,3,0)*0.475*44/12</f>
        <v>0</v>
      </c>
      <c r="BQ182" s="23">
        <f>EXP(-LN(2)/25)*BQ181+(1-EXP(-LN(2)/25))/(LN(2)/25)*Calculateur!BL182*Calculateur!BN182*VLOOKUP('Données projet'!$B$9,Paramètres!$A$1:$I$88,3,0)*0.475*44/12</f>
        <v>0</v>
      </c>
      <c r="BR182" s="23">
        <f>EXP(-LN(2)/2)*BR181+(1-EXP(-LN(2)/2))/(LN(2)/2)*BL182*BO182*VLOOKUP('Données projet'!$B$9,Paramètres!$A$1:$I$88,3,0)*0.475*44/12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IF(A182&lt;'Données projet'!$A$114,$BV$205^A182,IF(A182='Données projet'!$A$114,'Données projet'!$B$114,BY181+BX182-CG181))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22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23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projet'!$B$9,Paramètres!$A$1:$I$88,3,0)*0.475*44/12</f>
        <v>0</v>
      </c>
      <c r="CL182" s="23">
        <f>EXP(-LN(2)/25)*CL181+(1-EXP(-LN(2)/25))/(LN(2)/25)*Calculateur!CG182*Calculateur!CI182*VLOOKUP('Données projet'!$B$9,Paramètres!$A$1:$I$88,3,0)*0.475*44/12</f>
        <v>0</v>
      </c>
      <c r="CM182" s="23">
        <f>EXP(-LN(2)/2)*CM181+(1-EXP(-LN(2)/2))/(LN(2)/2)*CG182*CJ182*VLOOKUP('Données projet'!$B$9,Paramètres!$A$1:$I$88,3,0)*0.475*44/12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IF(A182&lt;'Données projet'!$A$140,$CQ$205^A182,IF(A182='Données projet'!$A$140,'Données projet'!$B$140,CT181+CS182-DB181))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6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27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projet'!$B$9,Paramètres!$A$1:$I$88,3,0)*0.475*44/12</f>
        <v>0</v>
      </c>
      <c r="DG182" s="23">
        <f>EXP(-LN(2)/25)*DG181+(1-EXP(-LN(2)/25))/(LN(2)/25)*Calculateur!DB182*Calculateur!DD182*VLOOKUP('Données projet'!$B$9,Paramètres!$A$1:$I$88,3,0)*0.475*44/12</f>
        <v>0</v>
      </c>
      <c r="DH182" s="23">
        <f>EXP(-LN(2)/2)*DH181+(1-EXP(-LN(2)/2))/(LN(2)/2)*DB182*DE182*VLOOKUP('Données projet'!$B$9,Paramètres!$A$1:$I$88,3,0)*0.475*44/12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IF(A182&lt;'Données projet'!$A$166,$DL$205^A182,IF(A182='Données projet'!$A$166,'Données projet'!$B$166,DO181+DN182-DW181))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30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31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projet'!$B$9,Paramètres!$A$1:$I$88,3,0)*0.475*44/12</f>
        <v>0</v>
      </c>
      <c r="EB182" s="23">
        <f>EXP(-LN(2)/25)*EB181+(1-EXP(-LN(2)/25))/(LN(2)/25)*Calculateur!DW182*Calculateur!DY182*VLOOKUP('Données projet'!$B$9,Paramètres!$A$1:$I$88,3,0)*0.475*44/12</f>
        <v>0</v>
      </c>
      <c r="EC182" s="23">
        <f>EXP(-LN(2)/2)*EC181+(1-EXP(-LN(2)/2))/(LN(2)/2)*DW182*DZ182*VLOOKUP('Données projet'!$B$9,Paramètres!$A$1:$I$88,3,0)*0.475*44/12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IF(A182&lt;'Données projet'!$A$192,$EG$205^A182,IF(A182='Données projet'!$A$192,'Données projet'!$B$192,EJ181+EI182-ER181))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34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35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projet'!$B$9,Paramètres!$A$1:$I$88,3,0)*0.475*44/12</f>
        <v>0</v>
      </c>
      <c r="EW182" s="23">
        <f>EXP(-LN(2)/25)*EW181+(1-EXP(-LN(2)/25))/(LN(2)/25)*Calculateur!ER182*Calculateur!ET182*VLOOKUP('Données projet'!$B$9,Paramètres!$A$1:$I$88,3,0)*0.475*44/12</f>
        <v>0</v>
      </c>
      <c r="EX182" s="23">
        <f>EXP(-LN(2)/2)*EX181+(1-EXP(-LN(2)/2))/(LN(2)/2)*ER182*EU182*VLOOKUP('Données projet'!$B$9,Paramètres!$A$1:$I$88,3,0)*0.475*44/12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IF(A182&lt;'Données projet'!$A$218,$FB$205^A182,IF(A182='Données projet'!$A$218,'Données projet'!$B$218,FE181+FD182-FM181))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8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39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projet'!$B$9,Paramètres!$A$1:$I$88,3,0)*0.475*44/12</f>
        <v>0</v>
      </c>
      <c r="FR182" s="23">
        <f>EXP(-LN(2)/25)*FR181+(1-EXP(-LN(2)/25))/(LN(2)/25)*Calculateur!FM182*Calculateur!FO182*VLOOKUP('Données projet'!$B$9,Paramètres!$A$1:$I$88,3,0)*0.475*44/12</f>
        <v>0</v>
      </c>
      <c r="FS182" s="23">
        <f>EXP(-LN(2)/2)*FS181+(1-EXP(-LN(2)/2))/(LN(2)/2)*FM182*FP182*VLOOKUP('Données projet'!$B$9,Paramètres!$A$1:$I$88,3,0)*0.475*44/12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IF(A182&lt;'Données projet'!$A$244,$FW$205^A182,IF(A182='Données projet'!$A$244,'Données projet'!$B$244,FZ181+FY182-GH181))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42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43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projet'!$B$9,Paramètres!$A$1:$I$88,3,0)*0.475*44/12</f>
        <v>0</v>
      </c>
      <c r="GM182" s="23">
        <f>EXP(-LN(2)/25)*GM181+(1-EXP(-LN(2)/25))/(LN(2)/25)*Calculateur!GH182*Calculateur!GJ182*VLOOKUP('Données projet'!$B$9,Paramètres!$A$1:$I$88,3,0)*0.475*44/12</f>
        <v>0</v>
      </c>
      <c r="GN182" s="23">
        <f>EXP(-LN(2)/2)*GN181+(1-EXP(-LN(2)/2))/(LN(2)/2)*GH182*GK182*VLOOKUP('Données projet'!$B$9,Paramètres!$A$1:$I$88,3,0)*0.475*44/12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IF(A182&lt;'Données projet'!$A$270,$GR$205^A182,IF(A182='Données projet'!$A$270,'Données projet'!$B$270,GU181+GT182-HC181))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46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47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projet'!$B$9,Paramètres!$A$1:$I$88,3,0)*0.475*44/12</f>
        <v>0</v>
      </c>
      <c r="HH182" s="23">
        <f>EXP(-LN(2)/25)*HH181+(1-EXP(-LN(2)/25))/(LN(2)/25)*Calculateur!HC182*Calculateur!HE182*VLOOKUP('Données projet'!$B$9,Paramètres!$A$1:$I$88,3,0)*0.475*44/12</f>
        <v>0</v>
      </c>
      <c r="HI182" s="23">
        <f>EXP(-LN(2)/2)*HI181+(1-EXP(-LN(2)/2))/(LN(2)/2)*HC182*HF182*VLOOKUP('Données projet'!$B$9,Paramètres!$A$1:$I$88,3,0)*0.475*44/12</f>
        <v>0</v>
      </c>
      <c r="HJ182" s="24">
        <f t="shared" si="190"/>
        <v>0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107.63999999999986</v>
      </c>
      <c r="D183" s="12">
        <f t="shared" si="15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1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IF(A183&lt;'Données projet'!$A$36,$K$205^A183,IF(A183='Données projet'!$A$36,'Données projet'!$B$36,N182+M183-V182))</f>
        <v>0</v>
      </c>
      <c r="O183" s="14">
        <f>N183*VLOOKUP('Données projet'!$B$9,Paramètres!$A$1:$I$88,3,0)*VLOOKUP('Données projet'!$B$9,Paramètres!$A$1:$I$88,5,0)</f>
        <v>0</v>
      </c>
      <c r="P183" s="14" t="e">
        <f t="shared" si="15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148.54336005338024</v>
      </c>
      <c r="T183" s="62">
        <f t="shared" si="110"/>
        <v>361.07991692964788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2.7337885592863826</v>
      </c>
      <c r="AA183" s="23">
        <f>EXP(-LN(2)/25)*AA182+(1-EXP(-LN(2)/25))/(LN(2)/25)*Calculateur!V183*Calculateur!X183*VLOOKUP('Données projet'!$B$9,Paramètres!$A$1:$I$88,3,0)*0.475*44/12</f>
        <v>0.6867002299552456</v>
      </c>
      <c r="AB183" s="23">
        <f>EXP(-LN(2)/2)*AB182+(1-EXP(-LN(2)/2))/(LN(2)/2)*V183*Y183*VLOOKUP('Données projet'!$B$9,Paramètres!$A$1:$I$88,3,0)*0.475*44/12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IF(A183&lt;'Données projet'!$A$62,$AF$205^A183,IF(A183='Données projet'!$A$62,'Données projet'!$B$62,AI182+AH183-AQ182))</f>
        <v>0</v>
      </c>
      <c r="AJ183" s="14" t="e">
        <f>AI183*VLOOKUP('Données projet'!$B$10,Paramètres!$A$1:$I$88,3,0)*VLOOKUP('Données projet'!$B$10,Paramètres!$A$1:$I$88,5,0)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4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15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projet'!$B$9,Paramètres!$A$1:$I$88,3,0)*0.475*44/12</f>
        <v>0</v>
      </c>
      <c r="AV183" s="23">
        <f>EXP(-LN(2)/25)*AV182+(1-EXP(-LN(2)/25))/(LN(2)/25)*Calculateur!AQ183*Calculateur!AS183*VLOOKUP('Données projet'!$B$9,Paramètres!$A$1:$I$88,3,0)*0.475*44/12</f>
        <v>0</v>
      </c>
      <c r="AW183" s="23">
        <f>EXP(-LN(2)/2)*AW182+(1-EXP(-LN(2)/2))/(LN(2)/2)*AQ183*AT183*VLOOKUP('Données projet'!$B$9,Paramètres!$A$1:$I$88,3,0)*0.475*44/12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IF(A183&lt;'Données projet'!$A$88,$BA$205^A183,IF(A183='Données projet'!$A$88,'Données projet'!$B$88,BD182+BC183-BL182))</f>
        <v>0</v>
      </c>
      <c r="BE183" s="14" t="e">
        <f>BD183*VLOOKUP('Données projet'!$B$11,Paramètres!$A$1:$I$88,3,0)*VLOOKUP('Données projet'!$B$11,Paramètres!$A$1:$I$88,5,0)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8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19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projet'!$B$9,Paramètres!$A$1:$I$88,3,0)*0.475*44/12</f>
        <v>0</v>
      </c>
      <c r="BQ183" s="23">
        <f>EXP(-LN(2)/25)*BQ182+(1-EXP(-LN(2)/25))/(LN(2)/25)*Calculateur!BL183*Calculateur!BN183*VLOOKUP('Données projet'!$B$9,Paramètres!$A$1:$I$88,3,0)*0.475*44/12</f>
        <v>0</v>
      </c>
      <c r="BR183" s="23">
        <f>EXP(-LN(2)/2)*BR182+(1-EXP(-LN(2)/2))/(LN(2)/2)*BL183*BO183*VLOOKUP('Données projet'!$B$9,Paramètres!$A$1:$I$88,3,0)*0.475*44/12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IF(A183&lt;'Données projet'!$A$114,$BV$205^A183,IF(A183='Données projet'!$A$114,'Données projet'!$B$114,BY182+BX183-CG182))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22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23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projet'!$B$9,Paramètres!$A$1:$I$88,3,0)*0.475*44/12</f>
        <v>0</v>
      </c>
      <c r="CL183" s="23">
        <f>EXP(-LN(2)/25)*CL182+(1-EXP(-LN(2)/25))/(LN(2)/25)*Calculateur!CG183*Calculateur!CI183*VLOOKUP('Données projet'!$B$9,Paramètres!$A$1:$I$88,3,0)*0.475*44/12</f>
        <v>0</v>
      </c>
      <c r="CM183" s="23">
        <f>EXP(-LN(2)/2)*CM182+(1-EXP(-LN(2)/2))/(LN(2)/2)*CG183*CJ183*VLOOKUP('Données projet'!$B$9,Paramètres!$A$1:$I$88,3,0)*0.475*44/12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IF(A183&lt;'Données projet'!$A$140,$CQ$205^A183,IF(A183='Données projet'!$A$140,'Données projet'!$B$140,CT182+CS183-DB182))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6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27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projet'!$B$9,Paramètres!$A$1:$I$88,3,0)*0.475*44/12</f>
        <v>0</v>
      </c>
      <c r="DG183" s="23">
        <f>EXP(-LN(2)/25)*DG182+(1-EXP(-LN(2)/25))/(LN(2)/25)*Calculateur!DB183*Calculateur!DD183*VLOOKUP('Données projet'!$B$9,Paramètres!$A$1:$I$88,3,0)*0.475*44/12</f>
        <v>0</v>
      </c>
      <c r="DH183" s="23">
        <f>EXP(-LN(2)/2)*DH182+(1-EXP(-LN(2)/2))/(LN(2)/2)*DB183*DE183*VLOOKUP('Données projet'!$B$9,Paramètres!$A$1:$I$88,3,0)*0.475*44/12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IF(A183&lt;'Données projet'!$A$166,$DL$205^A183,IF(A183='Données projet'!$A$166,'Données projet'!$B$166,DO182+DN183-DW182))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30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31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projet'!$B$9,Paramètres!$A$1:$I$88,3,0)*0.475*44/12</f>
        <v>0</v>
      </c>
      <c r="EB183" s="23">
        <f>EXP(-LN(2)/25)*EB182+(1-EXP(-LN(2)/25))/(LN(2)/25)*Calculateur!DW183*Calculateur!DY183*VLOOKUP('Données projet'!$B$9,Paramètres!$A$1:$I$88,3,0)*0.475*44/12</f>
        <v>0</v>
      </c>
      <c r="EC183" s="23">
        <f>EXP(-LN(2)/2)*EC182+(1-EXP(-LN(2)/2))/(LN(2)/2)*DW183*DZ183*VLOOKUP('Données projet'!$B$9,Paramètres!$A$1:$I$88,3,0)*0.475*44/12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IF(A183&lt;'Données projet'!$A$192,$EG$205^A183,IF(A183='Données projet'!$A$192,'Données projet'!$B$192,EJ182+EI183-ER182))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34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35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projet'!$B$9,Paramètres!$A$1:$I$88,3,0)*0.475*44/12</f>
        <v>0</v>
      </c>
      <c r="EW183" s="23">
        <f>EXP(-LN(2)/25)*EW182+(1-EXP(-LN(2)/25))/(LN(2)/25)*Calculateur!ER183*Calculateur!ET183*VLOOKUP('Données projet'!$B$9,Paramètres!$A$1:$I$88,3,0)*0.475*44/12</f>
        <v>0</v>
      </c>
      <c r="EX183" s="23">
        <f>EXP(-LN(2)/2)*EX182+(1-EXP(-LN(2)/2))/(LN(2)/2)*ER183*EU183*VLOOKUP('Données projet'!$B$9,Paramètres!$A$1:$I$88,3,0)*0.475*44/12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IF(A183&lt;'Données projet'!$A$218,$FB$205^A183,IF(A183='Données projet'!$A$218,'Données projet'!$B$218,FE182+FD183-FM182))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8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39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projet'!$B$9,Paramètres!$A$1:$I$88,3,0)*0.475*44/12</f>
        <v>0</v>
      </c>
      <c r="FR183" s="23">
        <f>EXP(-LN(2)/25)*FR182+(1-EXP(-LN(2)/25))/(LN(2)/25)*Calculateur!FM183*Calculateur!FO183*VLOOKUP('Données projet'!$B$9,Paramètres!$A$1:$I$88,3,0)*0.475*44/12</f>
        <v>0</v>
      </c>
      <c r="FS183" s="23">
        <f>EXP(-LN(2)/2)*FS182+(1-EXP(-LN(2)/2))/(LN(2)/2)*FM183*FP183*VLOOKUP('Données projet'!$B$9,Paramètres!$A$1:$I$88,3,0)*0.475*44/12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IF(A183&lt;'Données projet'!$A$244,$FW$205^A183,IF(A183='Données projet'!$A$244,'Données projet'!$B$244,FZ182+FY183-GH182))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42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43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projet'!$B$9,Paramètres!$A$1:$I$88,3,0)*0.475*44/12</f>
        <v>0</v>
      </c>
      <c r="GM183" s="23">
        <f>EXP(-LN(2)/25)*GM182+(1-EXP(-LN(2)/25))/(LN(2)/25)*Calculateur!GH183*Calculateur!GJ183*VLOOKUP('Données projet'!$B$9,Paramètres!$A$1:$I$88,3,0)*0.475*44/12</f>
        <v>0</v>
      </c>
      <c r="GN183" s="23">
        <f>EXP(-LN(2)/2)*GN182+(1-EXP(-LN(2)/2))/(LN(2)/2)*GH183*GK183*VLOOKUP('Données projet'!$B$9,Paramètres!$A$1:$I$88,3,0)*0.475*44/12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IF(A183&lt;'Données projet'!$A$270,$GR$205^A183,IF(A183='Données projet'!$A$270,'Données projet'!$B$270,GU182+GT183-HC182))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46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47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projet'!$B$9,Paramètres!$A$1:$I$88,3,0)*0.475*44/12</f>
        <v>0</v>
      </c>
      <c r="HH183" s="23">
        <f>EXP(-LN(2)/25)*HH182+(1-EXP(-LN(2)/25))/(LN(2)/25)*Calculateur!HC183*Calculateur!HE183*VLOOKUP('Données projet'!$B$9,Paramètres!$A$1:$I$88,3,0)*0.475*44/12</f>
        <v>0</v>
      </c>
      <c r="HI183" s="23">
        <f>EXP(-LN(2)/2)*HI182+(1-EXP(-LN(2)/2))/(LN(2)/2)*HC183*HF183*VLOOKUP('Données projet'!$B$9,Paramètres!$A$1:$I$88,3,0)*0.475*44/12</f>
        <v>0</v>
      </c>
      <c r="HJ183" s="24">
        <f t="shared" si="190"/>
        <v>0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108.23799999999986</v>
      </c>
      <c r="D184" s="12">
        <f t="shared" si="15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1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IF(A184&lt;'Données projet'!$A$36,$K$205^A184,IF(A184='Données projet'!$A$36,'Données projet'!$B$36,N183+M184-V183))</f>
        <v>0</v>
      </c>
      <c r="O184" s="14">
        <f>N184*VLOOKUP('Données projet'!$B$9,Paramètres!$A$1:$I$88,3,0)*VLOOKUP('Données projet'!$B$9,Paramètres!$A$1:$I$88,5,0)</f>
        <v>0</v>
      </c>
      <c r="P184" s="14" t="e">
        <f t="shared" si="15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148.54336005338024</v>
      </c>
      <c r="T184" s="62">
        <f t="shared" si="110"/>
        <v>361.07991692964788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2.680180633085151</v>
      </c>
      <c r="AA184" s="23">
        <f>EXP(-LN(2)/25)*AA183+(1-EXP(-LN(2)/25))/(LN(2)/25)*Calculateur!V184*Calculateur!X184*VLOOKUP('Données projet'!$B$9,Paramètres!$A$1:$I$88,3,0)*0.475*44/12</f>
        <v>0.66792237605512383</v>
      </c>
      <c r="AB184" s="23">
        <f>EXP(-LN(2)/2)*AB183+(1-EXP(-LN(2)/2))/(LN(2)/2)*V184*Y184*VLOOKUP('Données projet'!$B$9,Paramètres!$A$1:$I$88,3,0)*0.475*44/12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IF(A184&lt;'Données projet'!$A$62,$AF$205^A184,IF(A184='Données projet'!$A$62,'Données projet'!$B$62,AI183+AH184-AQ183))</f>
        <v>0</v>
      </c>
      <c r="AJ184" s="14" t="e">
        <f>AI184*VLOOKUP('Données projet'!$B$10,Paramètres!$A$1:$I$88,3,0)*VLOOKUP('Données projet'!$B$10,Paramètres!$A$1:$I$88,5,0)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4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15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projet'!$B$9,Paramètres!$A$1:$I$88,3,0)*0.475*44/12</f>
        <v>0</v>
      </c>
      <c r="AV184" s="23">
        <f>EXP(-LN(2)/25)*AV183+(1-EXP(-LN(2)/25))/(LN(2)/25)*Calculateur!AQ184*Calculateur!AS184*VLOOKUP('Données projet'!$B$9,Paramètres!$A$1:$I$88,3,0)*0.475*44/12</f>
        <v>0</v>
      </c>
      <c r="AW184" s="23">
        <f>EXP(-LN(2)/2)*AW183+(1-EXP(-LN(2)/2))/(LN(2)/2)*AQ184*AT184*VLOOKUP('Données projet'!$B$9,Paramètres!$A$1:$I$88,3,0)*0.475*44/12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IF(A184&lt;'Données projet'!$A$88,$BA$205^A184,IF(A184='Données projet'!$A$88,'Données projet'!$B$88,BD183+BC184-BL183))</f>
        <v>0</v>
      </c>
      <c r="BE184" s="14" t="e">
        <f>BD184*VLOOKUP('Données projet'!$B$11,Paramètres!$A$1:$I$88,3,0)*VLOOKUP('Données projet'!$B$11,Paramètres!$A$1:$I$88,5,0)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8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19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projet'!$B$9,Paramètres!$A$1:$I$88,3,0)*0.475*44/12</f>
        <v>0</v>
      </c>
      <c r="BQ184" s="23">
        <f>EXP(-LN(2)/25)*BQ183+(1-EXP(-LN(2)/25))/(LN(2)/25)*Calculateur!BL184*Calculateur!BN184*VLOOKUP('Données projet'!$B$9,Paramètres!$A$1:$I$88,3,0)*0.475*44/12</f>
        <v>0</v>
      </c>
      <c r="BR184" s="23">
        <f>EXP(-LN(2)/2)*BR183+(1-EXP(-LN(2)/2))/(LN(2)/2)*BL184*BO184*VLOOKUP('Données projet'!$B$9,Paramètres!$A$1:$I$88,3,0)*0.475*44/12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IF(A184&lt;'Données projet'!$A$114,$BV$205^A184,IF(A184='Données projet'!$A$114,'Données projet'!$B$114,BY183+BX184-CG183))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22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23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projet'!$B$9,Paramètres!$A$1:$I$88,3,0)*0.475*44/12</f>
        <v>0</v>
      </c>
      <c r="CL184" s="23">
        <f>EXP(-LN(2)/25)*CL183+(1-EXP(-LN(2)/25))/(LN(2)/25)*Calculateur!CG184*Calculateur!CI184*VLOOKUP('Données projet'!$B$9,Paramètres!$A$1:$I$88,3,0)*0.475*44/12</f>
        <v>0</v>
      </c>
      <c r="CM184" s="23">
        <f>EXP(-LN(2)/2)*CM183+(1-EXP(-LN(2)/2))/(LN(2)/2)*CG184*CJ184*VLOOKUP('Données projet'!$B$9,Paramètres!$A$1:$I$88,3,0)*0.475*44/12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IF(A184&lt;'Données projet'!$A$140,$CQ$205^A184,IF(A184='Données projet'!$A$140,'Données projet'!$B$140,CT183+CS184-DB183))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6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27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projet'!$B$9,Paramètres!$A$1:$I$88,3,0)*0.475*44/12</f>
        <v>0</v>
      </c>
      <c r="DG184" s="23">
        <f>EXP(-LN(2)/25)*DG183+(1-EXP(-LN(2)/25))/(LN(2)/25)*Calculateur!DB184*Calculateur!DD184*VLOOKUP('Données projet'!$B$9,Paramètres!$A$1:$I$88,3,0)*0.475*44/12</f>
        <v>0</v>
      </c>
      <c r="DH184" s="23">
        <f>EXP(-LN(2)/2)*DH183+(1-EXP(-LN(2)/2))/(LN(2)/2)*DB184*DE184*VLOOKUP('Données projet'!$B$9,Paramètres!$A$1:$I$88,3,0)*0.475*44/12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IF(A184&lt;'Données projet'!$A$166,$DL$205^A184,IF(A184='Données projet'!$A$166,'Données projet'!$B$166,DO183+DN184-DW183))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30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31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projet'!$B$9,Paramètres!$A$1:$I$88,3,0)*0.475*44/12</f>
        <v>0</v>
      </c>
      <c r="EB184" s="23">
        <f>EXP(-LN(2)/25)*EB183+(1-EXP(-LN(2)/25))/(LN(2)/25)*Calculateur!DW184*Calculateur!DY184*VLOOKUP('Données projet'!$B$9,Paramètres!$A$1:$I$88,3,0)*0.475*44/12</f>
        <v>0</v>
      </c>
      <c r="EC184" s="23">
        <f>EXP(-LN(2)/2)*EC183+(1-EXP(-LN(2)/2))/(LN(2)/2)*DW184*DZ184*VLOOKUP('Données projet'!$B$9,Paramètres!$A$1:$I$88,3,0)*0.475*44/12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IF(A184&lt;'Données projet'!$A$192,$EG$205^A184,IF(A184='Données projet'!$A$192,'Données projet'!$B$192,EJ183+EI184-ER183))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34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35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projet'!$B$9,Paramètres!$A$1:$I$88,3,0)*0.475*44/12</f>
        <v>0</v>
      </c>
      <c r="EW184" s="23">
        <f>EXP(-LN(2)/25)*EW183+(1-EXP(-LN(2)/25))/(LN(2)/25)*Calculateur!ER184*Calculateur!ET184*VLOOKUP('Données projet'!$B$9,Paramètres!$A$1:$I$88,3,0)*0.475*44/12</f>
        <v>0</v>
      </c>
      <c r="EX184" s="23">
        <f>EXP(-LN(2)/2)*EX183+(1-EXP(-LN(2)/2))/(LN(2)/2)*ER184*EU184*VLOOKUP('Données projet'!$B$9,Paramètres!$A$1:$I$88,3,0)*0.475*44/12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IF(A184&lt;'Données projet'!$A$218,$FB$205^A184,IF(A184='Données projet'!$A$218,'Données projet'!$B$218,FE183+FD184-FM183))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8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39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projet'!$B$9,Paramètres!$A$1:$I$88,3,0)*0.475*44/12</f>
        <v>0</v>
      </c>
      <c r="FR184" s="23">
        <f>EXP(-LN(2)/25)*FR183+(1-EXP(-LN(2)/25))/(LN(2)/25)*Calculateur!FM184*Calculateur!FO184*VLOOKUP('Données projet'!$B$9,Paramètres!$A$1:$I$88,3,0)*0.475*44/12</f>
        <v>0</v>
      </c>
      <c r="FS184" s="23">
        <f>EXP(-LN(2)/2)*FS183+(1-EXP(-LN(2)/2))/(LN(2)/2)*FM184*FP184*VLOOKUP('Données projet'!$B$9,Paramètres!$A$1:$I$88,3,0)*0.475*44/12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IF(A184&lt;'Données projet'!$A$244,$FW$205^A184,IF(A184='Données projet'!$A$244,'Données projet'!$B$244,FZ183+FY184-GH183))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42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43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projet'!$B$9,Paramètres!$A$1:$I$88,3,0)*0.475*44/12</f>
        <v>0</v>
      </c>
      <c r="GM184" s="23">
        <f>EXP(-LN(2)/25)*GM183+(1-EXP(-LN(2)/25))/(LN(2)/25)*Calculateur!GH184*Calculateur!GJ184*VLOOKUP('Données projet'!$B$9,Paramètres!$A$1:$I$88,3,0)*0.475*44/12</f>
        <v>0</v>
      </c>
      <c r="GN184" s="23">
        <f>EXP(-LN(2)/2)*GN183+(1-EXP(-LN(2)/2))/(LN(2)/2)*GH184*GK184*VLOOKUP('Données projet'!$B$9,Paramètres!$A$1:$I$88,3,0)*0.475*44/12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IF(A184&lt;'Données projet'!$A$270,$GR$205^A184,IF(A184='Données projet'!$A$270,'Données projet'!$B$270,GU183+GT184-HC183))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46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47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projet'!$B$9,Paramètres!$A$1:$I$88,3,0)*0.475*44/12</f>
        <v>0</v>
      </c>
      <c r="HH184" s="23">
        <f>EXP(-LN(2)/25)*HH183+(1-EXP(-LN(2)/25))/(LN(2)/25)*Calculateur!HC184*Calculateur!HE184*VLOOKUP('Données projet'!$B$9,Paramètres!$A$1:$I$88,3,0)*0.475*44/12</f>
        <v>0</v>
      </c>
      <c r="HI184" s="23">
        <f>EXP(-LN(2)/2)*HI183+(1-EXP(-LN(2)/2))/(LN(2)/2)*HC184*HF184*VLOOKUP('Données projet'!$B$9,Paramètres!$A$1:$I$88,3,0)*0.475*44/12</f>
        <v>0</v>
      </c>
      <c r="HJ184" s="24">
        <f t="shared" si="190"/>
        <v>0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108.83599999999986</v>
      </c>
      <c r="D185" s="12">
        <f t="shared" si="15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1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IF(A185&lt;'Données projet'!$A$36,$K$205^A185,IF(A185='Données projet'!$A$36,'Données projet'!$B$36,N184+M185-V184))</f>
        <v>0</v>
      </c>
      <c r="O185" s="14">
        <f>N185*VLOOKUP('Données projet'!$B$9,Paramètres!$A$1:$I$88,3,0)*VLOOKUP('Données projet'!$B$9,Paramètres!$A$1:$I$88,5,0)</f>
        <v>0</v>
      </c>
      <c r="P185" s="14" t="e">
        <f t="shared" si="15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148.54336005338024</v>
      </c>
      <c r="T185" s="62">
        <f t="shared" si="110"/>
        <v>361.07991692964788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2.6276239256191194</v>
      </c>
      <c r="AA185" s="23">
        <f>EXP(-LN(2)/25)*AA184+(1-EXP(-LN(2)/25))/(LN(2)/25)*Calculateur!V185*Calculateur!X185*VLOOKUP('Données projet'!$B$9,Paramètres!$A$1:$I$88,3,0)*0.475*44/12</f>
        <v>0.64965800355738523</v>
      </c>
      <c r="AB185" s="23">
        <f>EXP(-LN(2)/2)*AB184+(1-EXP(-LN(2)/2))/(LN(2)/2)*V185*Y185*VLOOKUP('Données projet'!$B$9,Paramètres!$A$1:$I$88,3,0)*0.475*44/12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IF(A185&lt;'Données projet'!$A$62,$AF$205^A185,IF(A185='Données projet'!$A$62,'Données projet'!$B$62,AI184+AH185-AQ184))</f>
        <v>0</v>
      </c>
      <c r="AJ185" s="14" t="e">
        <f>AI185*VLOOKUP('Données projet'!$B$10,Paramètres!$A$1:$I$88,3,0)*VLOOKUP('Données projet'!$B$10,Paramètres!$A$1:$I$88,5,0)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4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15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projet'!$B$9,Paramètres!$A$1:$I$88,3,0)*0.475*44/12</f>
        <v>0</v>
      </c>
      <c r="AV185" s="23">
        <f>EXP(-LN(2)/25)*AV184+(1-EXP(-LN(2)/25))/(LN(2)/25)*Calculateur!AQ185*Calculateur!AS185*VLOOKUP('Données projet'!$B$9,Paramètres!$A$1:$I$88,3,0)*0.475*44/12</f>
        <v>0</v>
      </c>
      <c r="AW185" s="23">
        <f>EXP(-LN(2)/2)*AW184+(1-EXP(-LN(2)/2))/(LN(2)/2)*AQ185*AT185*VLOOKUP('Données projet'!$B$9,Paramètres!$A$1:$I$88,3,0)*0.475*44/12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IF(A185&lt;'Données projet'!$A$88,$BA$205^A185,IF(A185='Données projet'!$A$88,'Données projet'!$B$88,BD184+BC185-BL184))</f>
        <v>0</v>
      </c>
      <c r="BE185" s="14" t="e">
        <f>BD185*VLOOKUP('Données projet'!$B$11,Paramètres!$A$1:$I$88,3,0)*VLOOKUP('Données projet'!$B$11,Paramètres!$A$1:$I$88,5,0)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8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19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projet'!$B$9,Paramètres!$A$1:$I$88,3,0)*0.475*44/12</f>
        <v>0</v>
      </c>
      <c r="BQ185" s="23">
        <f>EXP(-LN(2)/25)*BQ184+(1-EXP(-LN(2)/25))/(LN(2)/25)*Calculateur!BL185*Calculateur!BN185*VLOOKUP('Données projet'!$B$9,Paramètres!$A$1:$I$88,3,0)*0.475*44/12</f>
        <v>0</v>
      </c>
      <c r="BR185" s="23">
        <f>EXP(-LN(2)/2)*BR184+(1-EXP(-LN(2)/2))/(LN(2)/2)*BL185*BO185*VLOOKUP('Données projet'!$B$9,Paramètres!$A$1:$I$88,3,0)*0.475*44/12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IF(A185&lt;'Données projet'!$A$114,$BV$205^A185,IF(A185='Données projet'!$A$114,'Données projet'!$B$114,BY184+BX185-CG184))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22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23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projet'!$B$9,Paramètres!$A$1:$I$88,3,0)*0.475*44/12</f>
        <v>0</v>
      </c>
      <c r="CL185" s="23">
        <f>EXP(-LN(2)/25)*CL184+(1-EXP(-LN(2)/25))/(LN(2)/25)*Calculateur!CG185*Calculateur!CI185*VLOOKUP('Données projet'!$B$9,Paramètres!$A$1:$I$88,3,0)*0.475*44/12</f>
        <v>0</v>
      </c>
      <c r="CM185" s="23">
        <f>EXP(-LN(2)/2)*CM184+(1-EXP(-LN(2)/2))/(LN(2)/2)*CG185*CJ185*VLOOKUP('Données projet'!$B$9,Paramètres!$A$1:$I$88,3,0)*0.475*44/12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IF(A185&lt;'Données projet'!$A$140,$CQ$205^A185,IF(A185='Données projet'!$A$140,'Données projet'!$B$140,CT184+CS185-DB184))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6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27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projet'!$B$9,Paramètres!$A$1:$I$88,3,0)*0.475*44/12</f>
        <v>0</v>
      </c>
      <c r="DG185" s="23">
        <f>EXP(-LN(2)/25)*DG184+(1-EXP(-LN(2)/25))/(LN(2)/25)*Calculateur!DB185*Calculateur!DD185*VLOOKUP('Données projet'!$B$9,Paramètres!$A$1:$I$88,3,0)*0.475*44/12</f>
        <v>0</v>
      </c>
      <c r="DH185" s="23">
        <f>EXP(-LN(2)/2)*DH184+(1-EXP(-LN(2)/2))/(LN(2)/2)*DB185*DE185*VLOOKUP('Données projet'!$B$9,Paramètres!$A$1:$I$88,3,0)*0.475*44/12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IF(A185&lt;'Données projet'!$A$166,$DL$205^A185,IF(A185='Données projet'!$A$166,'Données projet'!$B$166,DO184+DN185-DW184))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30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31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projet'!$B$9,Paramètres!$A$1:$I$88,3,0)*0.475*44/12</f>
        <v>0</v>
      </c>
      <c r="EB185" s="23">
        <f>EXP(-LN(2)/25)*EB184+(1-EXP(-LN(2)/25))/(LN(2)/25)*Calculateur!DW185*Calculateur!DY185*VLOOKUP('Données projet'!$B$9,Paramètres!$A$1:$I$88,3,0)*0.475*44/12</f>
        <v>0</v>
      </c>
      <c r="EC185" s="23">
        <f>EXP(-LN(2)/2)*EC184+(1-EXP(-LN(2)/2))/(LN(2)/2)*DW185*DZ185*VLOOKUP('Données projet'!$B$9,Paramètres!$A$1:$I$88,3,0)*0.475*44/12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IF(A185&lt;'Données projet'!$A$192,$EG$205^A185,IF(A185='Données projet'!$A$192,'Données projet'!$B$192,EJ184+EI185-ER184))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34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35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projet'!$B$9,Paramètres!$A$1:$I$88,3,0)*0.475*44/12</f>
        <v>0</v>
      </c>
      <c r="EW185" s="23">
        <f>EXP(-LN(2)/25)*EW184+(1-EXP(-LN(2)/25))/(LN(2)/25)*Calculateur!ER185*Calculateur!ET185*VLOOKUP('Données projet'!$B$9,Paramètres!$A$1:$I$88,3,0)*0.475*44/12</f>
        <v>0</v>
      </c>
      <c r="EX185" s="23">
        <f>EXP(-LN(2)/2)*EX184+(1-EXP(-LN(2)/2))/(LN(2)/2)*ER185*EU185*VLOOKUP('Données projet'!$B$9,Paramètres!$A$1:$I$88,3,0)*0.475*44/12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IF(A185&lt;'Données projet'!$A$218,$FB$205^A185,IF(A185='Données projet'!$A$218,'Données projet'!$B$218,FE184+FD185-FM184))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8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39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projet'!$B$9,Paramètres!$A$1:$I$88,3,0)*0.475*44/12</f>
        <v>0</v>
      </c>
      <c r="FR185" s="23">
        <f>EXP(-LN(2)/25)*FR184+(1-EXP(-LN(2)/25))/(LN(2)/25)*Calculateur!FM185*Calculateur!FO185*VLOOKUP('Données projet'!$B$9,Paramètres!$A$1:$I$88,3,0)*0.475*44/12</f>
        <v>0</v>
      </c>
      <c r="FS185" s="23">
        <f>EXP(-LN(2)/2)*FS184+(1-EXP(-LN(2)/2))/(LN(2)/2)*FM185*FP185*VLOOKUP('Données projet'!$B$9,Paramètres!$A$1:$I$88,3,0)*0.475*44/12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IF(A185&lt;'Données projet'!$A$244,$FW$205^A185,IF(A185='Données projet'!$A$244,'Données projet'!$B$244,FZ184+FY185-GH184))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42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43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projet'!$B$9,Paramètres!$A$1:$I$88,3,0)*0.475*44/12</f>
        <v>0</v>
      </c>
      <c r="GM185" s="23">
        <f>EXP(-LN(2)/25)*GM184+(1-EXP(-LN(2)/25))/(LN(2)/25)*Calculateur!GH185*Calculateur!GJ185*VLOOKUP('Données projet'!$B$9,Paramètres!$A$1:$I$88,3,0)*0.475*44/12</f>
        <v>0</v>
      </c>
      <c r="GN185" s="23">
        <f>EXP(-LN(2)/2)*GN184+(1-EXP(-LN(2)/2))/(LN(2)/2)*GH185*GK185*VLOOKUP('Données projet'!$B$9,Paramètres!$A$1:$I$88,3,0)*0.475*44/12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IF(A185&lt;'Données projet'!$A$270,$GR$205^A185,IF(A185='Données projet'!$A$270,'Données projet'!$B$270,GU184+GT185-HC184))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46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47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projet'!$B$9,Paramètres!$A$1:$I$88,3,0)*0.475*44/12</f>
        <v>0</v>
      </c>
      <c r="HH185" s="23">
        <f>EXP(-LN(2)/25)*HH184+(1-EXP(-LN(2)/25))/(LN(2)/25)*Calculateur!HC185*Calculateur!HE185*VLOOKUP('Données projet'!$B$9,Paramètres!$A$1:$I$88,3,0)*0.475*44/12</f>
        <v>0</v>
      </c>
      <c r="HI185" s="23">
        <f>EXP(-LN(2)/2)*HI184+(1-EXP(-LN(2)/2))/(LN(2)/2)*HC185*HF185*VLOOKUP('Données projet'!$B$9,Paramètres!$A$1:$I$88,3,0)*0.475*44/12</f>
        <v>0</v>
      </c>
      <c r="HJ185" s="24">
        <f t="shared" si="190"/>
        <v>0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109.43399999999986</v>
      </c>
      <c r="D186" s="12">
        <f t="shared" si="15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1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IF(A186&lt;'Données projet'!$A$36,$K$205^A186,IF(A186='Données projet'!$A$36,'Données projet'!$B$36,N185+M186-V185))</f>
        <v>0</v>
      </c>
      <c r="O186" s="14">
        <f>N186*VLOOKUP('Données projet'!$B$9,Paramètres!$A$1:$I$88,3,0)*VLOOKUP('Données projet'!$B$9,Paramètres!$A$1:$I$88,5,0)</f>
        <v>0</v>
      </c>
      <c r="P186" s="14" t="e">
        <f t="shared" si="15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148.54336005338024</v>
      </c>
      <c r="T186" s="62">
        <f t="shared" si="110"/>
        <v>361.07991692964788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2.5760978231300702</v>
      </c>
      <c r="AA186" s="23">
        <f>EXP(-LN(2)/25)*AA185+(1-EXP(-LN(2)/25))/(LN(2)/25)*Calculateur!V186*Calculateur!X186*VLOOKUP('Données projet'!$B$9,Paramètres!$A$1:$I$88,3,0)*0.475*44/12</f>
        <v>0.63189307128607897</v>
      </c>
      <c r="AB186" s="23">
        <f>EXP(-LN(2)/2)*AB185+(1-EXP(-LN(2)/2))/(LN(2)/2)*V186*Y186*VLOOKUP('Données projet'!$B$9,Paramètres!$A$1:$I$88,3,0)*0.475*44/12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IF(A186&lt;'Données projet'!$A$62,$AF$205^A186,IF(A186='Données projet'!$A$62,'Données projet'!$B$62,AI185+AH186-AQ185))</f>
        <v>0</v>
      </c>
      <c r="AJ186" s="14" t="e">
        <f>AI186*VLOOKUP('Données projet'!$B$10,Paramètres!$A$1:$I$88,3,0)*VLOOKUP('Données projet'!$B$10,Paramètres!$A$1:$I$88,5,0)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4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15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projet'!$B$9,Paramètres!$A$1:$I$88,3,0)*0.475*44/12</f>
        <v>0</v>
      </c>
      <c r="AV186" s="23">
        <f>EXP(-LN(2)/25)*AV185+(1-EXP(-LN(2)/25))/(LN(2)/25)*Calculateur!AQ186*Calculateur!AS186*VLOOKUP('Données projet'!$B$9,Paramètres!$A$1:$I$88,3,0)*0.475*44/12</f>
        <v>0</v>
      </c>
      <c r="AW186" s="23">
        <f>EXP(-LN(2)/2)*AW185+(1-EXP(-LN(2)/2))/(LN(2)/2)*AQ186*AT186*VLOOKUP('Données projet'!$B$9,Paramètres!$A$1:$I$88,3,0)*0.475*44/12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IF(A186&lt;'Données projet'!$A$88,$BA$205^A186,IF(A186='Données projet'!$A$88,'Données projet'!$B$88,BD185+BC186-BL185))</f>
        <v>0</v>
      </c>
      <c r="BE186" s="14" t="e">
        <f>BD186*VLOOKUP('Données projet'!$B$11,Paramètres!$A$1:$I$88,3,0)*VLOOKUP('Données projet'!$B$11,Paramètres!$A$1:$I$88,5,0)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8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19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projet'!$B$9,Paramètres!$A$1:$I$88,3,0)*0.475*44/12</f>
        <v>0</v>
      </c>
      <c r="BQ186" s="23">
        <f>EXP(-LN(2)/25)*BQ185+(1-EXP(-LN(2)/25))/(LN(2)/25)*Calculateur!BL186*Calculateur!BN186*VLOOKUP('Données projet'!$B$9,Paramètres!$A$1:$I$88,3,0)*0.475*44/12</f>
        <v>0</v>
      </c>
      <c r="BR186" s="23">
        <f>EXP(-LN(2)/2)*BR185+(1-EXP(-LN(2)/2))/(LN(2)/2)*BL186*BO186*VLOOKUP('Données projet'!$B$9,Paramètres!$A$1:$I$88,3,0)*0.475*44/12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IF(A186&lt;'Données projet'!$A$114,$BV$205^A186,IF(A186='Données projet'!$A$114,'Données projet'!$B$114,BY185+BX186-CG185))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22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23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projet'!$B$9,Paramètres!$A$1:$I$88,3,0)*0.475*44/12</f>
        <v>0</v>
      </c>
      <c r="CL186" s="23">
        <f>EXP(-LN(2)/25)*CL185+(1-EXP(-LN(2)/25))/(LN(2)/25)*Calculateur!CG186*Calculateur!CI186*VLOOKUP('Données projet'!$B$9,Paramètres!$A$1:$I$88,3,0)*0.475*44/12</f>
        <v>0</v>
      </c>
      <c r="CM186" s="23">
        <f>EXP(-LN(2)/2)*CM185+(1-EXP(-LN(2)/2))/(LN(2)/2)*CG186*CJ186*VLOOKUP('Données projet'!$B$9,Paramètres!$A$1:$I$88,3,0)*0.475*44/12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IF(A186&lt;'Données projet'!$A$140,$CQ$205^A186,IF(A186='Données projet'!$A$140,'Données projet'!$B$140,CT185+CS186-DB185))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6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27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projet'!$B$9,Paramètres!$A$1:$I$88,3,0)*0.475*44/12</f>
        <v>0</v>
      </c>
      <c r="DG186" s="23">
        <f>EXP(-LN(2)/25)*DG185+(1-EXP(-LN(2)/25))/(LN(2)/25)*Calculateur!DB186*Calculateur!DD186*VLOOKUP('Données projet'!$B$9,Paramètres!$A$1:$I$88,3,0)*0.475*44/12</f>
        <v>0</v>
      </c>
      <c r="DH186" s="23">
        <f>EXP(-LN(2)/2)*DH185+(1-EXP(-LN(2)/2))/(LN(2)/2)*DB186*DE186*VLOOKUP('Données projet'!$B$9,Paramètres!$A$1:$I$88,3,0)*0.475*44/12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IF(A186&lt;'Données projet'!$A$166,$DL$205^A186,IF(A186='Données projet'!$A$166,'Données projet'!$B$166,DO185+DN186-DW185))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30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31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projet'!$B$9,Paramètres!$A$1:$I$88,3,0)*0.475*44/12</f>
        <v>0</v>
      </c>
      <c r="EB186" s="23">
        <f>EXP(-LN(2)/25)*EB185+(1-EXP(-LN(2)/25))/(LN(2)/25)*Calculateur!DW186*Calculateur!DY186*VLOOKUP('Données projet'!$B$9,Paramètres!$A$1:$I$88,3,0)*0.475*44/12</f>
        <v>0</v>
      </c>
      <c r="EC186" s="23">
        <f>EXP(-LN(2)/2)*EC185+(1-EXP(-LN(2)/2))/(LN(2)/2)*DW186*DZ186*VLOOKUP('Données projet'!$B$9,Paramètres!$A$1:$I$88,3,0)*0.475*44/12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IF(A186&lt;'Données projet'!$A$192,$EG$205^A186,IF(A186='Données projet'!$A$192,'Données projet'!$B$192,EJ185+EI186-ER185))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34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35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projet'!$B$9,Paramètres!$A$1:$I$88,3,0)*0.475*44/12</f>
        <v>0</v>
      </c>
      <c r="EW186" s="23">
        <f>EXP(-LN(2)/25)*EW185+(1-EXP(-LN(2)/25))/(LN(2)/25)*Calculateur!ER186*Calculateur!ET186*VLOOKUP('Données projet'!$B$9,Paramètres!$A$1:$I$88,3,0)*0.475*44/12</f>
        <v>0</v>
      </c>
      <c r="EX186" s="23">
        <f>EXP(-LN(2)/2)*EX185+(1-EXP(-LN(2)/2))/(LN(2)/2)*ER186*EU186*VLOOKUP('Données projet'!$B$9,Paramètres!$A$1:$I$88,3,0)*0.475*44/12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IF(A186&lt;'Données projet'!$A$218,$FB$205^A186,IF(A186='Données projet'!$A$218,'Données projet'!$B$218,FE185+FD186-FM185))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8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39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projet'!$B$9,Paramètres!$A$1:$I$88,3,0)*0.475*44/12</f>
        <v>0</v>
      </c>
      <c r="FR186" s="23">
        <f>EXP(-LN(2)/25)*FR185+(1-EXP(-LN(2)/25))/(LN(2)/25)*Calculateur!FM186*Calculateur!FO186*VLOOKUP('Données projet'!$B$9,Paramètres!$A$1:$I$88,3,0)*0.475*44/12</f>
        <v>0</v>
      </c>
      <c r="FS186" s="23">
        <f>EXP(-LN(2)/2)*FS185+(1-EXP(-LN(2)/2))/(LN(2)/2)*FM186*FP186*VLOOKUP('Données projet'!$B$9,Paramètres!$A$1:$I$88,3,0)*0.475*44/12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IF(A186&lt;'Données projet'!$A$244,$FW$205^A186,IF(A186='Données projet'!$A$244,'Données projet'!$B$244,FZ185+FY186-GH185))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42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43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projet'!$B$9,Paramètres!$A$1:$I$88,3,0)*0.475*44/12</f>
        <v>0</v>
      </c>
      <c r="GM186" s="23">
        <f>EXP(-LN(2)/25)*GM185+(1-EXP(-LN(2)/25))/(LN(2)/25)*Calculateur!GH186*Calculateur!GJ186*VLOOKUP('Données projet'!$B$9,Paramètres!$A$1:$I$88,3,0)*0.475*44/12</f>
        <v>0</v>
      </c>
      <c r="GN186" s="23">
        <f>EXP(-LN(2)/2)*GN185+(1-EXP(-LN(2)/2))/(LN(2)/2)*GH186*GK186*VLOOKUP('Données projet'!$B$9,Paramètres!$A$1:$I$88,3,0)*0.475*44/12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IF(A186&lt;'Données projet'!$A$270,$GR$205^A186,IF(A186='Données projet'!$A$270,'Données projet'!$B$270,GU185+GT186-HC185))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46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47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projet'!$B$9,Paramètres!$A$1:$I$88,3,0)*0.475*44/12</f>
        <v>0</v>
      </c>
      <c r="HH186" s="23">
        <f>EXP(-LN(2)/25)*HH185+(1-EXP(-LN(2)/25))/(LN(2)/25)*Calculateur!HC186*Calculateur!HE186*VLOOKUP('Données projet'!$B$9,Paramètres!$A$1:$I$88,3,0)*0.475*44/12</f>
        <v>0</v>
      </c>
      <c r="HI186" s="23">
        <f>EXP(-LN(2)/2)*HI185+(1-EXP(-LN(2)/2))/(LN(2)/2)*HC186*HF186*VLOOKUP('Données projet'!$B$9,Paramètres!$A$1:$I$88,3,0)*0.475*44/12</f>
        <v>0</v>
      </c>
      <c r="HJ186" s="24">
        <f t="shared" si="190"/>
        <v>0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110.03199999999985</v>
      </c>
      <c r="D187" s="12">
        <f t="shared" si="15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1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IF(A187&lt;'Données projet'!$A$36,$K$205^A187,IF(A187='Données projet'!$A$36,'Données projet'!$B$36,N186+M187-V186))</f>
        <v>0</v>
      </c>
      <c r="O187" s="14">
        <f>N187*VLOOKUP('Données projet'!$B$9,Paramètres!$A$1:$I$88,3,0)*VLOOKUP('Données projet'!$B$9,Paramètres!$A$1:$I$88,5,0)</f>
        <v>0</v>
      </c>
      <c r="P187" s="14" t="e">
        <f t="shared" si="15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148.54336005338024</v>
      </c>
      <c r="T187" s="62">
        <f t="shared" si="110"/>
        <v>361.07991692964788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2.5255821160830121</v>
      </c>
      <c r="AA187" s="23">
        <f>EXP(-LN(2)/25)*AA186+(1-EXP(-LN(2)/25))/(LN(2)/25)*Calculateur!V187*Calculateur!X187*VLOOKUP('Données projet'!$B$9,Paramètres!$A$1:$I$88,3,0)*0.475*44/12</f>
        <v>0.61461392202194876</v>
      </c>
      <c r="AB187" s="23">
        <f>EXP(-LN(2)/2)*AB186+(1-EXP(-LN(2)/2))/(LN(2)/2)*V187*Y187*VLOOKUP('Données projet'!$B$9,Paramètres!$A$1:$I$88,3,0)*0.475*44/12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IF(A187&lt;'Données projet'!$A$62,$AF$205^A187,IF(A187='Données projet'!$A$62,'Données projet'!$B$62,AI186+AH187-AQ186))</f>
        <v>0</v>
      </c>
      <c r="AJ187" s="14" t="e">
        <f>AI187*VLOOKUP('Données projet'!$B$10,Paramètres!$A$1:$I$88,3,0)*VLOOKUP('Données projet'!$B$10,Paramètres!$A$1:$I$88,5,0)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4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15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projet'!$B$9,Paramètres!$A$1:$I$88,3,0)*0.475*44/12</f>
        <v>0</v>
      </c>
      <c r="AV187" s="23">
        <f>EXP(-LN(2)/25)*AV186+(1-EXP(-LN(2)/25))/(LN(2)/25)*Calculateur!AQ187*Calculateur!AS187*VLOOKUP('Données projet'!$B$9,Paramètres!$A$1:$I$88,3,0)*0.475*44/12</f>
        <v>0</v>
      </c>
      <c r="AW187" s="23">
        <f>EXP(-LN(2)/2)*AW186+(1-EXP(-LN(2)/2))/(LN(2)/2)*AQ187*AT187*VLOOKUP('Données projet'!$B$9,Paramètres!$A$1:$I$88,3,0)*0.475*44/12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IF(A187&lt;'Données projet'!$A$88,$BA$205^A187,IF(A187='Données projet'!$A$88,'Données projet'!$B$88,BD186+BC187-BL186))</f>
        <v>0</v>
      </c>
      <c r="BE187" s="14" t="e">
        <f>BD187*VLOOKUP('Données projet'!$B$11,Paramètres!$A$1:$I$88,3,0)*VLOOKUP('Données projet'!$B$11,Paramètres!$A$1:$I$88,5,0)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8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19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projet'!$B$9,Paramètres!$A$1:$I$88,3,0)*0.475*44/12</f>
        <v>0</v>
      </c>
      <c r="BQ187" s="23">
        <f>EXP(-LN(2)/25)*BQ186+(1-EXP(-LN(2)/25))/(LN(2)/25)*Calculateur!BL187*Calculateur!BN187*VLOOKUP('Données projet'!$B$9,Paramètres!$A$1:$I$88,3,0)*0.475*44/12</f>
        <v>0</v>
      </c>
      <c r="BR187" s="23">
        <f>EXP(-LN(2)/2)*BR186+(1-EXP(-LN(2)/2))/(LN(2)/2)*BL187*BO187*VLOOKUP('Données projet'!$B$9,Paramètres!$A$1:$I$88,3,0)*0.475*44/12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IF(A187&lt;'Données projet'!$A$114,$BV$205^A187,IF(A187='Données projet'!$A$114,'Données projet'!$B$114,BY186+BX187-CG186))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22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23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projet'!$B$9,Paramètres!$A$1:$I$88,3,0)*0.475*44/12</f>
        <v>0</v>
      </c>
      <c r="CL187" s="23">
        <f>EXP(-LN(2)/25)*CL186+(1-EXP(-LN(2)/25))/(LN(2)/25)*Calculateur!CG187*Calculateur!CI187*VLOOKUP('Données projet'!$B$9,Paramètres!$A$1:$I$88,3,0)*0.475*44/12</f>
        <v>0</v>
      </c>
      <c r="CM187" s="23">
        <f>EXP(-LN(2)/2)*CM186+(1-EXP(-LN(2)/2))/(LN(2)/2)*CG187*CJ187*VLOOKUP('Données projet'!$B$9,Paramètres!$A$1:$I$88,3,0)*0.475*44/12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IF(A187&lt;'Données projet'!$A$140,$CQ$205^A187,IF(A187='Données projet'!$A$140,'Données projet'!$B$140,CT186+CS187-DB186))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6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27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projet'!$B$9,Paramètres!$A$1:$I$88,3,0)*0.475*44/12</f>
        <v>0</v>
      </c>
      <c r="DG187" s="23">
        <f>EXP(-LN(2)/25)*DG186+(1-EXP(-LN(2)/25))/(LN(2)/25)*Calculateur!DB187*Calculateur!DD187*VLOOKUP('Données projet'!$B$9,Paramètres!$A$1:$I$88,3,0)*0.475*44/12</f>
        <v>0</v>
      </c>
      <c r="DH187" s="23">
        <f>EXP(-LN(2)/2)*DH186+(1-EXP(-LN(2)/2))/(LN(2)/2)*DB187*DE187*VLOOKUP('Données projet'!$B$9,Paramètres!$A$1:$I$88,3,0)*0.475*44/12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IF(A187&lt;'Données projet'!$A$166,$DL$205^A187,IF(A187='Données projet'!$A$166,'Données projet'!$B$166,DO186+DN187-DW186))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30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31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projet'!$B$9,Paramètres!$A$1:$I$88,3,0)*0.475*44/12</f>
        <v>0</v>
      </c>
      <c r="EB187" s="23">
        <f>EXP(-LN(2)/25)*EB186+(1-EXP(-LN(2)/25))/(LN(2)/25)*Calculateur!DW187*Calculateur!DY187*VLOOKUP('Données projet'!$B$9,Paramètres!$A$1:$I$88,3,0)*0.475*44/12</f>
        <v>0</v>
      </c>
      <c r="EC187" s="23">
        <f>EXP(-LN(2)/2)*EC186+(1-EXP(-LN(2)/2))/(LN(2)/2)*DW187*DZ187*VLOOKUP('Données projet'!$B$9,Paramètres!$A$1:$I$88,3,0)*0.475*44/12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IF(A187&lt;'Données projet'!$A$192,$EG$205^A187,IF(A187='Données projet'!$A$192,'Données projet'!$B$192,EJ186+EI187-ER186))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34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35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projet'!$B$9,Paramètres!$A$1:$I$88,3,0)*0.475*44/12</f>
        <v>0</v>
      </c>
      <c r="EW187" s="23">
        <f>EXP(-LN(2)/25)*EW186+(1-EXP(-LN(2)/25))/(LN(2)/25)*Calculateur!ER187*Calculateur!ET187*VLOOKUP('Données projet'!$B$9,Paramètres!$A$1:$I$88,3,0)*0.475*44/12</f>
        <v>0</v>
      </c>
      <c r="EX187" s="23">
        <f>EXP(-LN(2)/2)*EX186+(1-EXP(-LN(2)/2))/(LN(2)/2)*ER187*EU187*VLOOKUP('Données projet'!$B$9,Paramètres!$A$1:$I$88,3,0)*0.475*44/12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IF(A187&lt;'Données projet'!$A$218,$FB$205^A187,IF(A187='Données projet'!$A$218,'Données projet'!$B$218,FE186+FD187-FM186))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8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39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projet'!$B$9,Paramètres!$A$1:$I$88,3,0)*0.475*44/12</f>
        <v>0</v>
      </c>
      <c r="FR187" s="23">
        <f>EXP(-LN(2)/25)*FR186+(1-EXP(-LN(2)/25))/(LN(2)/25)*Calculateur!FM187*Calculateur!FO187*VLOOKUP('Données projet'!$B$9,Paramètres!$A$1:$I$88,3,0)*0.475*44/12</f>
        <v>0</v>
      </c>
      <c r="FS187" s="23">
        <f>EXP(-LN(2)/2)*FS186+(1-EXP(-LN(2)/2))/(LN(2)/2)*FM187*FP187*VLOOKUP('Données projet'!$B$9,Paramètres!$A$1:$I$88,3,0)*0.475*44/12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IF(A187&lt;'Données projet'!$A$244,$FW$205^A187,IF(A187='Données projet'!$A$244,'Données projet'!$B$244,FZ186+FY187-GH186))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42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43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projet'!$B$9,Paramètres!$A$1:$I$88,3,0)*0.475*44/12</f>
        <v>0</v>
      </c>
      <c r="GM187" s="23">
        <f>EXP(-LN(2)/25)*GM186+(1-EXP(-LN(2)/25))/(LN(2)/25)*Calculateur!GH187*Calculateur!GJ187*VLOOKUP('Données projet'!$B$9,Paramètres!$A$1:$I$88,3,0)*0.475*44/12</f>
        <v>0</v>
      </c>
      <c r="GN187" s="23">
        <f>EXP(-LN(2)/2)*GN186+(1-EXP(-LN(2)/2))/(LN(2)/2)*GH187*GK187*VLOOKUP('Données projet'!$B$9,Paramètres!$A$1:$I$88,3,0)*0.475*44/12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IF(A187&lt;'Données projet'!$A$270,$GR$205^A187,IF(A187='Données projet'!$A$270,'Données projet'!$B$270,GU186+GT187-HC186))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46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47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projet'!$B$9,Paramètres!$A$1:$I$88,3,0)*0.475*44/12</f>
        <v>0</v>
      </c>
      <c r="HH187" s="23">
        <f>EXP(-LN(2)/25)*HH186+(1-EXP(-LN(2)/25))/(LN(2)/25)*Calculateur!HC187*Calculateur!HE187*VLOOKUP('Données projet'!$B$9,Paramètres!$A$1:$I$88,3,0)*0.475*44/12</f>
        <v>0</v>
      </c>
      <c r="HI187" s="23">
        <f>EXP(-LN(2)/2)*HI186+(1-EXP(-LN(2)/2))/(LN(2)/2)*HC187*HF187*VLOOKUP('Données projet'!$B$9,Paramètres!$A$1:$I$88,3,0)*0.475*44/12</f>
        <v>0</v>
      </c>
      <c r="HJ187" s="24">
        <f t="shared" si="190"/>
        <v>0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110.62999999999985</v>
      </c>
      <c r="D188" s="12">
        <f t="shared" si="15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1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IF(A188&lt;'Données projet'!$A$36,$K$205^A188,IF(A188='Données projet'!$A$36,'Données projet'!$B$36,N187+M188-V187))</f>
        <v>0</v>
      </c>
      <c r="O188" s="14">
        <f>N188*VLOOKUP('Données projet'!$B$9,Paramètres!$A$1:$I$88,3,0)*VLOOKUP('Données projet'!$B$9,Paramètres!$A$1:$I$88,5,0)</f>
        <v>0</v>
      </c>
      <c r="P188" s="14" t="e">
        <f t="shared" si="15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148.54336005338024</v>
      </c>
      <c r="T188" s="62">
        <f t="shared" si="110"/>
        <v>361.07991692964788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2.476056991239608</v>
      </c>
      <c r="AA188" s="23">
        <f>EXP(-LN(2)/25)*AA187+(1-EXP(-LN(2)/25))/(LN(2)/25)*Calculateur!V188*Calculateur!X188*VLOOKUP('Données projet'!$B$9,Paramètres!$A$1:$I$88,3,0)*0.475*44/12</f>
        <v>0.59780727200311712</v>
      </c>
      <c r="AB188" s="23">
        <f>EXP(-LN(2)/2)*AB187+(1-EXP(-LN(2)/2))/(LN(2)/2)*V188*Y188*VLOOKUP('Données projet'!$B$9,Paramètres!$A$1:$I$88,3,0)*0.475*44/12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IF(A188&lt;'Données projet'!$A$62,$AF$205^A188,IF(A188='Données projet'!$A$62,'Données projet'!$B$62,AI187+AH188-AQ187))</f>
        <v>0</v>
      </c>
      <c r="AJ188" s="14" t="e">
        <f>AI188*VLOOKUP('Données projet'!$B$10,Paramètres!$A$1:$I$88,3,0)*VLOOKUP('Données projet'!$B$10,Paramètres!$A$1:$I$88,5,0)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4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15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projet'!$B$9,Paramètres!$A$1:$I$88,3,0)*0.475*44/12</f>
        <v>0</v>
      </c>
      <c r="AV188" s="23">
        <f>EXP(-LN(2)/25)*AV187+(1-EXP(-LN(2)/25))/(LN(2)/25)*Calculateur!AQ188*Calculateur!AS188*VLOOKUP('Données projet'!$B$9,Paramètres!$A$1:$I$88,3,0)*0.475*44/12</f>
        <v>0</v>
      </c>
      <c r="AW188" s="23">
        <f>EXP(-LN(2)/2)*AW187+(1-EXP(-LN(2)/2))/(LN(2)/2)*AQ188*AT188*VLOOKUP('Données projet'!$B$9,Paramètres!$A$1:$I$88,3,0)*0.475*44/12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IF(A188&lt;'Données projet'!$A$88,$BA$205^A188,IF(A188='Données projet'!$A$88,'Données projet'!$B$88,BD187+BC188-BL187))</f>
        <v>0</v>
      </c>
      <c r="BE188" s="14" t="e">
        <f>BD188*VLOOKUP('Données projet'!$B$11,Paramètres!$A$1:$I$88,3,0)*VLOOKUP('Données projet'!$B$11,Paramètres!$A$1:$I$88,5,0)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8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19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projet'!$B$9,Paramètres!$A$1:$I$88,3,0)*0.475*44/12</f>
        <v>0</v>
      </c>
      <c r="BQ188" s="23">
        <f>EXP(-LN(2)/25)*BQ187+(1-EXP(-LN(2)/25))/(LN(2)/25)*Calculateur!BL188*Calculateur!BN188*VLOOKUP('Données projet'!$B$9,Paramètres!$A$1:$I$88,3,0)*0.475*44/12</f>
        <v>0</v>
      </c>
      <c r="BR188" s="23">
        <f>EXP(-LN(2)/2)*BR187+(1-EXP(-LN(2)/2))/(LN(2)/2)*BL188*BO188*VLOOKUP('Données projet'!$B$9,Paramètres!$A$1:$I$88,3,0)*0.475*44/12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IF(A188&lt;'Données projet'!$A$114,$BV$205^A188,IF(A188='Données projet'!$A$114,'Données projet'!$B$114,BY187+BX188-CG187))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22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23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projet'!$B$9,Paramètres!$A$1:$I$88,3,0)*0.475*44/12</f>
        <v>0</v>
      </c>
      <c r="CL188" s="23">
        <f>EXP(-LN(2)/25)*CL187+(1-EXP(-LN(2)/25))/(LN(2)/25)*Calculateur!CG188*Calculateur!CI188*VLOOKUP('Données projet'!$B$9,Paramètres!$A$1:$I$88,3,0)*0.475*44/12</f>
        <v>0</v>
      </c>
      <c r="CM188" s="23">
        <f>EXP(-LN(2)/2)*CM187+(1-EXP(-LN(2)/2))/(LN(2)/2)*CG188*CJ188*VLOOKUP('Données projet'!$B$9,Paramètres!$A$1:$I$88,3,0)*0.475*44/12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IF(A188&lt;'Données projet'!$A$140,$CQ$205^A188,IF(A188='Données projet'!$A$140,'Données projet'!$B$140,CT187+CS188-DB187))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6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27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projet'!$B$9,Paramètres!$A$1:$I$88,3,0)*0.475*44/12</f>
        <v>0</v>
      </c>
      <c r="DG188" s="23">
        <f>EXP(-LN(2)/25)*DG187+(1-EXP(-LN(2)/25))/(LN(2)/25)*Calculateur!DB188*Calculateur!DD188*VLOOKUP('Données projet'!$B$9,Paramètres!$A$1:$I$88,3,0)*0.475*44/12</f>
        <v>0</v>
      </c>
      <c r="DH188" s="23">
        <f>EXP(-LN(2)/2)*DH187+(1-EXP(-LN(2)/2))/(LN(2)/2)*DB188*DE188*VLOOKUP('Données projet'!$B$9,Paramètres!$A$1:$I$88,3,0)*0.475*44/12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IF(A188&lt;'Données projet'!$A$166,$DL$205^A188,IF(A188='Données projet'!$A$166,'Données projet'!$B$166,DO187+DN188-DW187))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30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31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projet'!$B$9,Paramètres!$A$1:$I$88,3,0)*0.475*44/12</f>
        <v>0</v>
      </c>
      <c r="EB188" s="23">
        <f>EXP(-LN(2)/25)*EB187+(1-EXP(-LN(2)/25))/(LN(2)/25)*Calculateur!DW188*Calculateur!DY188*VLOOKUP('Données projet'!$B$9,Paramètres!$A$1:$I$88,3,0)*0.475*44/12</f>
        <v>0</v>
      </c>
      <c r="EC188" s="23">
        <f>EXP(-LN(2)/2)*EC187+(1-EXP(-LN(2)/2))/(LN(2)/2)*DW188*DZ188*VLOOKUP('Données projet'!$B$9,Paramètres!$A$1:$I$88,3,0)*0.475*44/12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IF(A188&lt;'Données projet'!$A$192,$EG$205^A188,IF(A188='Données projet'!$A$192,'Données projet'!$B$192,EJ187+EI188-ER187))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34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35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projet'!$B$9,Paramètres!$A$1:$I$88,3,0)*0.475*44/12</f>
        <v>0</v>
      </c>
      <c r="EW188" s="23">
        <f>EXP(-LN(2)/25)*EW187+(1-EXP(-LN(2)/25))/(LN(2)/25)*Calculateur!ER188*Calculateur!ET188*VLOOKUP('Données projet'!$B$9,Paramètres!$A$1:$I$88,3,0)*0.475*44/12</f>
        <v>0</v>
      </c>
      <c r="EX188" s="23">
        <f>EXP(-LN(2)/2)*EX187+(1-EXP(-LN(2)/2))/(LN(2)/2)*ER188*EU188*VLOOKUP('Données projet'!$B$9,Paramètres!$A$1:$I$88,3,0)*0.475*44/12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IF(A188&lt;'Données projet'!$A$218,$FB$205^A188,IF(A188='Données projet'!$A$218,'Données projet'!$B$218,FE187+FD188-FM187))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8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39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projet'!$B$9,Paramètres!$A$1:$I$88,3,0)*0.475*44/12</f>
        <v>0</v>
      </c>
      <c r="FR188" s="23">
        <f>EXP(-LN(2)/25)*FR187+(1-EXP(-LN(2)/25))/(LN(2)/25)*Calculateur!FM188*Calculateur!FO188*VLOOKUP('Données projet'!$B$9,Paramètres!$A$1:$I$88,3,0)*0.475*44/12</f>
        <v>0</v>
      </c>
      <c r="FS188" s="23">
        <f>EXP(-LN(2)/2)*FS187+(1-EXP(-LN(2)/2))/(LN(2)/2)*FM188*FP188*VLOOKUP('Données projet'!$B$9,Paramètres!$A$1:$I$88,3,0)*0.475*44/12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IF(A188&lt;'Données projet'!$A$244,$FW$205^A188,IF(A188='Données projet'!$A$244,'Données projet'!$B$244,FZ187+FY188-GH187))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42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43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projet'!$B$9,Paramètres!$A$1:$I$88,3,0)*0.475*44/12</f>
        <v>0</v>
      </c>
      <c r="GM188" s="23">
        <f>EXP(-LN(2)/25)*GM187+(1-EXP(-LN(2)/25))/(LN(2)/25)*Calculateur!GH188*Calculateur!GJ188*VLOOKUP('Données projet'!$B$9,Paramètres!$A$1:$I$88,3,0)*0.475*44/12</f>
        <v>0</v>
      </c>
      <c r="GN188" s="23">
        <f>EXP(-LN(2)/2)*GN187+(1-EXP(-LN(2)/2))/(LN(2)/2)*GH188*GK188*VLOOKUP('Données projet'!$B$9,Paramètres!$A$1:$I$88,3,0)*0.475*44/12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IF(A188&lt;'Données projet'!$A$270,$GR$205^A188,IF(A188='Données projet'!$A$270,'Données projet'!$B$270,GU187+GT188-HC187))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46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47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projet'!$B$9,Paramètres!$A$1:$I$88,3,0)*0.475*44/12</f>
        <v>0</v>
      </c>
      <c r="HH188" s="23">
        <f>EXP(-LN(2)/25)*HH187+(1-EXP(-LN(2)/25))/(LN(2)/25)*Calculateur!HC188*Calculateur!HE188*VLOOKUP('Données projet'!$B$9,Paramètres!$A$1:$I$88,3,0)*0.475*44/12</f>
        <v>0</v>
      </c>
      <c r="HI188" s="23">
        <f>EXP(-LN(2)/2)*HI187+(1-EXP(-LN(2)/2))/(LN(2)/2)*HC188*HF188*VLOOKUP('Données projet'!$B$9,Paramètres!$A$1:$I$88,3,0)*0.475*44/12</f>
        <v>0</v>
      </c>
      <c r="HJ188" s="24">
        <f t="shared" si="190"/>
        <v>0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111.22799999999985</v>
      </c>
      <c r="D189" s="12">
        <f t="shared" si="15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1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IF(A189&lt;'Données projet'!$A$36,$K$205^A189,IF(A189='Données projet'!$A$36,'Données projet'!$B$36,N188+M189-V188))</f>
        <v>0</v>
      </c>
      <c r="O189" s="14">
        <f>N189*VLOOKUP('Données projet'!$B$9,Paramètres!$A$1:$I$88,3,0)*VLOOKUP('Données projet'!$B$9,Paramètres!$A$1:$I$88,5,0)</f>
        <v>0</v>
      </c>
      <c r="P189" s="14" t="e">
        <f t="shared" si="15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148.54336005338024</v>
      </c>
      <c r="T189" s="62">
        <f t="shared" si="110"/>
        <v>361.07991692964788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2.4275030238870396</v>
      </c>
      <c r="AA189" s="23">
        <f>EXP(-LN(2)/25)*AA188+(1-EXP(-LN(2)/25))/(LN(2)/25)*Calculateur!V189*Calculateur!X189*VLOOKUP('Données projet'!$B$9,Paramètres!$A$1:$I$88,3,0)*0.475*44/12</f>
        <v>0.58146020071287374</v>
      </c>
      <c r="AB189" s="23">
        <f>EXP(-LN(2)/2)*AB188+(1-EXP(-LN(2)/2))/(LN(2)/2)*V189*Y189*VLOOKUP('Données projet'!$B$9,Paramètres!$A$1:$I$88,3,0)*0.475*44/12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IF(A189&lt;'Données projet'!$A$62,$AF$205^A189,IF(A189='Données projet'!$A$62,'Données projet'!$B$62,AI188+AH189-AQ188))</f>
        <v>0</v>
      </c>
      <c r="AJ189" s="14" t="e">
        <f>AI189*VLOOKUP('Données projet'!$B$10,Paramètres!$A$1:$I$88,3,0)*VLOOKUP('Données projet'!$B$10,Paramètres!$A$1:$I$88,5,0)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4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15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projet'!$B$9,Paramètres!$A$1:$I$88,3,0)*0.475*44/12</f>
        <v>0</v>
      </c>
      <c r="AV189" s="23">
        <f>EXP(-LN(2)/25)*AV188+(1-EXP(-LN(2)/25))/(LN(2)/25)*Calculateur!AQ189*Calculateur!AS189*VLOOKUP('Données projet'!$B$9,Paramètres!$A$1:$I$88,3,0)*0.475*44/12</f>
        <v>0</v>
      </c>
      <c r="AW189" s="23">
        <f>EXP(-LN(2)/2)*AW188+(1-EXP(-LN(2)/2))/(LN(2)/2)*AQ189*AT189*VLOOKUP('Données projet'!$B$9,Paramètres!$A$1:$I$88,3,0)*0.475*44/12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IF(A189&lt;'Données projet'!$A$88,$BA$205^A189,IF(A189='Données projet'!$A$88,'Données projet'!$B$88,BD188+BC189-BL188))</f>
        <v>0</v>
      </c>
      <c r="BE189" s="14" t="e">
        <f>BD189*VLOOKUP('Données projet'!$B$11,Paramètres!$A$1:$I$88,3,0)*VLOOKUP('Données projet'!$B$11,Paramètres!$A$1:$I$88,5,0)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8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19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projet'!$B$9,Paramètres!$A$1:$I$88,3,0)*0.475*44/12</f>
        <v>0</v>
      </c>
      <c r="BQ189" s="23">
        <f>EXP(-LN(2)/25)*BQ188+(1-EXP(-LN(2)/25))/(LN(2)/25)*Calculateur!BL189*Calculateur!BN189*VLOOKUP('Données projet'!$B$9,Paramètres!$A$1:$I$88,3,0)*0.475*44/12</f>
        <v>0</v>
      </c>
      <c r="BR189" s="23">
        <f>EXP(-LN(2)/2)*BR188+(1-EXP(-LN(2)/2))/(LN(2)/2)*BL189*BO189*VLOOKUP('Données projet'!$B$9,Paramètres!$A$1:$I$88,3,0)*0.475*44/12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IF(A189&lt;'Données projet'!$A$114,$BV$205^A189,IF(A189='Données projet'!$A$114,'Données projet'!$B$114,BY188+BX189-CG188))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22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23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projet'!$B$9,Paramètres!$A$1:$I$88,3,0)*0.475*44/12</f>
        <v>0</v>
      </c>
      <c r="CL189" s="23">
        <f>EXP(-LN(2)/25)*CL188+(1-EXP(-LN(2)/25))/(LN(2)/25)*Calculateur!CG189*Calculateur!CI189*VLOOKUP('Données projet'!$B$9,Paramètres!$A$1:$I$88,3,0)*0.475*44/12</f>
        <v>0</v>
      </c>
      <c r="CM189" s="23">
        <f>EXP(-LN(2)/2)*CM188+(1-EXP(-LN(2)/2))/(LN(2)/2)*CG189*CJ189*VLOOKUP('Données projet'!$B$9,Paramètres!$A$1:$I$88,3,0)*0.475*44/12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IF(A189&lt;'Données projet'!$A$140,$CQ$205^A189,IF(A189='Données projet'!$A$140,'Données projet'!$B$140,CT188+CS189-DB188))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6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27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projet'!$B$9,Paramètres!$A$1:$I$88,3,0)*0.475*44/12</f>
        <v>0</v>
      </c>
      <c r="DG189" s="23">
        <f>EXP(-LN(2)/25)*DG188+(1-EXP(-LN(2)/25))/(LN(2)/25)*Calculateur!DB189*Calculateur!DD189*VLOOKUP('Données projet'!$B$9,Paramètres!$A$1:$I$88,3,0)*0.475*44/12</f>
        <v>0</v>
      </c>
      <c r="DH189" s="23">
        <f>EXP(-LN(2)/2)*DH188+(1-EXP(-LN(2)/2))/(LN(2)/2)*DB189*DE189*VLOOKUP('Données projet'!$B$9,Paramètres!$A$1:$I$88,3,0)*0.475*44/12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IF(A189&lt;'Données projet'!$A$166,$DL$205^A189,IF(A189='Données projet'!$A$166,'Données projet'!$B$166,DO188+DN189-DW188))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30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31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projet'!$B$9,Paramètres!$A$1:$I$88,3,0)*0.475*44/12</f>
        <v>0</v>
      </c>
      <c r="EB189" s="23">
        <f>EXP(-LN(2)/25)*EB188+(1-EXP(-LN(2)/25))/(LN(2)/25)*Calculateur!DW189*Calculateur!DY189*VLOOKUP('Données projet'!$B$9,Paramètres!$A$1:$I$88,3,0)*0.475*44/12</f>
        <v>0</v>
      </c>
      <c r="EC189" s="23">
        <f>EXP(-LN(2)/2)*EC188+(1-EXP(-LN(2)/2))/(LN(2)/2)*DW189*DZ189*VLOOKUP('Données projet'!$B$9,Paramètres!$A$1:$I$88,3,0)*0.475*44/12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IF(A189&lt;'Données projet'!$A$192,$EG$205^A189,IF(A189='Données projet'!$A$192,'Données projet'!$B$192,EJ188+EI189-ER188))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34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35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projet'!$B$9,Paramètres!$A$1:$I$88,3,0)*0.475*44/12</f>
        <v>0</v>
      </c>
      <c r="EW189" s="23">
        <f>EXP(-LN(2)/25)*EW188+(1-EXP(-LN(2)/25))/(LN(2)/25)*Calculateur!ER189*Calculateur!ET189*VLOOKUP('Données projet'!$B$9,Paramètres!$A$1:$I$88,3,0)*0.475*44/12</f>
        <v>0</v>
      </c>
      <c r="EX189" s="23">
        <f>EXP(-LN(2)/2)*EX188+(1-EXP(-LN(2)/2))/(LN(2)/2)*ER189*EU189*VLOOKUP('Données projet'!$B$9,Paramètres!$A$1:$I$88,3,0)*0.475*44/12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IF(A189&lt;'Données projet'!$A$218,$FB$205^A189,IF(A189='Données projet'!$A$218,'Données projet'!$B$218,FE188+FD189-FM188))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8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39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projet'!$B$9,Paramètres!$A$1:$I$88,3,0)*0.475*44/12</f>
        <v>0</v>
      </c>
      <c r="FR189" s="23">
        <f>EXP(-LN(2)/25)*FR188+(1-EXP(-LN(2)/25))/(LN(2)/25)*Calculateur!FM189*Calculateur!FO189*VLOOKUP('Données projet'!$B$9,Paramètres!$A$1:$I$88,3,0)*0.475*44/12</f>
        <v>0</v>
      </c>
      <c r="FS189" s="23">
        <f>EXP(-LN(2)/2)*FS188+(1-EXP(-LN(2)/2))/(LN(2)/2)*FM189*FP189*VLOOKUP('Données projet'!$B$9,Paramètres!$A$1:$I$88,3,0)*0.475*44/12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IF(A189&lt;'Données projet'!$A$244,$FW$205^A189,IF(A189='Données projet'!$A$244,'Données projet'!$B$244,FZ188+FY189-GH188))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42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43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projet'!$B$9,Paramètres!$A$1:$I$88,3,0)*0.475*44/12</f>
        <v>0</v>
      </c>
      <c r="GM189" s="23">
        <f>EXP(-LN(2)/25)*GM188+(1-EXP(-LN(2)/25))/(LN(2)/25)*Calculateur!GH189*Calculateur!GJ189*VLOOKUP('Données projet'!$B$9,Paramètres!$A$1:$I$88,3,0)*0.475*44/12</f>
        <v>0</v>
      </c>
      <c r="GN189" s="23">
        <f>EXP(-LN(2)/2)*GN188+(1-EXP(-LN(2)/2))/(LN(2)/2)*GH189*GK189*VLOOKUP('Données projet'!$B$9,Paramètres!$A$1:$I$88,3,0)*0.475*44/12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IF(A189&lt;'Données projet'!$A$270,$GR$205^A189,IF(A189='Données projet'!$A$270,'Données projet'!$B$270,GU188+GT189-HC188))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46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47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projet'!$B$9,Paramètres!$A$1:$I$88,3,0)*0.475*44/12</f>
        <v>0</v>
      </c>
      <c r="HH189" s="23">
        <f>EXP(-LN(2)/25)*HH188+(1-EXP(-LN(2)/25))/(LN(2)/25)*Calculateur!HC189*Calculateur!HE189*VLOOKUP('Données projet'!$B$9,Paramètres!$A$1:$I$88,3,0)*0.475*44/12</f>
        <v>0</v>
      </c>
      <c r="HI189" s="23">
        <f>EXP(-LN(2)/2)*HI188+(1-EXP(-LN(2)/2))/(LN(2)/2)*HC189*HF189*VLOOKUP('Données projet'!$B$9,Paramètres!$A$1:$I$88,3,0)*0.475*44/12</f>
        <v>0</v>
      </c>
      <c r="HJ189" s="24">
        <f t="shared" si="190"/>
        <v>0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111.82599999999985</v>
      </c>
      <c r="D190" s="12">
        <f t="shared" si="15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1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IF(A190&lt;'Données projet'!$A$36,$K$205^A190,IF(A190='Données projet'!$A$36,'Données projet'!$B$36,N189+M190-V189))</f>
        <v>0</v>
      </c>
      <c r="O190" s="14">
        <f>N190*VLOOKUP('Données projet'!$B$9,Paramètres!$A$1:$I$88,3,0)*VLOOKUP('Données projet'!$B$9,Paramètres!$A$1:$I$88,5,0)</f>
        <v>0</v>
      </c>
      <c r="P190" s="14" t="e">
        <f t="shared" si="15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148.54336005338024</v>
      </c>
      <c r="T190" s="62">
        <f t="shared" si="110"/>
        <v>361.07991692964788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2.3799011702192594</v>
      </c>
      <c r="AA190" s="23">
        <f>EXP(-LN(2)/25)*AA189+(1-EXP(-LN(2)/25))/(LN(2)/25)*Calculateur!V190*Calculateur!X190*VLOOKUP('Données projet'!$B$9,Paramètres!$A$1:$I$88,3,0)*0.475*44/12</f>
        <v>0.56556014094671725</v>
      </c>
      <c r="AB190" s="23">
        <f>EXP(-LN(2)/2)*AB189+(1-EXP(-LN(2)/2))/(LN(2)/2)*V190*Y190*VLOOKUP('Données projet'!$B$9,Paramètres!$A$1:$I$88,3,0)*0.475*44/12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IF(A190&lt;'Données projet'!$A$62,$AF$205^A190,IF(A190='Données projet'!$A$62,'Données projet'!$B$62,AI189+AH190-AQ189))</f>
        <v>0</v>
      </c>
      <c r="AJ190" s="14" t="e">
        <f>AI190*VLOOKUP('Données projet'!$B$10,Paramètres!$A$1:$I$88,3,0)*VLOOKUP('Données projet'!$B$10,Paramètres!$A$1:$I$88,5,0)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4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15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projet'!$B$9,Paramètres!$A$1:$I$88,3,0)*0.475*44/12</f>
        <v>0</v>
      </c>
      <c r="AV190" s="23">
        <f>EXP(-LN(2)/25)*AV189+(1-EXP(-LN(2)/25))/(LN(2)/25)*Calculateur!AQ190*Calculateur!AS190*VLOOKUP('Données projet'!$B$9,Paramètres!$A$1:$I$88,3,0)*0.475*44/12</f>
        <v>0</v>
      </c>
      <c r="AW190" s="23">
        <f>EXP(-LN(2)/2)*AW189+(1-EXP(-LN(2)/2))/(LN(2)/2)*AQ190*AT190*VLOOKUP('Données projet'!$B$9,Paramètres!$A$1:$I$88,3,0)*0.475*44/12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IF(A190&lt;'Données projet'!$A$88,$BA$205^A190,IF(A190='Données projet'!$A$88,'Données projet'!$B$88,BD189+BC190-BL189))</f>
        <v>0</v>
      </c>
      <c r="BE190" s="14" t="e">
        <f>BD190*VLOOKUP('Données projet'!$B$11,Paramètres!$A$1:$I$88,3,0)*VLOOKUP('Données projet'!$B$11,Paramètres!$A$1:$I$88,5,0)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8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19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projet'!$B$9,Paramètres!$A$1:$I$88,3,0)*0.475*44/12</f>
        <v>0</v>
      </c>
      <c r="BQ190" s="23">
        <f>EXP(-LN(2)/25)*BQ189+(1-EXP(-LN(2)/25))/(LN(2)/25)*Calculateur!BL190*Calculateur!BN190*VLOOKUP('Données projet'!$B$9,Paramètres!$A$1:$I$88,3,0)*0.475*44/12</f>
        <v>0</v>
      </c>
      <c r="BR190" s="23">
        <f>EXP(-LN(2)/2)*BR189+(1-EXP(-LN(2)/2))/(LN(2)/2)*BL190*BO190*VLOOKUP('Données projet'!$B$9,Paramètres!$A$1:$I$88,3,0)*0.475*44/12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IF(A190&lt;'Données projet'!$A$114,$BV$205^A190,IF(A190='Données projet'!$A$114,'Données projet'!$B$114,BY189+BX190-CG189))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22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23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projet'!$B$9,Paramètres!$A$1:$I$88,3,0)*0.475*44/12</f>
        <v>0</v>
      </c>
      <c r="CL190" s="23">
        <f>EXP(-LN(2)/25)*CL189+(1-EXP(-LN(2)/25))/(LN(2)/25)*Calculateur!CG190*Calculateur!CI190*VLOOKUP('Données projet'!$B$9,Paramètres!$A$1:$I$88,3,0)*0.475*44/12</f>
        <v>0</v>
      </c>
      <c r="CM190" s="23">
        <f>EXP(-LN(2)/2)*CM189+(1-EXP(-LN(2)/2))/(LN(2)/2)*CG190*CJ190*VLOOKUP('Données projet'!$B$9,Paramètres!$A$1:$I$88,3,0)*0.475*44/12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IF(A190&lt;'Données projet'!$A$140,$CQ$205^A190,IF(A190='Données projet'!$A$140,'Données projet'!$B$140,CT189+CS190-DB189))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6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27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projet'!$B$9,Paramètres!$A$1:$I$88,3,0)*0.475*44/12</f>
        <v>0</v>
      </c>
      <c r="DG190" s="23">
        <f>EXP(-LN(2)/25)*DG189+(1-EXP(-LN(2)/25))/(LN(2)/25)*Calculateur!DB190*Calculateur!DD190*VLOOKUP('Données projet'!$B$9,Paramètres!$A$1:$I$88,3,0)*0.475*44/12</f>
        <v>0</v>
      </c>
      <c r="DH190" s="23">
        <f>EXP(-LN(2)/2)*DH189+(1-EXP(-LN(2)/2))/(LN(2)/2)*DB190*DE190*VLOOKUP('Données projet'!$B$9,Paramètres!$A$1:$I$88,3,0)*0.475*44/12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IF(A190&lt;'Données projet'!$A$166,$DL$205^A190,IF(A190='Données projet'!$A$166,'Données projet'!$B$166,DO189+DN190-DW189))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30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31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projet'!$B$9,Paramètres!$A$1:$I$88,3,0)*0.475*44/12</f>
        <v>0</v>
      </c>
      <c r="EB190" s="23">
        <f>EXP(-LN(2)/25)*EB189+(1-EXP(-LN(2)/25))/(LN(2)/25)*Calculateur!DW190*Calculateur!DY190*VLOOKUP('Données projet'!$B$9,Paramètres!$A$1:$I$88,3,0)*0.475*44/12</f>
        <v>0</v>
      </c>
      <c r="EC190" s="23">
        <f>EXP(-LN(2)/2)*EC189+(1-EXP(-LN(2)/2))/(LN(2)/2)*DW190*DZ190*VLOOKUP('Données projet'!$B$9,Paramètres!$A$1:$I$88,3,0)*0.475*44/12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IF(A190&lt;'Données projet'!$A$192,$EG$205^A190,IF(A190='Données projet'!$A$192,'Données projet'!$B$192,EJ189+EI190-ER189))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34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35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projet'!$B$9,Paramètres!$A$1:$I$88,3,0)*0.475*44/12</f>
        <v>0</v>
      </c>
      <c r="EW190" s="23">
        <f>EXP(-LN(2)/25)*EW189+(1-EXP(-LN(2)/25))/(LN(2)/25)*Calculateur!ER190*Calculateur!ET190*VLOOKUP('Données projet'!$B$9,Paramètres!$A$1:$I$88,3,0)*0.475*44/12</f>
        <v>0</v>
      </c>
      <c r="EX190" s="23">
        <f>EXP(-LN(2)/2)*EX189+(1-EXP(-LN(2)/2))/(LN(2)/2)*ER190*EU190*VLOOKUP('Données projet'!$B$9,Paramètres!$A$1:$I$88,3,0)*0.475*44/12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IF(A190&lt;'Données projet'!$A$218,$FB$205^A190,IF(A190='Données projet'!$A$218,'Données projet'!$B$218,FE189+FD190-FM189))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8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39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projet'!$B$9,Paramètres!$A$1:$I$88,3,0)*0.475*44/12</f>
        <v>0</v>
      </c>
      <c r="FR190" s="23">
        <f>EXP(-LN(2)/25)*FR189+(1-EXP(-LN(2)/25))/(LN(2)/25)*Calculateur!FM190*Calculateur!FO190*VLOOKUP('Données projet'!$B$9,Paramètres!$A$1:$I$88,3,0)*0.475*44/12</f>
        <v>0</v>
      </c>
      <c r="FS190" s="23">
        <f>EXP(-LN(2)/2)*FS189+(1-EXP(-LN(2)/2))/(LN(2)/2)*FM190*FP190*VLOOKUP('Données projet'!$B$9,Paramètres!$A$1:$I$88,3,0)*0.475*44/12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IF(A190&lt;'Données projet'!$A$244,$FW$205^A190,IF(A190='Données projet'!$A$244,'Données projet'!$B$244,FZ189+FY190-GH189))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42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43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projet'!$B$9,Paramètres!$A$1:$I$88,3,0)*0.475*44/12</f>
        <v>0</v>
      </c>
      <c r="GM190" s="23">
        <f>EXP(-LN(2)/25)*GM189+(1-EXP(-LN(2)/25))/(LN(2)/25)*Calculateur!GH190*Calculateur!GJ190*VLOOKUP('Données projet'!$B$9,Paramètres!$A$1:$I$88,3,0)*0.475*44/12</f>
        <v>0</v>
      </c>
      <c r="GN190" s="23">
        <f>EXP(-LN(2)/2)*GN189+(1-EXP(-LN(2)/2))/(LN(2)/2)*GH190*GK190*VLOOKUP('Données projet'!$B$9,Paramètres!$A$1:$I$88,3,0)*0.475*44/12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IF(A190&lt;'Données projet'!$A$270,$GR$205^A190,IF(A190='Données projet'!$A$270,'Données projet'!$B$270,GU189+GT190-HC189))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46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47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projet'!$B$9,Paramètres!$A$1:$I$88,3,0)*0.475*44/12</f>
        <v>0</v>
      </c>
      <c r="HH190" s="23">
        <f>EXP(-LN(2)/25)*HH189+(1-EXP(-LN(2)/25))/(LN(2)/25)*Calculateur!HC190*Calculateur!HE190*VLOOKUP('Données projet'!$B$9,Paramètres!$A$1:$I$88,3,0)*0.475*44/12</f>
        <v>0</v>
      </c>
      <c r="HI190" s="23">
        <f>EXP(-LN(2)/2)*HI189+(1-EXP(-LN(2)/2))/(LN(2)/2)*HC190*HF190*VLOOKUP('Données projet'!$B$9,Paramètres!$A$1:$I$88,3,0)*0.475*44/12</f>
        <v>0</v>
      </c>
      <c r="HJ190" s="24">
        <f t="shared" si="190"/>
        <v>0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112.42399999999985</v>
      </c>
      <c r="D191" s="12">
        <f t="shared" si="15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1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IF(A191&lt;'Données projet'!$A$36,$K$205^A191,IF(A191='Données projet'!$A$36,'Données projet'!$B$36,N190+M191-V190))</f>
        <v>0</v>
      </c>
      <c r="O191" s="14">
        <f>N191*VLOOKUP('Données projet'!$B$9,Paramètres!$A$1:$I$88,3,0)*VLOOKUP('Données projet'!$B$9,Paramètres!$A$1:$I$88,5,0)</f>
        <v>0</v>
      </c>
      <c r="P191" s="14" t="e">
        <f t="shared" si="15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148.54336005338024</v>
      </c>
      <c r="T191" s="62">
        <f t="shared" si="110"/>
        <v>361.07991692964788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2.3332327598676401</v>
      </c>
      <c r="AA191" s="23">
        <f>EXP(-LN(2)/25)*AA190+(1-EXP(-LN(2)/25))/(LN(2)/25)*Calculateur!V191*Calculateur!X191*VLOOKUP('Données projet'!$B$9,Paramètres!$A$1:$I$88,3,0)*0.475*44/12</f>
        <v>0.55009486915101402</v>
      </c>
      <c r="AB191" s="23">
        <f>EXP(-LN(2)/2)*AB190+(1-EXP(-LN(2)/2))/(LN(2)/2)*V191*Y191*VLOOKUP('Données projet'!$B$9,Paramètres!$A$1:$I$88,3,0)*0.475*44/12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IF(A191&lt;'Données projet'!$A$62,$AF$205^A191,IF(A191='Données projet'!$A$62,'Données projet'!$B$62,AI190+AH191-AQ190))</f>
        <v>0</v>
      </c>
      <c r="AJ191" s="14" t="e">
        <f>AI191*VLOOKUP('Données projet'!$B$10,Paramètres!$A$1:$I$88,3,0)*VLOOKUP('Données projet'!$B$10,Paramètres!$A$1:$I$88,5,0)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4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15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projet'!$B$9,Paramètres!$A$1:$I$88,3,0)*0.475*44/12</f>
        <v>0</v>
      </c>
      <c r="AV191" s="23">
        <f>EXP(-LN(2)/25)*AV190+(1-EXP(-LN(2)/25))/(LN(2)/25)*Calculateur!AQ191*Calculateur!AS191*VLOOKUP('Données projet'!$B$9,Paramètres!$A$1:$I$88,3,0)*0.475*44/12</f>
        <v>0</v>
      </c>
      <c r="AW191" s="23">
        <f>EXP(-LN(2)/2)*AW190+(1-EXP(-LN(2)/2))/(LN(2)/2)*AQ191*AT191*VLOOKUP('Données projet'!$B$9,Paramètres!$A$1:$I$88,3,0)*0.475*44/12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IF(A191&lt;'Données projet'!$A$88,$BA$205^A191,IF(A191='Données projet'!$A$88,'Données projet'!$B$88,BD190+BC191-BL190))</f>
        <v>0</v>
      </c>
      <c r="BE191" s="14" t="e">
        <f>BD191*VLOOKUP('Données projet'!$B$11,Paramètres!$A$1:$I$88,3,0)*VLOOKUP('Données projet'!$B$11,Paramètres!$A$1:$I$88,5,0)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8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19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projet'!$B$9,Paramètres!$A$1:$I$88,3,0)*0.475*44/12</f>
        <v>0</v>
      </c>
      <c r="BQ191" s="23">
        <f>EXP(-LN(2)/25)*BQ190+(1-EXP(-LN(2)/25))/(LN(2)/25)*Calculateur!BL191*Calculateur!BN191*VLOOKUP('Données projet'!$B$9,Paramètres!$A$1:$I$88,3,0)*0.475*44/12</f>
        <v>0</v>
      </c>
      <c r="BR191" s="23">
        <f>EXP(-LN(2)/2)*BR190+(1-EXP(-LN(2)/2))/(LN(2)/2)*BL191*BO191*VLOOKUP('Données projet'!$B$9,Paramètres!$A$1:$I$88,3,0)*0.475*44/12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IF(A191&lt;'Données projet'!$A$114,$BV$205^A191,IF(A191='Données projet'!$A$114,'Données projet'!$B$114,BY190+BX191-CG190))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22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23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projet'!$B$9,Paramètres!$A$1:$I$88,3,0)*0.475*44/12</f>
        <v>0</v>
      </c>
      <c r="CL191" s="23">
        <f>EXP(-LN(2)/25)*CL190+(1-EXP(-LN(2)/25))/(LN(2)/25)*Calculateur!CG191*Calculateur!CI191*VLOOKUP('Données projet'!$B$9,Paramètres!$A$1:$I$88,3,0)*0.475*44/12</f>
        <v>0</v>
      </c>
      <c r="CM191" s="23">
        <f>EXP(-LN(2)/2)*CM190+(1-EXP(-LN(2)/2))/(LN(2)/2)*CG191*CJ191*VLOOKUP('Données projet'!$B$9,Paramètres!$A$1:$I$88,3,0)*0.475*44/12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IF(A191&lt;'Données projet'!$A$140,$CQ$205^A191,IF(A191='Données projet'!$A$140,'Données projet'!$B$140,CT190+CS191-DB190))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6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27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projet'!$B$9,Paramètres!$A$1:$I$88,3,0)*0.475*44/12</f>
        <v>0</v>
      </c>
      <c r="DG191" s="23">
        <f>EXP(-LN(2)/25)*DG190+(1-EXP(-LN(2)/25))/(LN(2)/25)*Calculateur!DB191*Calculateur!DD191*VLOOKUP('Données projet'!$B$9,Paramètres!$A$1:$I$88,3,0)*0.475*44/12</f>
        <v>0</v>
      </c>
      <c r="DH191" s="23">
        <f>EXP(-LN(2)/2)*DH190+(1-EXP(-LN(2)/2))/(LN(2)/2)*DB191*DE191*VLOOKUP('Données projet'!$B$9,Paramètres!$A$1:$I$88,3,0)*0.475*44/12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IF(A191&lt;'Données projet'!$A$166,$DL$205^A191,IF(A191='Données projet'!$A$166,'Données projet'!$B$166,DO190+DN191-DW190))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30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31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projet'!$B$9,Paramètres!$A$1:$I$88,3,0)*0.475*44/12</f>
        <v>0</v>
      </c>
      <c r="EB191" s="23">
        <f>EXP(-LN(2)/25)*EB190+(1-EXP(-LN(2)/25))/(LN(2)/25)*Calculateur!DW191*Calculateur!DY191*VLOOKUP('Données projet'!$B$9,Paramètres!$A$1:$I$88,3,0)*0.475*44/12</f>
        <v>0</v>
      </c>
      <c r="EC191" s="23">
        <f>EXP(-LN(2)/2)*EC190+(1-EXP(-LN(2)/2))/(LN(2)/2)*DW191*DZ191*VLOOKUP('Données projet'!$B$9,Paramètres!$A$1:$I$88,3,0)*0.475*44/12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IF(A191&lt;'Données projet'!$A$192,$EG$205^A191,IF(A191='Données projet'!$A$192,'Données projet'!$B$192,EJ190+EI191-ER190))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34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35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projet'!$B$9,Paramètres!$A$1:$I$88,3,0)*0.475*44/12</f>
        <v>0</v>
      </c>
      <c r="EW191" s="23">
        <f>EXP(-LN(2)/25)*EW190+(1-EXP(-LN(2)/25))/(LN(2)/25)*Calculateur!ER191*Calculateur!ET191*VLOOKUP('Données projet'!$B$9,Paramètres!$A$1:$I$88,3,0)*0.475*44/12</f>
        <v>0</v>
      </c>
      <c r="EX191" s="23">
        <f>EXP(-LN(2)/2)*EX190+(1-EXP(-LN(2)/2))/(LN(2)/2)*ER191*EU191*VLOOKUP('Données projet'!$B$9,Paramètres!$A$1:$I$88,3,0)*0.475*44/12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IF(A191&lt;'Données projet'!$A$218,$FB$205^A191,IF(A191='Données projet'!$A$218,'Données projet'!$B$218,FE190+FD191-FM190))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8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39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projet'!$B$9,Paramètres!$A$1:$I$88,3,0)*0.475*44/12</f>
        <v>0</v>
      </c>
      <c r="FR191" s="23">
        <f>EXP(-LN(2)/25)*FR190+(1-EXP(-LN(2)/25))/(LN(2)/25)*Calculateur!FM191*Calculateur!FO191*VLOOKUP('Données projet'!$B$9,Paramètres!$A$1:$I$88,3,0)*0.475*44/12</f>
        <v>0</v>
      </c>
      <c r="FS191" s="23">
        <f>EXP(-LN(2)/2)*FS190+(1-EXP(-LN(2)/2))/(LN(2)/2)*FM191*FP191*VLOOKUP('Données projet'!$B$9,Paramètres!$A$1:$I$88,3,0)*0.475*44/12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IF(A191&lt;'Données projet'!$A$244,$FW$205^A191,IF(A191='Données projet'!$A$244,'Données projet'!$B$244,FZ190+FY191-GH190))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42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43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projet'!$B$9,Paramètres!$A$1:$I$88,3,0)*0.475*44/12</f>
        <v>0</v>
      </c>
      <c r="GM191" s="23">
        <f>EXP(-LN(2)/25)*GM190+(1-EXP(-LN(2)/25))/(LN(2)/25)*Calculateur!GH191*Calculateur!GJ191*VLOOKUP('Données projet'!$B$9,Paramètres!$A$1:$I$88,3,0)*0.475*44/12</f>
        <v>0</v>
      </c>
      <c r="GN191" s="23">
        <f>EXP(-LN(2)/2)*GN190+(1-EXP(-LN(2)/2))/(LN(2)/2)*GH191*GK191*VLOOKUP('Données projet'!$B$9,Paramètres!$A$1:$I$88,3,0)*0.475*44/12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IF(A191&lt;'Données projet'!$A$270,$GR$205^A191,IF(A191='Données projet'!$A$270,'Données projet'!$B$270,GU190+GT191-HC190))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46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47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projet'!$B$9,Paramètres!$A$1:$I$88,3,0)*0.475*44/12</f>
        <v>0</v>
      </c>
      <c r="HH191" s="23">
        <f>EXP(-LN(2)/25)*HH190+(1-EXP(-LN(2)/25))/(LN(2)/25)*Calculateur!HC191*Calculateur!HE191*VLOOKUP('Données projet'!$B$9,Paramètres!$A$1:$I$88,3,0)*0.475*44/12</f>
        <v>0</v>
      </c>
      <c r="HI191" s="23">
        <f>EXP(-LN(2)/2)*HI190+(1-EXP(-LN(2)/2))/(LN(2)/2)*HC191*HF191*VLOOKUP('Données projet'!$B$9,Paramètres!$A$1:$I$88,3,0)*0.475*44/12</f>
        <v>0</v>
      </c>
      <c r="HJ191" s="24">
        <f t="shared" si="190"/>
        <v>0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113.02199999999985</v>
      </c>
      <c r="D192" s="12">
        <f t="shared" si="15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1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IF(A192&lt;'Données projet'!$A$36,$K$205^A192,IF(A192='Données projet'!$A$36,'Données projet'!$B$36,N191+M192-V191))</f>
        <v>0</v>
      </c>
      <c r="O192" s="14">
        <f>N192*VLOOKUP('Données projet'!$B$9,Paramètres!$A$1:$I$88,3,0)*VLOOKUP('Données projet'!$B$9,Paramètres!$A$1:$I$88,5,0)</f>
        <v>0</v>
      </c>
      <c r="P192" s="14" t="e">
        <f t="shared" si="15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148.54336005338024</v>
      </c>
      <c r="T192" s="62">
        <f t="shared" si="110"/>
        <v>361.07991692964788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2.2874794885780965</v>
      </c>
      <c r="AA192" s="23">
        <f>EXP(-LN(2)/25)*AA191+(1-EXP(-LN(2)/25))/(LN(2)/25)*Calculateur!V192*Calculateur!X192*VLOOKUP('Données projet'!$B$9,Paramètres!$A$1:$I$88,3,0)*0.475*44/12</f>
        <v>0.53505249602584759</v>
      </c>
      <c r="AB192" s="23">
        <f>EXP(-LN(2)/2)*AB191+(1-EXP(-LN(2)/2))/(LN(2)/2)*V192*Y192*VLOOKUP('Données projet'!$B$9,Paramètres!$A$1:$I$88,3,0)*0.475*44/12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IF(A192&lt;'Données projet'!$A$62,$AF$205^A192,IF(A192='Données projet'!$A$62,'Données projet'!$B$62,AI191+AH192-AQ191))</f>
        <v>0</v>
      </c>
      <c r="AJ192" s="14" t="e">
        <f>AI192*VLOOKUP('Données projet'!$B$10,Paramètres!$A$1:$I$88,3,0)*VLOOKUP('Données projet'!$B$10,Paramètres!$A$1:$I$88,5,0)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4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15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projet'!$B$9,Paramètres!$A$1:$I$88,3,0)*0.475*44/12</f>
        <v>0</v>
      </c>
      <c r="AV192" s="23">
        <f>EXP(-LN(2)/25)*AV191+(1-EXP(-LN(2)/25))/(LN(2)/25)*Calculateur!AQ192*Calculateur!AS192*VLOOKUP('Données projet'!$B$9,Paramètres!$A$1:$I$88,3,0)*0.475*44/12</f>
        <v>0</v>
      </c>
      <c r="AW192" s="23">
        <f>EXP(-LN(2)/2)*AW191+(1-EXP(-LN(2)/2))/(LN(2)/2)*AQ192*AT192*VLOOKUP('Données projet'!$B$9,Paramètres!$A$1:$I$88,3,0)*0.475*44/12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IF(A192&lt;'Données projet'!$A$88,$BA$205^A192,IF(A192='Données projet'!$A$88,'Données projet'!$B$88,BD191+BC192-BL191))</f>
        <v>0</v>
      </c>
      <c r="BE192" s="14" t="e">
        <f>BD192*VLOOKUP('Données projet'!$B$11,Paramètres!$A$1:$I$88,3,0)*VLOOKUP('Données projet'!$B$11,Paramètres!$A$1:$I$88,5,0)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8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19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projet'!$B$9,Paramètres!$A$1:$I$88,3,0)*0.475*44/12</f>
        <v>0</v>
      </c>
      <c r="BQ192" s="23">
        <f>EXP(-LN(2)/25)*BQ191+(1-EXP(-LN(2)/25))/(LN(2)/25)*Calculateur!BL192*Calculateur!BN192*VLOOKUP('Données projet'!$B$9,Paramètres!$A$1:$I$88,3,0)*0.475*44/12</f>
        <v>0</v>
      </c>
      <c r="BR192" s="23">
        <f>EXP(-LN(2)/2)*BR191+(1-EXP(-LN(2)/2))/(LN(2)/2)*BL192*BO192*VLOOKUP('Données projet'!$B$9,Paramètres!$A$1:$I$88,3,0)*0.475*44/12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IF(A192&lt;'Données projet'!$A$114,$BV$205^A192,IF(A192='Données projet'!$A$114,'Données projet'!$B$114,BY191+BX192-CG191))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22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23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projet'!$B$9,Paramètres!$A$1:$I$88,3,0)*0.475*44/12</f>
        <v>0</v>
      </c>
      <c r="CL192" s="23">
        <f>EXP(-LN(2)/25)*CL191+(1-EXP(-LN(2)/25))/(LN(2)/25)*Calculateur!CG192*Calculateur!CI192*VLOOKUP('Données projet'!$B$9,Paramètres!$A$1:$I$88,3,0)*0.475*44/12</f>
        <v>0</v>
      </c>
      <c r="CM192" s="23">
        <f>EXP(-LN(2)/2)*CM191+(1-EXP(-LN(2)/2))/(LN(2)/2)*CG192*CJ192*VLOOKUP('Données projet'!$B$9,Paramètres!$A$1:$I$88,3,0)*0.475*44/12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IF(A192&lt;'Données projet'!$A$140,$CQ$205^A192,IF(A192='Données projet'!$A$140,'Données projet'!$B$140,CT191+CS192-DB191))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6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27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projet'!$B$9,Paramètres!$A$1:$I$88,3,0)*0.475*44/12</f>
        <v>0</v>
      </c>
      <c r="DG192" s="23">
        <f>EXP(-LN(2)/25)*DG191+(1-EXP(-LN(2)/25))/(LN(2)/25)*Calculateur!DB192*Calculateur!DD192*VLOOKUP('Données projet'!$B$9,Paramètres!$A$1:$I$88,3,0)*0.475*44/12</f>
        <v>0</v>
      </c>
      <c r="DH192" s="23">
        <f>EXP(-LN(2)/2)*DH191+(1-EXP(-LN(2)/2))/(LN(2)/2)*DB192*DE192*VLOOKUP('Données projet'!$B$9,Paramètres!$A$1:$I$88,3,0)*0.475*44/12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IF(A192&lt;'Données projet'!$A$166,$DL$205^A192,IF(A192='Données projet'!$A$166,'Données projet'!$B$166,DO191+DN192-DW191))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30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31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projet'!$B$9,Paramètres!$A$1:$I$88,3,0)*0.475*44/12</f>
        <v>0</v>
      </c>
      <c r="EB192" s="23">
        <f>EXP(-LN(2)/25)*EB191+(1-EXP(-LN(2)/25))/(LN(2)/25)*Calculateur!DW192*Calculateur!DY192*VLOOKUP('Données projet'!$B$9,Paramètres!$A$1:$I$88,3,0)*0.475*44/12</f>
        <v>0</v>
      </c>
      <c r="EC192" s="23">
        <f>EXP(-LN(2)/2)*EC191+(1-EXP(-LN(2)/2))/(LN(2)/2)*DW192*DZ192*VLOOKUP('Données projet'!$B$9,Paramètres!$A$1:$I$88,3,0)*0.475*44/12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IF(A192&lt;'Données projet'!$A$192,$EG$205^A192,IF(A192='Données projet'!$A$192,'Données projet'!$B$192,EJ191+EI192-ER191))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34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35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projet'!$B$9,Paramètres!$A$1:$I$88,3,0)*0.475*44/12</f>
        <v>0</v>
      </c>
      <c r="EW192" s="23">
        <f>EXP(-LN(2)/25)*EW191+(1-EXP(-LN(2)/25))/(LN(2)/25)*Calculateur!ER192*Calculateur!ET192*VLOOKUP('Données projet'!$B$9,Paramètres!$A$1:$I$88,3,0)*0.475*44/12</f>
        <v>0</v>
      </c>
      <c r="EX192" s="23">
        <f>EXP(-LN(2)/2)*EX191+(1-EXP(-LN(2)/2))/(LN(2)/2)*ER192*EU192*VLOOKUP('Données projet'!$B$9,Paramètres!$A$1:$I$88,3,0)*0.475*44/12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IF(A192&lt;'Données projet'!$A$218,$FB$205^A192,IF(A192='Données projet'!$A$218,'Données projet'!$B$218,FE191+FD192-FM191))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8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39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projet'!$B$9,Paramètres!$A$1:$I$88,3,0)*0.475*44/12</f>
        <v>0</v>
      </c>
      <c r="FR192" s="23">
        <f>EXP(-LN(2)/25)*FR191+(1-EXP(-LN(2)/25))/(LN(2)/25)*Calculateur!FM192*Calculateur!FO192*VLOOKUP('Données projet'!$B$9,Paramètres!$A$1:$I$88,3,0)*0.475*44/12</f>
        <v>0</v>
      </c>
      <c r="FS192" s="23">
        <f>EXP(-LN(2)/2)*FS191+(1-EXP(-LN(2)/2))/(LN(2)/2)*FM192*FP192*VLOOKUP('Données projet'!$B$9,Paramètres!$A$1:$I$88,3,0)*0.475*44/12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IF(A192&lt;'Données projet'!$A$244,$FW$205^A192,IF(A192='Données projet'!$A$244,'Données projet'!$B$244,FZ191+FY192-GH191))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42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43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projet'!$B$9,Paramètres!$A$1:$I$88,3,0)*0.475*44/12</f>
        <v>0</v>
      </c>
      <c r="GM192" s="23">
        <f>EXP(-LN(2)/25)*GM191+(1-EXP(-LN(2)/25))/(LN(2)/25)*Calculateur!GH192*Calculateur!GJ192*VLOOKUP('Données projet'!$B$9,Paramètres!$A$1:$I$88,3,0)*0.475*44/12</f>
        <v>0</v>
      </c>
      <c r="GN192" s="23">
        <f>EXP(-LN(2)/2)*GN191+(1-EXP(-LN(2)/2))/(LN(2)/2)*GH192*GK192*VLOOKUP('Données projet'!$B$9,Paramètres!$A$1:$I$88,3,0)*0.475*44/12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IF(A192&lt;'Données projet'!$A$270,$GR$205^A192,IF(A192='Données projet'!$A$270,'Données projet'!$B$270,GU191+GT192-HC191))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46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47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projet'!$B$9,Paramètres!$A$1:$I$88,3,0)*0.475*44/12</f>
        <v>0</v>
      </c>
      <c r="HH192" s="23">
        <f>EXP(-LN(2)/25)*HH191+(1-EXP(-LN(2)/25))/(LN(2)/25)*Calculateur!HC192*Calculateur!HE192*VLOOKUP('Données projet'!$B$9,Paramètres!$A$1:$I$88,3,0)*0.475*44/12</f>
        <v>0</v>
      </c>
      <c r="HI192" s="23">
        <f>EXP(-LN(2)/2)*HI191+(1-EXP(-LN(2)/2))/(LN(2)/2)*HC192*HF192*VLOOKUP('Données projet'!$B$9,Paramètres!$A$1:$I$88,3,0)*0.475*44/12</f>
        <v>0</v>
      </c>
      <c r="HJ192" s="24">
        <f t="shared" si="190"/>
        <v>0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113.61999999999985</v>
      </c>
      <c r="D193" s="12">
        <f t="shared" si="15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1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IF(A193&lt;'Données projet'!$A$36,$K$205^A193,IF(A193='Données projet'!$A$36,'Données projet'!$B$36,N192+M193-V192))</f>
        <v>0</v>
      </c>
      <c r="O193" s="14">
        <f>N193*VLOOKUP('Données projet'!$B$9,Paramètres!$A$1:$I$88,3,0)*VLOOKUP('Données projet'!$B$9,Paramètres!$A$1:$I$88,5,0)</f>
        <v>0</v>
      </c>
      <c r="P193" s="14" t="e">
        <f t="shared" si="15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148.54336005338024</v>
      </c>
      <c r="T193" s="62">
        <f t="shared" si="110"/>
        <v>361.07991692964788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2.2426234110318011</v>
      </c>
      <c r="AA193" s="23">
        <f>EXP(-LN(2)/25)*AA192+(1-EXP(-LN(2)/25))/(LN(2)/25)*Calculateur!V193*Calculateur!X193*VLOOKUP('Données projet'!$B$9,Paramètres!$A$1:$I$88,3,0)*0.475*44/12</f>
        <v>0.52042145738483292</v>
      </c>
      <c r="AB193" s="23">
        <f>EXP(-LN(2)/2)*AB192+(1-EXP(-LN(2)/2))/(LN(2)/2)*V193*Y193*VLOOKUP('Données projet'!$B$9,Paramètres!$A$1:$I$88,3,0)*0.475*44/12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IF(A193&lt;'Données projet'!$A$62,$AF$205^A193,IF(A193='Données projet'!$A$62,'Données projet'!$B$62,AI192+AH193-AQ192))</f>
        <v>0</v>
      </c>
      <c r="AJ193" s="14" t="e">
        <f>AI193*VLOOKUP('Données projet'!$B$10,Paramètres!$A$1:$I$88,3,0)*VLOOKUP('Données projet'!$B$10,Paramètres!$A$1:$I$88,5,0)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4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15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projet'!$B$9,Paramètres!$A$1:$I$88,3,0)*0.475*44/12</f>
        <v>0</v>
      </c>
      <c r="AV193" s="23">
        <f>EXP(-LN(2)/25)*AV192+(1-EXP(-LN(2)/25))/(LN(2)/25)*Calculateur!AQ193*Calculateur!AS193*VLOOKUP('Données projet'!$B$9,Paramètres!$A$1:$I$88,3,0)*0.475*44/12</f>
        <v>0</v>
      </c>
      <c r="AW193" s="23">
        <f>EXP(-LN(2)/2)*AW192+(1-EXP(-LN(2)/2))/(LN(2)/2)*AQ193*AT193*VLOOKUP('Données projet'!$B$9,Paramètres!$A$1:$I$88,3,0)*0.475*44/12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IF(A193&lt;'Données projet'!$A$88,$BA$205^A193,IF(A193='Données projet'!$A$88,'Données projet'!$B$88,BD192+BC193-BL192))</f>
        <v>0</v>
      </c>
      <c r="BE193" s="14" t="e">
        <f>BD193*VLOOKUP('Données projet'!$B$11,Paramètres!$A$1:$I$88,3,0)*VLOOKUP('Données projet'!$B$11,Paramètres!$A$1:$I$88,5,0)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8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19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projet'!$B$9,Paramètres!$A$1:$I$88,3,0)*0.475*44/12</f>
        <v>0</v>
      </c>
      <c r="BQ193" s="23">
        <f>EXP(-LN(2)/25)*BQ192+(1-EXP(-LN(2)/25))/(LN(2)/25)*Calculateur!BL193*Calculateur!BN193*VLOOKUP('Données projet'!$B$9,Paramètres!$A$1:$I$88,3,0)*0.475*44/12</f>
        <v>0</v>
      </c>
      <c r="BR193" s="23">
        <f>EXP(-LN(2)/2)*BR192+(1-EXP(-LN(2)/2))/(LN(2)/2)*BL193*BO193*VLOOKUP('Données projet'!$B$9,Paramètres!$A$1:$I$88,3,0)*0.475*44/12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IF(A193&lt;'Données projet'!$A$114,$BV$205^A193,IF(A193='Données projet'!$A$114,'Données projet'!$B$114,BY192+BX193-CG192))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22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23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projet'!$B$9,Paramètres!$A$1:$I$88,3,0)*0.475*44/12</f>
        <v>0</v>
      </c>
      <c r="CL193" s="23">
        <f>EXP(-LN(2)/25)*CL192+(1-EXP(-LN(2)/25))/(LN(2)/25)*Calculateur!CG193*Calculateur!CI193*VLOOKUP('Données projet'!$B$9,Paramètres!$A$1:$I$88,3,0)*0.475*44/12</f>
        <v>0</v>
      </c>
      <c r="CM193" s="23">
        <f>EXP(-LN(2)/2)*CM192+(1-EXP(-LN(2)/2))/(LN(2)/2)*CG193*CJ193*VLOOKUP('Données projet'!$B$9,Paramètres!$A$1:$I$88,3,0)*0.475*44/12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IF(A193&lt;'Données projet'!$A$140,$CQ$205^A193,IF(A193='Données projet'!$A$140,'Données projet'!$B$140,CT192+CS193-DB192))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6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27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projet'!$B$9,Paramètres!$A$1:$I$88,3,0)*0.475*44/12</f>
        <v>0</v>
      </c>
      <c r="DG193" s="23">
        <f>EXP(-LN(2)/25)*DG192+(1-EXP(-LN(2)/25))/(LN(2)/25)*Calculateur!DB193*Calculateur!DD193*VLOOKUP('Données projet'!$B$9,Paramètres!$A$1:$I$88,3,0)*0.475*44/12</f>
        <v>0</v>
      </c>
      <c r="DH193" s="23">
        <f>EXP(-LN(2)/2)*DH192+(1-EXP(-LN(2)/2))/(LN(2)/2)*DB193*DE193*VLOOKUP('Données projet'!$B$9,Paramètres!$A$1:$I$88,3,0)*0.475*44/12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IF(A193&lt;'Données projet'!$A$166,$DL$205^A193,IF(A193='Données projet'!$A$166,'Données projet'!$B$166,DO192+DN193-DW192))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30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31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projet'!$B$9,Paramètres!$A$1:$I$88,3,0)*0.475*44/12</f>
        <v>0</v>
      </c>
      <c r="EB193" s="23">
        <f>EXP(-LN(2)/25)*EB192+(1-EXP(-LN(2)/25))/(LN(2)/25)*Calculateur!DW193*Calculateur!DY193*VLOOKUP('Données projet'!$B$9,Paramètres!$A$1:$I$88,3,0)*0.475*44/12</f>
        <v>0</v>
      </c>
      <c r="EC193" s="23">
        <f>EXP(-LN(2)/2)*EC192+(1-EXP(-LN(2)/2))/(LN(2)/2)*DW193*DZ193*VLOOKUP('Données projet'!$B$9,Paramètres!$A$1:$I$88,3,0)*0.475*44/12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IF(A193&lt;'Données projet'!$A$192,$EG$205^A193,IF(A193='Données projet'!$A$192,'Données projet'!$B$192,EJ192+EI193-ER192))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34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35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projet'!$B$9,Paramètres!$A$1:$I$88,3,0)*0.475*44/12</f>
        <v>0</v>
      </c>
      <c r="EW193" s="23">
        <f>EXP(-LN(2)/25)*EW192+(1-EXP(-LN(2)/25))/(LN(2)/25)*Calculateur!ER193*Calculateur!ET193*VLOOKUP('Données projet'!$B$9,Paramètres!$A$1:$I$88,3,0)*0.475*44/12</f>
        <v>0</v>
      </c>
      <c r="EX193" s="23">
        <f>EXP(-LN(2)/2)*EX192+(1-EXP(-LN(2)/2))/(LN(2)/2)*ER193*EU193*VLOOKUP('Données projet'!$B$9,Paramètres!$A$1:$I$88,3,0)*0.475*44/12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IF(A193&lt;'Données projet'!$A$218,$FB$205^A193,IF(A193='Données projet'!$A$218,'Données projet'!$B$218,FE192+FD193-FM192))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8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39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projet'!$B$9,Paramètres!$A$1:$I$88,3,0)*0.475*44/12</f>
        <v>0</v>
      </c>
      <c r="FR193" s="23">
        <f>EXP(-LN(2)/25)*FR192+(1-EXP(-LN(2)/25))/(LN(2)/25)*Calculateur!FM193*Calculateur!FO193*VLOOKUP('Données projet'!$B$9,Paramètres!$A$1:$I$88,3,0)*0.475*44/12</f>
        <v>0</v>
      </c>
      <c r="FS193" s="23">
        <f>EXP(-LN(2)/2)*FS192+(1-EXP(-LN(2)/2))/(LN(2)/2)*FM193*FP193*VLOOKUP('Données projet'!$B$9,Paramètres!$A$1:$I$88,3,0)*0.475*44/12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IF(A193&lt;'Données projet'!$A$244,$FW$205^A193,IF(A193='Données projet'!$A$244,'Données projet'!$B$244,FZ192+FY193-GH192))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42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43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projet'!$B$9,Paramètres!$A$1:$I$88,3,0)*0.475*44/12</f>
        <v>0</v>
      </c>
      <c r="GM193" s="23">
        <f>EXP(-LN(2)/25)*GM192+(1-EXP(-LN(2)/25))/(LN(2)/25)*Calculateur!GH193*Calculateur!GJ193*VLOOKUP('Données projet'!$B$9,Paramètres!$A$1:$I$88,3,0)*0.475*44/12</f>
        <v>0</v>
      </c>
      <c r="GN193" s="23">
        <f>EXP(-LN(2)/2)*GN192+(1-EXP(-LN(2)/2))/(LN(2)/2)*GH193*GK193*VLOOKUP('Données projet'!$B$9,Paramètres!$A$1:$I$88,3,0)*0.475*44/12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IF(A193&lt;'Données projet'!$A$270,$GR$205^A193,IF(A193='Données projet'!$A$270,'Données projet'!$B$270,GU192+GT193-HC192))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46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47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projet'!$B$9,Paramètres!$A$1:$I$88,3,0)*0.475*44/12</f>
        <v>0</v>
      </c>
      <c r="HH193" s="23">
        <f>EXP(-LN(2)/25)*HH192+(1-EXP(-LN(2)/25))/(LN(2)/25)*Calculateur!HC193*Calculateur!HE193*VLOOKUP('Données projet'!$B$9,Paramètres!$A$1:$I$88,3,0)*0.475*44/12</f>
        <v>0</v>
      </c>
      <c r="HI193" s="23">
        <f>EXP(-LN(2)/2)*HI192+(1-EXP(-LN(2)/2))/(LN(2)/2)*HC193*HF193*VLOOKUP('Données projet'!$B$9,Paramètres!$A$1:$I$88,3,0)*0.475*44/12</f>
        <v>0</v>
      </c>
      <c r="HJ193" s="24">
        <f t="shared" si="190"/>
        <v>0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114.21799999999985</v>
      </c>
      <c r="D194" s="12">
        <f t="shared" si="15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1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IF(A194&lt;'Données projet'!$A$36,$K$205^A194,IF(A194='Données projet'!$A$36,'Données projet'!$B$36,N193+M194-V193))</f>
        <v>0</v>
      </c>
      <c r="O194" s="14">
        <f>N194*VLOOKUP('Données projet'!$B$9,Paramètres!$A$1:$I$88,3,0)*VLOOKUP('Données projet'!$B$9,Paramètres!$A$1:$I$88,5,0)</f>
        <v>0</v>
      </c>
      <c r="P194" s="14" t="e">
        <f t="shared" si="15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148.54336005338024</v>
      </c>
      <c r="T194" s="62">
        <f t="shared" si="110"/>
        <v>361.07991692964788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2.1986469338066827</v>
      </c>
      <c r="AA194" s="23">
        <f>EXP(-LN(2)/25)*AA193+(1-EXP(-LN(2)/25))/(LN(2)/25)*Calculateur!V194*Calculateur!X194*VLOOKUP('Données projet'!$B$9,Paramètres!$A$1:$I$88,3,0)*0.475*44/12</f>
        <v>0.50619050526486964</v>
      </c>
      <c r="AB194" s="23">
        <f>EXP(-LN(2)/2)*AB193+(1-EXP(-LN(2)/2))/(LN(2)/2)*V194*Y194*VLOOKUP('Données projet'!$B$9,Paramètres!$A$1:$I$88,3,0)*0.475*44/12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IF(A194&lt;'Données projet'!$A$62,$AF$205^A194,IF(A194='Données projet'!$A$62,'Données projet'!$B$62,AI193+AH194-AQ193))</f>
        <v>0</v>
      </c>
      <c r="AJ194" s="14" t="e">
        <f>AI194*VLOOKUP('Données projet'!$B$10,Paramètres!$A$1:$I$88,3,0)*VLOOKUP('Données projet'!$B$10,Paramètres!$A$1:$I$88,5,0)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4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15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projet'!$B$9,Paramètres!$A$1:$I$88,3,0)*0.475*44/12</f>
        <v>0</v>
      </c>
      <c r="AV194" s="23">
        <f>EXP(-LN(2)/25)*AV193+(1-EXP(-LN(2)/25))/(LN(2)/25)*Calculateur!AQ194*Calculateur!AS194*VLOOKUP('Données projet'!$B$9,Paramètres!$A$1:$I$88,3,0)*0.475*44/12</f>
        <v>0</v>
      </c>
      <c r="AW194" s="23">
        <f>EXP(-LN(2)/2)*AW193+(1-EXP(-LN(2)/2))/(LN(2)/2)*AQ194*AT194*VLOOKUP('Données projet'!$B$9,Paramètres!$A$1:$I$88,3,0)*0.475*44/12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IF(A194&lt;'Données projet'!$A$88,$BA$205^A194,IF(A194='Données projet'!$A$88,'Données projet'!$B$88,BD193+BC194-BL193))</f>
        <v>0</v>
      </c>
      <c r="BE194" s="14" t="e">
        <f>BD194*VLOOKUP('Données projet'!$B$11,Paramètres!$A$1:$I$88,3,0)*VLOOKUP('Données projet'!$B$11,Paramètres!$A$1:$I$88,5,0)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8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19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projet'!$B$9,Paramètres!$A$1:$I$88,3,0)*0.475*44/12</f>
        <v>0</v>
      </c>
      <c r="BQ194" s="23">
        <f>EXP(-LN(2)/25)*BQ193+(1-EXP(-LN(2)/25))/(LN(2)/25)*Calculateur!BL194*Calculateur!BN194*VLOOKUP('Données projet'!$B$9,Paramètres!$A$1:$I$88,3,0)*0.475*44/12</f>
        <v>0</v>
      </c>
      <c r="BR194" s="23">
        <f>EXP(-LN(2)/2)*BR193+(1-EXP(-LN(2)/2))/(LN(2)/2)*BL194*BO194*VLOOKUP('Données projet'!$B$9,Paramètres!$A$1:$I$88,3,0)*0.475*44/12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IF(A194&lt;'Données projet'!$A$114,$BV$205^A194,IF(A194='Données projet'!$A$114,'Données projet'!$B$114,BY193+BX194-CG193))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22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23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projet'!$B$9,Paramètres!$A$1:$I$88,3,0)*0.475*44/12</f>
        <v>0</v>
      </c>
      <c r="CL194" s="23">
        <f>EXP(-LN(2)/25)*CL193+(1-EXP(-LN(2)/25))/(LN(2)/25)*Calculateur!CG194*Calculateur!CI194*VLOOKUP('Données projet'!$B$9,Paramètres!$A$1:$I$88,3,0)*0.475*44/12</f>
        <v>0</v>
      </c>
      <c r="CM194" s="23">
        <f>EXP(-LN(2)/2)*CM193+(1-EXP(-LN(2)/2))/(LN(2)/2)*CG194*CJ194*VLOOKUP('Données projet'!$B$9,Paramètres!$A$1:$I$88,3,0)*0.475*44/12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IF(A194&lt;'Données projet'!$A$140,$CQ$205^A194,IF(A194='Données projet'!$A$140,'Données projet'!$B$140,CT193+CS194-DB193))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6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27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projet'!$B$9,Paramètres!$A$1:$I$88,3,0)*0.475*44/12</f>
        <v>0</v>
      </c>
      <c r="DG194" s="23">
        <f>EXP(-LN(2)/25)*DG193+(1-EXP(-LN(2)/25))/(LN(2)/25)*Calculateur!DB194*Calculateur!DD194*VLOOKUP('Données projet'!$B$9,Paramètres!$A$1:$I$88,3,0)*0.475*44/12</f>
        <v>0</v>
      </c>
      <c r="DH194" s="23">
        <f>EXP(-LN(2)/2)*DH193+(1-EXP(-LN(2)/2))/(LN(2)/2)*DB194*DE194*VLOOKUP('Données projet'!$B$9,Paramètres!$A$1:$I$88,3,0)*0.475*44/12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IF(A194&lt;'Données projet'!$A$166,$DL$205^A194,IF(A194='Données projet'!$A$166,'Données projet'!$B$166,DO193+DN194-DW193))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30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31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projet'!$B$9,Paramètres!$A$1:$I$88,3,0)*0.475*44/12</f>
        <v>0</v>
      </c>
      <c r="EB194" s="23">
        <f>EXP(-LN(2)/25)*EB193+(1-EXP(-LN(2)/25))/(LN(2)/25)*Calculateur!DW194*Calculateur!DY194*VLOOKUP('Données projet'!$B$9,Paramètres!$A$1:$I$88,3,0)*0.475*44/12</f>
        <v>0</v>
      </c>
      <c r="EC194" s="23">
        <f>EXP(-LN(2)/2)*EC193+(1-EXP(-LN(2)/2))/(LN(2)/2)*DW194*DZ194*VLOOKUP('Données projet'!$B$9,Paramètres!$A$1:$I$88,3,0)*0.475*44/12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IF(A194&lt;'Données projet'!$A$192,$EG$205^A194,IF(A194='Données projet'!$A$192,'Données projet'!$B$192,EJ193+EI194-ER193))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34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35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projet'!$B$9,Paramètres!$A$1:$I$88,3,0)*0.475*44/12</f>
        <v>0</v>
      </c>
      <c r="EW194" s="23">
        <f>EXP(-LN(2)/25)*EW193+(1-EXP(-LN(2)/25))/(LN(2)/25)*Calculateur!ER194*Calculateur!ET194*VLOOKUP('Données projet'!$B$9,Paramètres!$A$1:$I$88,3,0)*0.475*44/12</f>
        <v>0</v>
      </c>
      <c r="EX194" s="23">
        <f>EXP(-LN(2)/2)*EX193+(1-EXP(-LN(2)/2))/(LN(2)/2)*ER194*EU194*VLOOKUP('Données projet'!$B$9,Paramètres!$A$1:$I$88,3,0)*0.475*44/12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IF(A194&lt;'Données projet'!$A$218,$FB$205^A194,IF(A194='Données projet'!$A$218,'Données projet'!$B$218,FE193+FD194-FM193))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8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39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projet'!$B$9,Paramètres!$A$1:$I$88,3,0)*0.475*44/12</f>
        <v>0</v>
      </c>
      <c r="FR194" s="23">
        <f>EXP(-LN(2)/25)*FR193+(1-EXP(-LN(2)/25))/(LN(2)/25)*Calculateur!FM194*Calculateur!FO194*VLOOKUP('Données projet'!$B$9,Paramètres!$A$1:$I$88,3,0)*0.475*44/12</f>
        <v>0</v>
      </c>
      <c r="FS194" s="23">
        <f>EXP(-LN(2)/2)*FS193+(1-EXP(-LN(2)/2))/(LN(2)/2)*FM194*FP194*VLOOKUP('Données projet'!$B$9,Paramètres!$A$1:$I$88,3,0)*0.475*44/12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IF(A194&lt;'Données projet'!$A$244,$FW$205^A194,IF(A194='Données projet'!$A$244,'Données projet'!$B$244,FZ193+FY194-GH193))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42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43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projet'!$B$9,Paramètres!$A$1:$I$88,3,0)*0.475*44/12</f>
        <v>0</v>
      </c>
      <c r="GM194" s="23">
        <f>EXP(-LN(2)/25)*GM193+(1-EXP(-LN(2)/25))/(LN(2)/25)*Calculateur!GH194*Calculateur!GJ194*VLOOKUP('Données projet'!$B$9,Paramètres!$A$1:$I$88,3,0)*0.475*44/12</f>
        <v>0</v>
      </c>
      <c r="GN194" s="23">
        <f>EXP(-LN(2)/2)*GN193+(1-EXP(-LN(2)/2))/(LN(2)/2)*GH194*GK194*VLOOKUP('Données projet'!$B$9,Paramètres!$A$1:$I$88,3,0)*0.475*44/12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IF(A194&lt;'Données projet'!$A$270,$GR$205^A194,IF(A194='Données projet'!$A$270,'Données projet'!$B$270,GU193+GT194-HC193))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46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47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projet'!$B$9,Paramètres!$A$1:$I$88,3,0)*0.475*44/12</f>
        <v>0</v>
      </c>
      <c r="HH194" s="23">
        <f>EXP(-LN(2)/25)*HH193+(1-EXP(-LN(2)/25))/(LN(2)/25)*Calculateur!HC194*Calculateur!HE194*VLOOKUP('Données projet'!$B$9,Paramètres!$A$1:$I$88,3,0)*0.475*44/12</f>
        <v>0</v>
      </c>
      <c r="HI194" s="23">
        <f>EXP(-LN(2)/2)*HI193+(1-EXP(-LN(2)/2))/(LN(2)/2)*HC194*HF194*VLOOKUP('Données projet'!$B$9,Paramètres!$A$1:$I$88,3,0)*0.475*44/12</f>
        <v>0</v>
      </c>
      <c r="HJ194" s="24">
        <f t="shared" si="190"/>
        <v>0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114.81599999999985</v>
      </c>
      <c r="D195" s="12">
        <f t="shared" si="15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1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IF(A195&lt;'Données projet'!$A$36,$K$205^A195,IF(A195='Données projet'!$A$36,'Données projet'!$B$36,N194+M195-V194))</f>
        <v>0</v>
      </c>
      <c r="O195" s="14">
        <f>N195*VLOOKUP('Données projet'!$B$9,Paramètres!$A$1:$I$88,3,0)*VLOOKUP('Données projet'!$B$9,Paramètres!$A$1:$I$88,5,0)</f>
        <v>0</v>
      </c>
      <c r="P195" s="14" t="e">
        <f t="shared" si="15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148.54336005338024</v>
      </c>
      <c r="T195" s="62">
        <f t="shared" ref="T195:T203" si="192">$R$33-$H$33</f>
        <v>361.07991692964788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2.1555328084769463</v>
      </c>
      <c r="AA195" s="23">
        <f>EXP(-LN(2)/25)*AA194+(1-EXP(-LN(2)/25))/(LN(2)/25)*Calculateur!V195*Calculateur!X195*VLOOKUP('Données projet'!$B$9,Paramètres!$A$1:$I$88,3,0)*0.475*44/12</f>
        <v>0.49234869927900005</v>
      </c>
      <c r="AB195" s="23">
        <f>EXP(-LN(2)/2)*AB194+(1-EXP(-LN(2)/2))/(LN(2)/2)*V195*Y195*VLOOKUP('Données projet'!$B$9,Paramètres!$A$1:$I$88,3,0)*0.475*44/12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IF(A195&lt;'Données projet'!$A$62,$AF$205^A195,IF(A195='Données projet'!$A$62,'Données projet'!$B$62,AI194+AH195-AQ194))</f>
        <v>0</v>
      </c>
      <c r="AJ195" s="14" t="e">
        <f>AI195*VLOOKUP('Données projet'!$B$10,Paramètres!$A$1:$I$88,3,0)*VLOOKUP('Données projet'!$B$10,Paramètres!$A$1:$I$88,5,0)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4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15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projet'!$B$9,Paramètres!$A$1:$I$88,3,0)*0.475*44/12</f>
        <v>0</v>
      </c>
      <c r="AV195" s="23">
        <f>EXP(-LN(2)/25)*AV194+(1-EXP(-LN(2)/25))/(LN(2)/25)*Calculateur!AQ195*Calculateur!AS195*VLOOKUP('Données projet'!$B$9,Paramètres!$A$1:$I$88,3,0)*0.475*44/12</f>
        <v>0</v>
      </c>
      <c r="AW195" s="23">
        <f>EXP(-LN(2)/2)*AW194+(1-EXP(-LN(2)/2))/(LN(2)/2)*AQ195*AT195*VLOOKUP('Données projet'!$B$9,Paramètres!$A$1:$I$88,3,0)*0.475*44/12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IF(A195&lt;'Données projet'!$A$88,$BA$205^A195,IF(A195='Données projet'!$A$88,'Données projet'!$B$88,BD194+BC195-BL194))</f>
        <v>0</v>
      </c>
      <c r="BE195" s="14" t="e">
        <f>BD195*VLOOKUP('Données projet'!$B$11,Paramètres!$A$1:$I$88,3,0)*VLOOKUP('Données projet'!$B$11,Paramètres!$A$1:$I$88,5,0)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8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19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projet'!$B$9,Paramètres!$A$1:$I$88,3,0)*0.475*44/12</f>
        <v>0</v>
      </c>
      <c r="BQ195" s="23">
        <f>EXP(-LN(2)/25)*BQ194+(1-EXP(-LN(2)/25))/(LN(2)/25)*Calculateur!BL195*Calculateur!BN195*VLOOKUP('Données projet'!$B$9,Paramètres!$A$1:$I$88,3,0)*0.475*44/12</f>
        <v>0</v>
      </c>
      <c r="BR195" s="23">
        <f>EXP(-LN(2)/2)*BR194+(1-EXP(-LN(2)/2))/(LN(2)/2)*BL195*BO195*VLOOKUP('Données projet'!$B$9,Paramètres!$A$1:$I$88,3,0)*0.475*44/12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IF(A195&lt;'Données projet'!$A$114,$BV$205^A195,IF(A195='Données projet'!$A$114,'Données projet'!$B$114,BY194+BX195-CG194))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22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23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projet'!$B$9,Paramètres!$A$1:$I$88,3,0)*0.475*44/12</f>
        <v>0</v>
      </c>
      <c r="CL195" s="23">
        <f>EXP(-LN(2)/25)*CL194+(1-EXP(-LN(2)/25))/(LN(2)/25)*Calculateur!CG195*Calculateur!CI195*VLOOKUP('Données projet'!$B$9,Paramètres!$A$1:$I$88,3,0)*0.475*44/12</f>
        <v>0</v>
      </c>
      <c r="CM195" s="23">
        <f>EXP(-LN(2)/2)*CM194+(1-EXP(-LN(2)/2))/(LN(2)/2)*CG195*CJ195*VLOOKUP('Données projet'!$B$9,Paramètres!$A$1:$I$88,3,0)*0.475*44/12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IF(A195&lt;'Données projet'!$A$140,$CQ$205^A195,IF(A195='Données projet'!$A$140,'Données projet'!$B$140,CT194+CS195-DB194))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6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27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projet'!$B$9,Paramètres!$A$1:$I$88,3,0)*0.475*44/12</f>
        <v>0</v>
      </c>
      <c r="DG195" s="23">
        <f>EXP(-LN(2)/25)*DG194+(1-EXP(-LN(2)/25))/(LN(2)/25)*Calculateur!DB195*Calculateur!DD195*VLOOKUP('Données projet'!$B$9,Paramètres!$A$1:$I$88,3,0)*0.475*44/12</f>
        <v>0</v>
      </c>
      <c r="DH195" s="23">
        <f>EXP(-LN(2)/2)*DH194+(1-EXP(-LN(2)/2))/(LN(2)/2)*DB195*DE195*VLOOKUP('Données projet'!$B$9,Paramètres!$A$1:$I$88,3,0)*0.475*44/12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IF(A195&lt;'Données projet'!$A$166,$DL$205^A195,IF(A195='Données projet'!$A$166,'Données projet'!$B$166,DO194+DN195-DW194))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30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31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projet'!$B$9,Paramètres!$A$1:$I$88,3,0)*0.475*44/12</f>
        <v>0</v>
      </c>
      <c r="EB195" s="23">
        <f>EXP(-LN(2)/25)*EB194+(1-EXP(-LN(2)/25))/(LN(2)/25)*Calculateur!DW195*Calculateur!DY195*VLOOKUP('Données projet'!$B$9,Paramètres!$A$1:$I$88,3,0)*0.475*44/12</f>
        <v>0</v>
      </c>
      <c r="EC195" s="23">
        <f>EXP(-LN(2)/2)*EC194+(1-EXP(-LN(2)/2))/(LN(2)/2)*DW195*DZ195*VLOOKUP('Données projet'!$B$9,Paramètres!$A$1:$I$88,3,0)*0.475*44/12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IF(A195&lt;'Données projet'!$A$192,$EG$205^A195,IF(A195='Données projet'!$A$192,'Données projet'!$B$192,EJ194+EI195-ER194))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34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35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projet'!$B$9,Paramètres!$A$1:$I$88,3,0)*0.475*44/12</f>
        <v>0</v>
      </c>
      <c r="EW195" s="23">
        <f>EXP(-LN(2)/25)*EW194+(1-EXP(-LN(2)/25))/(LN(2)/25)*Calculateur!ER195*Calculateur!ET195*VLOOKUP('Données projet'!$B$9,Paramètres!$A$1:$I$88,3,0)*0.475*44/12</f>
        <v>0</v>
      </c>
      <c r="EX195" s="23">
        <f>EXP(-LN(2)/2)*EX194+(1-EXP(-LN(2)/2))/(LN(2)/2)*ER195*EU195*VLOOKUP('Données projet'!$B$9,Paramètres!$A$1:$I$88,3,0)*0.475*44/12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IF(A195&lt;'Données projet'!$A$218,$FB$205^A195,IF(A195='Données projet'!$A$218,'Données projet'!$B$218,FE194+FD195-FM194))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8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39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projet'!$B$9,Paramètres!$A$1:$I$88,3,0)*0.475*44/12</f>
        <v>0</v>
      </c>
      <c r="FR195" s="23">
        <f>EXP(-LN(2)/25)*FR194+(1-EXP(-LN(2)/25))/(LN(2)/25)*Calculateur!FM195*Calculateur!FO195*VLOOKUP('Données projet'!$B$9,Paramètres!$A$1:$I$88,3,0)*0.475*44/12</f>
        <v>0</v>
      </c>
      <c r="FS195" s="23">
        <f>EXP(-LN(2)/2)*FS194+(1-EXP(-LN(2)/2))/(LN(2)/2)*FM195*FP195*VLOOKUP('Données projet'!$B$9,Paramètres!$A$1:$I$88,3,0)*0.475*44/12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IF(A195&lt;'Données projet'!$A$244,$FW$205^A195,IF(A195='Données projet'!$A$244,'Données projet'!$B$244,FZ194+FY195-GH194))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42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43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projet'!$B$9,Paramètres!$A$1:$I$88,3,0)*0.475*44/12</f>
        <v>0</v>
      </c>
      <c r="GM195" s="23">
        <f>EXP(-LN(2)/25)*GM194+(1-EXP(-LN(2)/25))/(LN(2)/25)*Calculateur!GH195*Calculateur!GJ195*VLOOKUP('Données projet'!$B$9,Paramètres!$A$1:$I$88,3,0)*0.475*44/12</f>
        <v>0</v>
      </c>
      <c r="GN195" s="23">
        <f>EXP(-LN(2)/2)*GN194+(1-EXP(-LN(2)/2))/(LN(2)/2)*GH195*GK195*VLOOKUP('Données projet'!$B$9,Paramètres!$A$1:$I$88,3,0)*0.475*44/12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IF(A195&lt;'Données projet'!$A$270,$GR$205^A195,IF(A195='Données projet'!$A$270,'Données projet'!$B$270,GU194+GT195-HC194))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46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47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projet'!$B$9,Paramètres!$A$1:$I$88,3,0)*0.475*44/12</f>
        <v>0</v>
      </c>
      <c r="HH195" s="23">
        <f>EXP(-LN(2)/25)*HH194+(1-EXP(-LN(2)/25))/(LN(2)/25)*Calculateur!HC195*Calculateur!HE195*VLOOKUP('Données projet'!$B$9,Paramètres!$A$1:$I$88,3,0)*0.475*44/12</f>
        <v>0</v>
      </c>
      <c r="HI195" s="23">
        <f>EXP(-LN(2)/2)*HI194+(1-EXP(-LN(2)/2))/(LN(2)/2)*HC195*HF195*VLOOKUP('Données projet'!$B$9,Paramètres!$A$1:$I$88,3,0)*0.475*44/12</f>
        <v>0</v>
      </c>
      <c r="HJ195" s="24">
        <f t="shared" si="190"/>
        <v>0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115.41399999999985</v>
      </c>
      <c r="D196" s="12">
        <f t="shared" si="15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3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IF(A196&lt;'Données projet'!$A$36,$K$205^A196,IF(A196='Données projet'!$A$36,'Données projet'!$B$36,N195+M196-V195))</f>
        <v>0</v>
      </c>
      <c r="O196" s="14">
        <f>N196*VLOOKUP('Données projet'!$B$9,Paramètres!$A$1:$I$88,3,0)*VLOOKUP('Données projet'!$B$9,Paramètres!$A$1:$I$88,5,0)</f>
        <v>0</v>
      </c>
      <c r="P196" s="14" t="e">
        <f t="shared" si="15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148.54336005338024</v>
      </c>
      <c r="T196" s="62">
        <f t="shared" si="192"/>
        <v>361.07991692964788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2.1132641248479063</v>
      </c>
      <c r="AA196" s="23">
        <f>EXP(-LN(2)/25)*AA195+(1-EXP(-LN(2)/25))/(LN(2)/25)*Calculateur!V196*Calculateur!X196*VLOOKUP('Données projet'!$B$9,Paramètres!$A$1:$I$88,3,0)*0.475*44/12</f>
        <v>0.47888539820572296</v>
      </c>
      <c r="AB196" s="23">
        <f>EXP(-LN(2)/2)*AB195+(1-EXP(-LN(2)/2))/(LN(2)/2)*V196*Y196*VLOOKUP('Données projet'!$B$9,Paramètres!$A$1:$I$88,3,0)*0.475*44/12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IF(A196&lt;'Données projet'!$A$62,$AF$205^A196,IF(A196='Données projet'!$A$62,'Données projet'!$B$62,AI195+AH196-AQ195))</f>
        <v>0</v>
      </c>
      <c r="AJ196" s="14" t="e">
        <f>AI196*VLOOKUP('Données projet'!$B$10,Paramètres!$A$1:$I$88,3,0)*VLOOKUP('Données projet'!$B$10,Paramètres!$A$1:$I$88,5,0)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4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ref="AO196:AO203" si="195">$AM$33-$H$33</f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projet'!$B$9,Paramètres!$A$1:$I$88,3,0)*0.475*44/12</f>
        <v>0</v>
      </c>
      <c r="AV196" s="23">
        <f>EXP(-LN(2)/25)*AV195+(1-EXP(-LN(2)/25))/(LN(2)/25)*Calculateur!AQ196*Calculateur!AS196*VLOOKUP('Données projet'!$B$9,Paramètres!$A$1:$I$88,3,0)*0.475*44/12</f>
        <v>0</v>
      </c>
      <c r="AW196" s="23">
        <f>EXP(-LN(2)/2)*AW195+(1-EXP(-LN(2)/2))/(LN(2)/2)*AQ196*AT196*VLOOKUP('Données projet'!$B$9,Paramètres!$A$1:$I$88,3,0)*0.475*44/12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IF(A196&lt;'Données projet'!$A$88,$BA$205^A196,IF(A196='Données projet'!$A$88,'Données projet'!$B$88,BD195+BC196-BL195))</f>
        <v>0</v>
      </c>
      <c r="BE196" s="14" t="e">
        <f>BD196*VLOOKUP('Données projet'!$B$11,Paramètres!$A$1:$I$88,3,0)*VLOOKUP('Données projet'!$B$11,Paramètres!$A$1:$I$88,5,0)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6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ref="BJ196:BJ203" si="197">$BH$33-$H$33</f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projet'!$B$9,Paramètres!$A$1:$I$88,3,0)*0.475*44/12</f>
        <v>0</v>
      </c>
      <c r="BQ196" s="23">
        <f>EXP(-LN(2)/25)*BQ195+(1-EXP(-LN(2)/25))/(LN(2)/25)*Calculateur!BL196*Calculateur!BN196*VLOOKUP('Données projet'!$B$9,Paramètres!$A$1:$I$88,3,0)*0.475*44/12</f>
        <v>0</v>
      </c>
      <c r="BR196" s="23">
        <f>EXP(-LN(2)/2)*BR195+(1-EXP(-LN(2)/2))/(LN(2)/2)*BL196*BO196*VLOOKUP('Données projet'!$B$9,Paramètres!$A$1:$I$88,3,0)*0.475*44/12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IF(A196&lt;'Données projet'!$A$114,$BV$205^A196,IF(A196='Données projet'!$A$114,'Données projet'!$B$114,BY195+BX196-CG195))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8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ref="CE196:CE203" si="199">$CC$33-$H$33</f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projet'!$B$9,Paramètres!$A$1:$I$88,3,0)*0.475*44/12</f>
        <v>0</v>
      </c>
      <c r="CL196" s="23">
        <f>EXP(-LN(2)/25)*CL195+(1-EXP(-LN(2)/25))/(LN(2)/25)*Calculateur!CG196*Calculateur!CI196*VLOOKUP('Données projet'!$B$9,Paramètres!$A$1:$I$88,3,0)*0.475*44/12</f>
        <v>0</v>
      </c>
      <c r="CM196" s="23">
        <f>EXP(-LN(2)/2)*CM195+(1-EXP(-LN(2)/2))/(LN(2)/2)*CG196*CJ196*VLOOKUP('Données projet'!$B$9,Paramètres!$A$1:$I$88,3,0)*0.475*44/12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IF(A196&lt;'Données projet'!$A$140,$CQ$205^A196,IF(A196='Données projet'!$A$140,'Données projet'!$B$140,CT195+CS196-DB195))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200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ref="CZ196:CZ203" si="201">$CX$33-$H$33</f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projet'!$B$9,Paramètres!$A$1:$I$88,3,0)*0.475*44/12</f>
        <v>0</v>
      </c>
      <c r="DG196" s="23">
        <f>EXP(-LN(2)/25)*DG195+(1-EXP(-LN(2)/25))/(LN(2)/25)*Calculateur!DB196*Calculateur!DD196*VLOOKUP('Données projet'!$B$9,Paramètres!$A$1:$I$88,3,0)*0.475*44/12</f>
        <v>0</v>
      </c>
      <c r="DH196" s="23">
        <f>EXP(-LN(2)/2)*DH195+(1-EXP(-LN(2)/2))/(LN(2)/2)*DB196*DE196*VLOOKUP('Données projet'!$B$9,Paramètres!$A$1:$I$88,3,0)*0.475*44/12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IF(A196&lt;'Données projet'!$A$166,$DL$205^A196,IF(A196='Données projet'!$A$166,'Données projet'!$B$166,DO195+DN196-DW195))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202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ref="DU196:DU203" si="203">$DS$33-$H$33</f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projet'!$B$9,Paramètres!$A$1:$I$88,3,0)*0.475*44/12</f>
        <v>0</v>
      </c>
      <c r="EB196" s="23">
        <f>EXP(-LN(2)/25)*EB195+(1-EXP(-LN(2)/25))/(LN(2)/25)*Calculateur!DW196*Calculateur!DY196*VLOOKUP('Données projet'!$B$9,Paramètres!$A$1:$I$88,3,0)*0.475*44/12</f>
        <v>0</v>
      </c>
      <c r="EC196" s="23">
        <f>EXP(-LN(2)/2)*EC195+(1-EXP(-LN(2)/2))/(LN(2)/2)*DW196*DZ196*VLOOKUP('Données projet'!$B$9,Paramètres!$A$1:$I$88,3,0)*0.475*44/12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IF(A196&lt;'Données projet'!$A$192,$EG$205^A196,IF(A196='Données projet'!$A$192,'Données projet'!$B$192,EJ195+EI196-ER195))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204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ref="EP196:EP203" si="205">$EN$33-$H$33</f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projet'!$B$9,Paramètres!$A$1:$I$88,3,0)*0.475*44/12</f>
        <v>0</v>
      </c>
      <c r="EW196" s="23">
        <f>EXP(-LN(2)/25)*EW195+(1-EXP(-LN(2)/25))/(LN(2)/25)*Calculateur!ER196*Calculateur!ET196*VLOOKUP('Données projet'!$B$9,Paramètres!$A$1:$I$88,3,0)*0.475*44/12</f>
        <v>0</v>
      </c>
      <c r="EX196" s="23">
        <f>EXP(-LN(2)/2)*EX195+(1-EXP(-LN(2)/2))/(LN(2)/2)*ER196*EU196*VLOOKUP('Données projet'!$B$9,Paramètres!$A$1:$I$88,3,0)*0.475*44/12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IF(A196&lt;'Données projet'!$A$218,$FB$205^A196,IF(A196='Données projet'!$A$218,'Données projet'!$B$218,FE195+FD196-FM195))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206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ref="FK196:FK203" si="207">$FI$33-$H$33</f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projet'!$B$9,Paramètres!$A$1:$I$88,3,0)*0.475*44/12</f>
        <v>0</v>
      </c>
      <c r="FR196" s="23">
        <f>EXP(-LN(2)/25)*FR195+(1-EXP(-LN(2)/25))/(LN(2)/25)*Calculateur!FM196*Calculateur!FO196*VLOOKUP('Données projet'!$B$9,Paramètres!$A$1:$I$88,3,0)*0.475*44/12</f>
        <v>0</v>
      </c>
      <c r="FS196" s="23">
        <f>EXP(-LN(2)/2)*FS195+(1-EXP(-LN(2)/2))/(LN(2)/2)*FM196*FP196*VLOOKUP('Données projet'!$B$9,Paramètres!$A$1:$I$88,3,0)*0.475*44/12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IF(A196&lt;'Données projet'!$A$244,$FW$205^A196,IF(A196='Données projet'!$A$244,'Données projet'!$B$244,FZ195+FY196-GH195))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8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ref="GF196:GF203" si="209">$GD$33-$H$33</f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projet'!$B$9,Paramètres!$A$1:$I$88,3,0)*0.475*44/12</f>
        <v>0</v>
      </c>
      <c r="GM196" s="23">
        <f>EXP(-LN(2)/25)*GM195+(1-EXP(-LN(2)/25))/(LN(2)/25)*Calculateur!GH196*Calculateur!GJ196*VLOOKUP('Données projet'!$B$9,Paramètres!$A$1:$I$88,3,0)*0.475*44/12</f>
        <v>0</v>
      </c>
      <c r="GN196" s="23">
        <f>EXP(-LN(2)/2)*GN195+(1-EXP(-LN(2)/2))/(LN(2)/2)*GH196*GK196*VLOOKUP('Données projet'!$B$9,Paramètres!$A$1:$I$88,3,0)*0.475*44/12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IF(A196&lt;'Données projet'!$A$270,$GR$205^A196,IF(A196='Données projet'!$A$270,'Données projet'!$B$270,GU195+GT196-HC195))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10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ref="HA196:HA203" si="211">$GY$33-$H$33</f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projet'!$B$9,Paramètres!$A$1:$I$88,3,0)*0.475*44/12</f>
        <v>0</v>
      </c>
      <c r="HH196" s="23">
        <f>EXP(-LN(2)/25)*HH195+(1-EXP(-LN(2)/25))/(LN(2)/25)*Calculateur!HC196*Calculateur!HE196*VLOOKUP('Données projet'!$B$9,Paramètres!$A$1:$I$88,3,0)*0.475*44/12</f>
        <v>0</v>
      </c>
      <c r="HI196" s="23">
        <f>EXP(-LN(2)/2)*HI195+(1-EXP(-LN(2)/2))/(LN(2)/2)*HC196*HF196*VLOOKUP('Données projet'!$B$9,Paramètres!$A$1:$I$88,3,0)*0.475*44/12</f>
        <v>0</v>
      </c>
      <c r="HJ196" s="24">
        <f t="shared" si="190"/>
        <v>0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116.01199999999984</v>
      </c>
      <c r="D197" s="12">
        <f t="shared" ref="D197:D203" si="21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3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IF(A197&lt;'Données projet'!$A$36,$K$205^A197,IF(A197='Données projet'!$A$36,'Données projet'!$B$36,N196+M197-V196))</f>
        <v>0</v>
      </c>
      <c r="O197" s="14">
        <f>N197*VLOOKUP('Données projet'!$B$9,Paramètres!$A$1:$I$88,3,0)*VLOOKUP('Données projet'!$B$9,Paramètres!$A$1:$I$88,5,0)</f>
        <v>0</v>
      </c>
      <c r="P197" s="14" t="e">
        <f t="shared" ref="P197:P203" si="21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148.54336005338024</v>
      </c>
      <c r="T197" s="62">
        <f t="shared" si="192"/>
        <v>361.07991692964788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2.0718243043234805</v>
      </c>
      <c r="AA197" s="23">
        <f>EXP(-LN(2)/25)*AA196+(1-EXP(-LN(2)/25))/(LN(2)/25)*Calculateur!V197*Calculateur!X197*VLOOKUP('Données projet'!$B$9,Paramètres!$A$1:$I$88,3,0)*0.475*44/12</f>
        <v>0.46579025180829886</v>
      </c>
      <c r="AB197" s="23">
        <f>EXP(-LN(2)/2)*AB196+(1-EXP(-LN(2)/2))/(LN(2)/2)*V197*Y197*VLOOKUP('Données projet'!$B$9,Paramètres!$A$1:$I$88,3,0)*0.475*44/12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IF(A197&lt;'Données projet'!$A$62,$AF$205^A197,IF(A197='Données projet'!$A$62,'Données projet'!$B$62,AI196+AH197-AQ196))</f>
        <v>0</v>
      </c>
      <c r="AJ197" s="14" t="e">
        <f>AI197*VLOOKUP('Données projet'!$B$10,Paramètres!$A$1:$I$88,3,0)*VLOOKUP('Données projet'!$B$10,Paramètres!$A$1:$I$88,5,0)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4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si="195"/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projet'!$B$9,Paramètres!$A$1:$I$88,3,0)*0.475*44/12</f>
        <v>0</v>
      </c>
      <c r="AV197" s="23">
        <f>EXP(-LN(2)/25)*AV196+(1-EXP(-LN(2)/25))/(LN(2)/25)*Calculateur!AQ197*Calculateur!AS197*VLOOKUP('Données projet'!$B$9,Paramètres!$A$1:$I$88,3,0)*0.475*44/12</f>
        <v>0</v>
      </c>
      <c r="AW197" s="23">
        <f>EXP(-LN(2)/2)*AW196+(1-EXP(-LN(2)/2))/(LN(2)/2)*AQ197*AT197*VLOOKUP('Données projet'!$B$9,Paramètres!$A$1:$I$88,3,0)*0.475*44/12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IF(A197&lt;'Données projet'!$A$88,$BA$205^A197,IF(A197='Données projet'!$A$88,'Données projet'!$B$88,BD196+BC197-BL196))</f>
        <v>0</v>
      </c>
      <c r="BE197" s="14" t="e">
        <f>BD197*VLOOKUP('Données projet'!$B$11,Paramètres!$A$1:$I$88,3,0)*VLOOKUP('Données projet'!$B$11,Paramètres!$A$1:$I$88,5,0)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6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si="197"/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projet'!$B$9,Paramètres!$A$1:$I$88,3,0)*0.475*44/12</f>
        <v>0</v>
      </c>
      <c r="BQ197" s="23">
        <f>EXP(-LN(2)/25)*BQ196+(1-EXP(-LN(2)/25))/(LN(2)/25)*Calculateur!BL197*Calculateur!BN197*VLOOKUP('Données projet'!$B$9,Paramètres!$A$1:$I$88,3,0)*0.475*44/12</f>
        <v>0</v>
      </c>
      <c r="BR197" s="23">
        <f>EXP(-LN(2)/2)*BR196+(1-EXP(-LN(2)/2))/(LN(2)/2)*BL197*BO197*VLOOKUP('Données projet'!$B$9,Paramètres!$A$1:$I$88,3,0)*0.475*44/12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IF(A197&lt;'Données projet'!$A$114,$BV$205^A197,IF(A197='Données projet'!$A$114,'Données projet'!$B$114,BY196+BX197-CG196))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8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si="199"/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projet'!$B$9,Paramètres!$A$1:$I$88,3,0)*0.475*44/12</f>
        <v>0</v>
      </c>
      <c r="CL197" s="23">
        <f>EXP(-LN(2)/25)*CL196+(1-EXP(-LN(2)/25))/(LN(2)/25)*Calculateur!CG197*Calculateur!CI197*VLOOKUP('Données projet'!$B$9,Paramètres!$A$1:$I$88,3,0)*0.475*44/12</f>
        <v>0</v>
      </c>
      <c r="CM197" s="23">
        <f>EXP(-LN(2)/2)*CM196+(1-EXP(-LN(2)/2))/(LN(2)/2)*CG197*CJ197*VLOOKUP('Données projet'!$B$9,Paramètres!$A$1:$I$88,3,0)*0.475*44/12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IF(A197&lt;'Données projet'!$A$140,$CQ$205^A197,IF(A197='Données projet'!$A$140,'Données projet'!$B$140,CT196+CS197-DB196))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200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si="201"/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projet'!$B$9,Paramètres!$A$1:$I$88,3,0)*0.475*44/12</f>
        <v>0</v>
      </c>
      <c r="DG197" s="23">
        <f>EXP(-LN(2)/25)*DG196+(1-EXP(-LN(2)/25))/(LN(2)/25)*Calculateur!DB197*Calculateur!DD197*VLOOKUP('Données projet'!$B$9,Paramètres!$A$1:$I$88,3,0)*0.475*44/12</f>
        <v>0</v>
      </c>
      <c r="DH197" s="23">
        <f>EXP(-LN(2)/2)*DH196+(1-EXP(-LN(2)/2))/(LN(2)/2)*DB197*DE197*VLOOKUP('Données projet'!$B$9,Paramètres!$A$1:$I$88,3,0)*0.475*44/12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IF(A197&lt;'Données projet'!$A$166,$DL$205^A197,IF(A197='Données projet'!$A$166,'Données projet'!$B$166,DO196+DN197-DW196))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202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si="203"/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projet'!$B$9,Paramètres!$A$1:$I$88,3,0)*0.475*44/12</f>
        <v>0</v>
      </c>
      <c r="EB197" s="23">
        <f>EXP(-LN(2)/25)*EB196+(1-EXP(-LN(2)/25))/(LN(2)/25)*Calculateur!DW197*Calculateur!DY197*VLOOKUP('Données projet'!$B$9,Paramètres!$A$1:$I$88,3,0)*0.475*44/12</f>
        <v>0</v>
      </c>
      <c r="EC197" s="23">
        <f>EXP(-LN(2)/2)*EC196+(1-EXP(-LN(2)/2))/(LN(2)/2)*DW197*DZ197*VLOOKUP('Données projet'!$B$9,Paramètres!$A$1:$I$88,3,0)*0.475*44/12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IF(A197&lt;'Données projet'!$A$192,$EG$205^A197,IF(A197='Données projet'!$A$192,'Données projet'!$B$192,EJ196+EI197-ER196))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204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si="205"/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projet'!$B$9,Paramètres!$A$1:$I$88,3,0)*0.475*44/12</f>
        <v>0</v>
      </c>
      <c r="EW197" s="23">
        <f>EXP(-LN(2)/25)*EW196+(1-EXP(-LN(2)/25))/(LN(2)/25)*Calculateur!ER197*Calculateur!ET197*VLOOKUP('Données projet'!$B$9,Paramètres!$A$1:$I$88,3,0)*0.475*44/12</f>
        <v>0</v>
      </c>
      <c r="EX197" s="23">
        <f>EXP(-LN(2)/2)*EX196+(1-EXP(-LN(2)/2))/(LN(2)/2)*ER197*EU197*VLOOKUP('Données projet'!$B$9,Paramètres!$A$1:$I$88,3,0)*0.475*44/12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IF(A197&lt;'Données projet'!$A$218,$FB$205^A197,IF(A197='Données projet'!$A$218,'Données projet'!$B$218,FE196+FD197-FM196))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206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si="207"/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projet'!$B$9,Paramètres!$A$1:$I$88,3,0)*0.475*44/12</f>
        <v>0</v>
      </c>
      <c r="FR197" s="23">
        <f>EXP(-LN(2)/25)*FR196+(1-EXP(-LN(2)/25))/(LN(2)/25)*Calculateur!FM197*Calculateur!FO197*VLOOKUP('Données projet'!$B$9,Paramètres!$A$1:$I$88,3,0)*0.475*44/12</f>
        <v>0</v>
      </c>
      <c r="FS197" s="23">
        <f>EXP(-LN(2)/2)*FS196+(1-EXP(-LN(2)/2))/(LN(2)/2)*FM197*FP197*VLOOKUP('Données projet'!$B$9,Paramètres!$A$1:$I$88,3,0)*0.475*44/12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IF(A197&lt;'Données projet'!$A$244,$FW$205^A197,IF(A197='Données projet'!$A$244,'Données projet'!$B$244,FZ196+FY197-GH196))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8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si="209"/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projet'!$B$9,Paramètres!$A$1:$I$88,3,0)*0.475*44/12</f>
        <v>0</v>
      </c>
      <c r="GM197" s="23">
        <f>EXP(-LN(2)/25)*GM196+(1-EXP(-LN(2)/25))/(LN(2)/25)*Calculateur!GH197*Calculateur!GJ197*VLOOKUP('Données projet'!$B$9,Paramètres!$A$1:$I$88,3,0)*0.475*44/12</f>
        <v>0</v>
      </c>
      <c r="GN197" s="23">
        <f>EXP(-LN(2)/2)*GN196+(1-EXP(-LN(2)/2))/(LN(2)/2)*GH197*GK197*VLOOKUP('Données projet'!$B$9,Paramètres!$A$1:$I$88,3,0)*0.475*44/12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IF(A197&lt;'Données projet'!$A$270,$GR$205^A197,IF(A197='Données projet'!$A$270,'Données projet'!$B$270,GU196+GT197-HC196))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10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si="211"/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projet'!$B$9,Paramètres!$A$1:$I$88,3,0)*0.475*44/12</f>
        <v>0</v>
      </c>
      <c r="HH197" s="23">
        <f>EXP(-LN(2)/25)*HH196+(1-EXP(-LN(2)/25))/(LN(2)/25)*Calculateur!HC197*Calculateur!HE197*VLOOKUP('Données projet'!$B$9,Paramètres!$A$1:$I$88,3,0)*0.475*44/12</f>
        <v>0</v>
      </c>
      <c r="HI197" s="23">
        <f>EXP(-LN(2)/2)*HI196+(1-EXP(-LN(2)/2))/(LN(2)/2)*HC197*HF197*VLOOKUP('Données projet'!$B$9,Paramètres!$A$1:$I$88,3,0)*0.475*44/12</f>
        <v>0</v>
      </c>
      <c r="HJ197" s="24">
        <f t="shared" si="190"/>
        <v>0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116.60999999999984</v>
      </c>
      <c r="D198" s="12">
        <f t="shared" si="21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3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IF(A198&lt;'Données projet'!$A$36,$K$205^A198,IF(A198='Données projet'!$A$36,'Données projet'!$B$36,N197+M198-V197))</f>
        <v>0</v>
      </c>
      <c r="O198" s="14">
        <f>N198*VLOOKUP('Données projet'!$B$9,Paramètres!$A$1:$I$88,3,0)*VLOOKUP('Données projet'!$B$9,Paramètres!$A$1:$I$88,5,0)</f>
        <v>0</v>
      </c>
      <c r="P198" s="14" t="e">
        <f t="shared" si="21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148.54336005338024</v>
      </c>
      <c r="T198" s="62">
        <f t="shared" si="192"/>
        <v>361.07991692964788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2.031197093403744</v>
      </c>
      <c r="AA198" s="23">
        <f>EXP(-LN(2)/25)*AA197+(1-EXP(-LN(2)/25))/(LN(2)/25)*Calculateur!V198*Calculateur!X198*VLOOKUP('Données projet'!$B$9,Paramètres!$A$1:$I$88,3,0)*0.475*44/12</f>
        <v>0.45305319287775614</v>
      </c>
      <c r="AB198" s="23">
        <f>EXP(-LN(2)/2)*AB197+(1-EXP(-LN(2)/2))/(LN(2)/2)*V198*Y198*VLOOKUP('Données projet'!$B$9,Paramètres!$A$1:$I$88,3,0)*0.475*44/12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IF(A198&lt;'Données projet'!$A$62,$AF$205^A198,IF(A198='Données projet'!$A$62,'Données projet'!$B$62,AI197+AH198-AQ197))</f>
        <v>0</v>
      </c>
      <c r="AJ198" s="14" t="e">
        <f>AI198*VLOOKUP('Données projet'!$B$10,Paramètres!$A$1:$I$88,3,0)*VLOOKUP('Données projet'!$B$10,Paramètres!$A$1:$I$88,5,0)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4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19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projet'!$B$9,Paramètres!$A$1:$I$88,3,0)*0.475*44/12</f>
        <v>0</v>
      </c>
      <c r="AV198" s="23">
        <f>EXP(-LN(2)/25)*AV197+(1-EXP(-LN(2)/25))/(LN(2)/25)*Calculateur!AQ198*Calculateur!AS198*VLOOKUP('Données projet'!$B$9,Paramètres!$A$1:$I$88,3,0)*0.475*44/12</f>
        <v>0</v>
      </c>
      <c r="AW198" s="23">
        <f>EXP(-LN(2)/2)*AW197+(1-EXP(-LN(2)/2))/(LN(2)/2)*AQ198*AT198*VLOOKUP('Données projet'!$B$9,Paramètres!$A$1:$I$88,3,0)*0.475*44/12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IF(A198&lt;'Données projet'!$A$88,$BA$205^A198,IF(A198='Données projet'!$A$88,'Données projet'!$B$88,BD197+BC198-BL197))</f>
        <v>0</v>
      </c>
      <c r="BE198" s="14" t="e">
        <f>BD198*VLOOKUP('Données projet'!$B$11,Paramètres!$A$1:$I$88,3,0)*VLOOKUP('Données projet'!$B$11,Paramètres!$A$1:$I$88,5,0)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6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197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projet'!$B$9,Paramètres!$A$1:$I$88,3,0)*0.475*44/12</f>
        <v>0</v>
      </c>
      <c r="BQ198" s="23">
        <f>EXP(-LN(2)/25)*BQ197+(1-EXP(-LN(2)/25))/(LN(2)/25)*Calculateur!BL198*Calculateur!BN198*VLOOKUP('Données projet'!$B$9,Paramètres!$A$1:$I$88,3,0)*0.475*44/12</f>
        <v>0</v>
      </c>
      <c r="BR198" s="23">
        <f>EXP(-LN(2)/2)*BR197+(1-EXP(-LN(2)/2))/(LN(2)/2)*BL198*BO198*VLOOKUP('Données projet'!$B$9,Paramètres!$A$1:$I$88,3,0)*0.475*44/12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IF(A198&lt;'Données projet'!$A$114,$BV$205^A198,IF(A198='Données projet'!$A$114,'Données projet'!$B$114,BY197+BX198-CG197))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8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199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projet'!$B$9,Paramètres!$A$1:$I$88,3,0)*0.475*44/12</f>
        <v>0</v>
      </c>
      <c r="CL198" s="23">
        <f>EXP(-LN(2)/25)*CL197+(1-EXP(-LN(2)/25))/(LN(2)/25)*Calculateur!CG198*Calculateur!CI198*VLOOKUP('Données projet'!$B$9,Paramètres!$A$1:$I$88,3,0)*0.475*44/12</f>
        <v>0</v>
      </c>
      <c r="CM198" s="23">
        <f>EXP(-LN(2)/2)*CM197+(1-EXP(-LN(2)/2))/(LN(2)/2)*CG198*CJ198*VLOOKUP('Données projet'!$B$9,Paramètres!$A$1:$I$88,3,0)*0.475*44/12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IF(A198&lt;'Données projet'!$A$140,$CQ$205^A198,IF(A198='Données projet'!$A$140,'Données projet'!$B$140,CT197+CS198-DB197))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200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1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projet'!$B$9,Paramètres!$A$1:$I$88,3,0)*0.475*44/12</f>
        <v>0</v>
      </c>
      <c r="DG198" s="23">
        <f>EXP(-LN(2)/25)*DG197+(1-EXP(-LN(2)/25))/(LN(2)/25)*Calculateur!DB198*Calculateur!DD198*VLOOKUP('Données projet'!$B$9,Paramètres!$A$1:$I$88,3,0)*0.475*44/12</f>
        <v>0</v>
      </c>
      <c r="DH198" s="23">
        <f>EXP(-LN(2)/2)*DH197+(1-EXP(-LN(2)/2))/(LN(2)/2)*DB198*DE198*VLOOKUP('Données projet'!$B$9,Paramètres!$A$1:$I$88,3,0)*0.475*44/12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IF(A198&lt;'Données projet'!$A$166,$DL$205^A198,IF(A198='Données projet'!$A$166,'Données projet'!$B$166,DO197+DN198-DW197))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202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3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projet'!$B$9,Paramètres!$A$1:$I$88,3,0)*0.475*44/12</f>
        <v>0</v>
      </c>
      <c r="EB198" s="23">
        <f>EXP(-LN(2)/25)*EB197+(1-EXP(-LN(2)/25))/(LN(2)/25)*Calculateur!DW198*Calculateur!DY198*VLOOKUP('Données projet'!$B$9,Paramètres!$A$1:$I$88,3,0)*0.475*44/12</f>
        <v>0</v>
      </c>
      <c r="EC198" s="23">
        <f>EXP(-LN(2)/2)*EC197+(1-EXP(-LN(2)/2))/(LN(2)/2)*DW198*DZ198*VLOOKUP('Données projet'!$B$9,Paramètres!$A$1:$I$88,3,0)*0.475*44/12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IF(A198&lt;'Données projet'!$A$192,$EG$205^A198,IF(A198='Données projet'!$A$192,'Données projet'!$B$192,EJ197+EI198-ER197))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204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05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projet'!$B$9,Paramètres!$A$1:$I$88,3,0)*0.475*44/12</f>
        <v>0</v>
      </c>
      <c r="EW198" s="23">
        <f>EXP(-LN(2)/25)*EW197+(1-EXP(-LN(2)/25))/(LN(2)/25)*Calculateur!ER198*Calculateur!ET198*VLOOKUP('Données projet'!$B$9,Paramètres!$A$1:$I$88,3,0)*0.475*44/12</f>
        <v>0</v>
      </c>
      <c r="EX198" s="23">
        <f>EXP(-LN(2)/2)*EX197+(1-EXP(-LN(2)/2))/(LN(2)/2)*ER198*EU198*VLOOKUP('Données projet'!$B$9,Paramètres!$A$1:$I$88,3,0)*0.475*44/12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IF(A198&lt;'Données projet'!$A$218,$FB$205^A198,IF(A198='Données projet'!$A$218,'Données projet'!$B$218,FE197+FD198-FM197))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206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07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projet'!$B$9,Paramètres!$A$1:$I$88,3,0)*0.475*44/12</f>
        <v>0</v>
      </c>
      <c r="FR198" s="23">
        <f>EXP(-LN(2)/25)*FR197+(1-EXP(-LN(2)/25))/(LN(2)/25)*Calculateur!FM198*Calculateur!FO198*VLOOKUP('Données projet'!$B$9,Paramètres!$A$1:$I$88,3,0)*0.475*44/12</f>
        <v>0</v>
      </c>
      <c r="FS198" s="23">
        <f>EXP(-LN(2)/2)*FS197+(1-EXP(-LN(2)/2))/(LN(2)/2)*FM198*FP198*VLOOKUP('Données projet'!$B$9,Paramètres!$A$1:$I$88,3,0)*0.475*44/12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IF(A198&lt;'Données projet'!$A$244,$FW$205^A198,IF(A198='Données projet'!$A$244,'Données projet'!$B$244,FZ197+FY198-GH197))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8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09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projet'!$B$9,Paramètres!$A$1:$I$88,3,0)*0.475*44/12</f>
        <v>0</v>
      </c>
      <c r="GM198" s="23">
        <f>EXP(-LN(2)/25)*GM197+(1-EXP(-LN(2)/25))/(LN(2)/25)*Calculateur!GH198*Calculateur!GJ198*VLOOKUP('Données projet'!$B$9,Paramètres!$A$1:$I$88,3,0)*0.475*44/12</f>
        <v>0</v>
      </c>
      <c r="GN198" s="23">
        <f>EXP(-LN(2)/2)*GN197+(1-EXP(-LN(2)/2))/(LN(2)/2)*GH198*GK198*VLOOKUP('Données projet'!$B$9,Paramètres!$A$1:$I$88,3,0)*0.475*44/12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IF(A198&lt;'Données projet'!$A$270,$GR$205^A198,IF(A198='Données projet'!$A$270,'Données projet'!$B$270,GU197+GT198-HC197))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10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1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projet'!$B$9,Paramètres!$A$1:$I$88,3,0)*0.475*44/12</f>
        <v>0</v>
      </c>
      <c r="HH198" s="23">
        <f>EXP(-LN(2)/25)*HH197+(1-EXP(-LN(2)/25))/(LN(2)/25)*Calculateur!HC198*Calculateur!HE198*VLOOKUP('Données projet'!$B$9,Paramètres!$A$1:$I$88,3,0)*0.475*44/12</f>
        <v>0</v>
      </c>
      <c r="HI198" s="23">
        <f>EXP(-LN(2)/2)*HI197+(1-EXP(-LN(2)/2))/(LN(2)/2)*HC198*HF198*VLOOKUP('Données projet'!$B$9,Paramètres!$A$1:$I$88,3,0)*0.475*44/12</f>
        <v>0</v>
      </c>
      <c r="HJ198" s="24">
        <f t="shared" si="190"/>
        <v>0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117.20799999999984</v>
      </c>
      <c r="D199" s="12">
        <f t="shared" si="21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3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IF(A199&lt;'Données projet'!$A$36,$K$205^A199,IF(A199='Données projet'!$A$36,'Données projet'!$B$36,N198+M199-V198))</f>
        <v>0</v>
      </c>
      <c r="O199" s="14">
        <f>N199*VLOOKUP('Données projet'!$B$9,Paramètres!$A$1:$I$88,3,0)*VLOOKUP('Données projet'!$B$9,Paramètres!$A$1:$I$88,5,0)</f>
        <v>0</v>
      </c>
      <c r="P199" s="14" t="e">
        <f t="shared" si="21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148.54336005338024</v>
      </c>
      <c r="T199" s="62">
        <f t="shared" si="192"/>
        <v>361.07991692964788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1.9913665573099915</v>
      </c>
      <c r="AA199" s="23">
        <f>EXP(-LN(2)/25)*AA198+(1-EXP(-LN(2)/25))/(LN(2)/25)*Calculateur!V199*Calculateur!X199*VLOOKUP('Données projet'!$B$9,Paramètres!$A$1:$I$88,3,0)*0.475*44/12</f>
        <v>0.44066442949348195</v>
      </c>
      <c r="AB199" s="23">
        <f>EXP(-LN(2)/2)*AB198+(1-EXP(-LN(2)/2))/(LN(2)/2)*V199*Y199*VLOOKUP('Données projet'!$B$9,Paramètres!$A$1:$I$88,3,0)*0.475*44/12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IF(A199&lt;'Données projet'!$A$62,$AF$205^A199,IF(A199='Données projet'!$A$62,'Données projet'!$B$62,AI198+AH199-AQ198))</f>
        <v>0</v>
      </c>
      <c r="AJ199" s="14" t="e">
        <f>AI199*VLOOKUP('Données projet'!$B$10,Paramètres!$A$1:$I$88,3,0)*VLOOKUP('Données projet'!$B$10,Paramètres!$A$1:$I$88,5,0)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4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19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projet'!$B$9,Paramètres!$A$1:$I$88,3,0)*0.475*44/12</f>
        <v>0</v>
      </c>
      <c r="AV199" s="23">
        <f>EXP(-LN(2)/25)*AV198+(1-EXP(-LN(2)/25))/(LN(2)/25)*Calculateur!AQ199*Calculateur!AS199*VLOOKUP('Données projet'!$B$9,Paramètres!$A$1:$I$88,3,0)*0.475*44/12</f>
        <v>0</v>
      </c>
      <c r="AW199" s="23">
        <f>EXP(-LN(2)/2)*AW198+(1-EXP(-LN(2)/2))/(LN(2)/2)*AQ199*AT199*VLOOKUP('Données projet'!$B$9,Paramètres!$A$1:$I$88,3,0)*0.475*44/12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IF(A199&lt;'Données projet'!$A$88,$BA$205^A199,IF(A199='Données projet'!$A$88,'Données projet'!$B$88,BD198+BC199-BL198))</f>
        <v>0</v>
      </c>
      <c r="BE199" s="14" t="e">
        <f>BD199*VLOOKUP('Données projet'!$B$11,Paramètres!$A$1:$I$88,3,0)*VLOOKUP('Données projet'!$B$11,Paramètres!$A$1:$I$88,5,0)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6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197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projet'!$B$9,Paramètres!$A$1:$I$88,3,0)*0.475*44/12</f>
        <v>0</v>
      </c>
      <c r="BQ199" s="23">
        <f>EXP(-LN(2)/25)*BQ198+(1-EXP(-LN(2)/25))/(LN(2)/25)*Calculateur!BL199*Calculateur!BN199*VLOOKUP('Données projet'!$B$9,Paramètres!$A$1:$I$88,3,0)*0.475*44/12</f>
        <v>0</v>
      </c>
      <c r="BR199" s="23">
        <f>EXP(-LN(2)/2)*BR198+(1-EXP(-LN(2)/2))/(LN(2)/2)*BL199*BO199*VLOOKUP('Données projet'!$B$9,Paramètres!$A$1:$I$88,3,0)*0.475*44/12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IF(A199&lt;'Données projet'!$A$114,$BV$205^A199,IF(A199='Données projet'!$A$114,'Données projet'!$B$114,BY198+BX199-CG198))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8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199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projet'!$B$9,Paramètres!$A$1:$I$88,3,0)*0.475*44/12</f>
        <v>0</v>
      </c>
      <c r="CL199" s="23">
        <f>EXP(-LN(2)/25)*CL198+(1-EXP(-LN(2)/25))/(LN(2)/25)*Calculateur!CG199*Calculateur!CI199*VLOOKUP('Données projet'!$B$9,Paramètres!$A$1:$I$88,3,0)*0.475*44/12</f>
        <v>0</v>
      </c>
      <c r="CM199" s="23">
        <f>EXP(-LN(2)/2)*CM198+(1-EXP(-LN(2)/2))/(LN(2)/2)*CG199*CJ199*VLOOKUP('Données projet'!$B$9,Paramètres!$A$1:$I$88,3,0)*0.475*44/12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IF(A199&lt;'Données projet'!$A$140,$CQ$205^A199,IF(A199='Données projet'!$A$140,'Données projet'!$B$140,CT198+CS199-DB198))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200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1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projet'!$B$9,Paramètres!$A$1:$I$88,3,0)*0.475*44/12</f>
        <v>0</v>
      </c>
      <c r="DG199" s="23">
        <f>EXP(-LN(2)/25)*DG198+(1-EXP(-LN(2)/25))/(LN(2)/25)*Calculateur!DB199*Calculateur!DD199*VLOOKUP('Données projet'!$B$9,Paramètres!$A$1:$I$88,3,0)*0.475*44/12</f>
        <v>0</v>
      </c>
      <c r="DH199" s="23">
        <f>EXP(-LN(2)/2)*DH198+(1-EXP(-LN(2)/2))/(LN(2)/2)*DB199*DE199*VLOOKUP('Données projet'!$B$9,Paramètres!$A$1:$I$88,3,0)*0.475*44/12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IF(A199&lt;'Données projet'!$A$166,$DL$205^A199,IF(A199='Données projet'!$A$166,'Données projet'!$B$166,DO198+DN199-DW198))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202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3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projet'!$B$9,Paramètres!$A$1:$I$88,3,0)*0.475*44/12</f>
        <v>0</v>
      </c>
      <c r="EB199" s="23">
        <f>EXP(-LN(2)/25)*EB198+(1-EXP(-LN(2)/25))/(LN(2)/25)*Calculateur!DW199*Calculateur!DY199*VLOOKUP('Données projet'!$B$9,Paramètres!$A$1:$I$88,3,0)*0.475*44/12</f>
        <v>0</v>
      </c>
      <c r="EC199" s="23">
        <f>EXP(-LN(2)/2)*EC198+(1-EXP(-LN(2)/2))/(LN(2)/2)*DW199*DZ199*VLOOKUP('Données projet'!$B$9,Paramètres!$A$1:$I$88,3,0)*0.475*44/12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IF(A199&lt;'Données projet'!$A$192,$EG$205^A199,IF(A199='Données projet'!$A$192,'Données projet'!$B$192,EJ198+EI199-ER198))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204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05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projet'!$B$9,Paramètres!$A$1:$I$88,3,0)*0.475*44/12</f>
        <v>0</v>
      </c>
      <c r="EW199" s="23">
        <f>EXP(-LN(2)/25)*EW198+(1-EXP(-LN(2)/25))/(LN(2)/25)*Calculateur!ER199*Calculateur!ET199*VLOOKUP('Données projet'!$B$9,Paramètres!$A$1:$I$88,3,0)*0.475*44/12</f>
        <v>0</v>
      </c>
      <c r="EX199" s="23">
        <f>EXP(-LN(2)/2)*EX198+(1-EXP(-LN(2)/2))/(LN(2)/2)*ER199*EU199*VLOOKUP('Données projet'!$B$9,Paramètres!$A$1:$I$88,3,0)*0.475*44/12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IF(A199&lt;'Données projet'!$A$218,$FB$205^A199,IF(A199='Données projet'!$A$218,'Données projet'!$B$218,FE198+FD199-FM198))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206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07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projet'!$B$9,Paramètres!$A$1:$I$88,3,0)*0.475*44/12</f>
        <v>0</v>
      </c>
      <c r="FR199" s="23">
        <f>EXP(-LN(2)/25)*FR198+(1-EXP(-LN(2)/25))/(LN(2)/25)*Calculateur!FM199*Calculateur!FO199*VLOOKUP('Données projet'!$B$9,Paramètres!$A$1:$I$88,3,0)*0.475*44/12</f>
        <v>0</v>
      </c>
      <c r="FS199" s="23">
        <f>EXP(-LN(2)/2)*FS198+(1-EXP(-LN(2)/2))/(LN(2)/2)*FM199*FP199*VLOOKUP('Données projet'!$B$9,Paramètres!$A$1:$I$88,3,0)*0.475*44/12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IF(A199&lt;'Données projet'!$A$244,$FW$205^A199,IF(A199='Données projet'!$A$244,'Données projet'!$B$244,FZ198+FY199-GH198))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8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09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projet'!$B$9,Paramètres!$A$1:$I$88,3,0)*0.475*44/12</f>
        <v>0</v>
      </c>
      <c r="GM199" s="23">
        <f>EXP(-LN(2)/25)*GM198+(1-EXP(-LN(2)/25))/(LN(2)/25)*Calculateur!GH199*Calculateur!GJ199*VLOOKUP('Données projet'!$B$9,Paramètres!$A$1:$I$88,3,0)*0.475*44/12</f>
        <v>0</v>
      </c>
      <c r="GN199" s="23">
        <f>EXP(-LN(2)/2)*GN198+(1-EXP(-LN(2)/2))/(LN(2)/2)*GH199*GK199*VLOOKUP('Données projet'!$B$9,Paramètres!$A$1:$I$88,3,0)*0.475*44/12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IF(A199&lt;'Données projet'!$A$270,$GR$205^A199,IF(A199='Données projet'!$A$270,'Données projet'!$B$270,GU198+GT199-HC198))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10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1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projet'!$B$9,Paramètres!$A$1:$I$88,3,0)*0.475*44/12</f>
        <v>0</v>
      </c>
      <c r="HH199" s="23">
        <f>EXP(-LN(2)/25)*HH198+(1-EXP(-LN(2)/25))/(LN(2)/25)*Calculateur!HC199*Calculateur!HE199*VLOOKUP('Données projet'!$B$9,Paramètres!$A$1:$I$88,3,0)*0.475*44/12</f>
        <v>0</v>
      </c>
      <c r="HI199" s="23">
        <f>EXP(-LN(2)/2)*HI198+(1-EXP(-LN(2)/2))/(LN(2)/2)*HC199*HF199*VLOOKUP('Données projet'!$B$9,Paramètres!$A$1:$I$88,3,0)*0.475*44/12</f>
        <v>0</v>
      </c>
      <c r="HJ199" s="24">
        <f t="shared" si="190"/>
        <v>0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117.80599999999984</v>
      </c>
      <c r="D200" s="12">
        <f t="shared" si="21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3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IF(A200&lt;'Données projet'!$A$36,$K$205^A200,IF(A200='Données projet'!$A$36,'Données projet'!$B$36,N199+M200-V199))</f>
        <v>0</v>
      </c>
      <c r="O200" s="14">
        <f>N200*VLOOKUP('Données projet'!$B$9,Paramètres!$A$1:$I$88,3,0)*VLOOKUP('Données projet'!$B$9,Paramètres!$A$1:$I$88,5,0)</f>
        <v>0</v>
      </c>
      <c r="P200" s="14" t="e">
        <f t="shared" si="21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148.54336005338024</v>
      </c>
      <c r="T200" s="62">
        <f t="shared" si="192"/>
        <v>361.07991692964788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1.9523170737348094</v>
      </c>
      <c r="AA200" s="23">
        <f>EXP(-LN(2)/25)*AA199+(1-EXP(-LN(2)/25))/(LN(2)/25)*Calculateur!V200*Calculateur!X200*VLOOKUP('Données projet'!$B$9,Paramètres!$A$1:$I$88,3,0)*0.475*44/12</f>
        <v>0.42861443749544748</v>
      </c>
      <c r="AB200" s="23">
        <f>EXP(-LN(2)/2)*AB199+(1-EXP(-LN(2)/2))/(LN(2)/2)*V200*Y200*VLOOKUP('Données projet'!$B$9,Paramètres!$A$1:$I$88,3,0)*0.475*44/12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IF(A200&lt;'Données projet'!$A$62,$AF$205^A200,IF(A200='Données projet'!$A$62,'Données projet'!$B$62,AI199+AH200-AQ199))</f>
        <v>0</v>
      </c>
      <c r="AJ200" s="14" t="e">
        <f>AI200*VLOOKUP('Données projet'!$B$10,Paramètres!$A$1:$I$88,3,0)*VLOOKUP('Données projet'!$B$10,Paramètres!$A$1:$I$88,5,0)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4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19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projet'!$B$9,Paramètres!$A$1:$I$88,3,0)*0.475*44/12</f>
        <v>0</v>
      </c>
      <c r="AV200" s="23">
        <f>EXP(-LN(2)/25)*AV199+(1-EXP(-LN(2)/25))/(LN(2)/25)*Calculateur!AQ200*Calculateur!AS200*VLOOKUP('Données projet'!$B$9,Paramètres!$A$1:$I$88,3,0)*0.475*44/12</f>
        <v>0</v>
      </c>
      <c r="AW200" s="23">
        <f>EXP(-LN(2)/2)*AW199+(1-EXP(-LN(2)/2))/(LN(2)/2)*AQ200*AT200*VLOOKUP('Données projet'!$B$9,Paramètres!$A$1:$I$88,3,0)*0.475*44/12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IF(A200&lt;'Données projet'!$A$88,$BA$205^A200,IF(A200='Données projet'!$A$88,'Données projet'!$B$88,BD199+BC200-BL199))</f>
        <v>0</v>
      </c>
      <c r="BE200" s="14" t="e">
        <f>BD200*VLOOKUP('Données projet'!$B$11,Paramètres!$A$1:$I$88,3,0)*VLOOKUP('Données projet'!$B$11,Paramètres!$A$1:$I$88,5,0)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6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197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projet'!$B$9,Paramètres!$A$1:$I$88,3,0)*0.475*44/12</f>
        <v>0</v>
      </c>
      <c r="BQ200" s="23">
        <f>EXP(-LN(2)/25)*BQ199+(1-EXP(-LN(2)/25))/(LN(2)/25)*Calculateur!BL200*Calculateur!BN200*VLOOKUP('Données projet'!$B$9,Paramètres!$A$1:$I$88,3,0)*0.475*44/12</f>
        <v>0</v>
      </c>
      <c r="BR200" s="23">
        <f>EXP(-LN(2)/2)*BR199+(1-EXP(-LN(2)/2))/(LN(2)/2)*BL200*BO200*VLOOKUP('Données projet'!$B$9,Paramètres!$A$1:$I$88,3,0)*0.475*44/12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IF(A200&lt;'Données projet'!$A$114,$BV$205^A200,IF(A200='Données projet'!$A$114,'Données projet'!$B$114,BY199+BX200-CG199))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8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199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projet'!$B$9,Paramètres!$A$1:$I$88,3,0)*0.475*44/12</f>
        <v>0</v>
      </c>
      <c r="CL200" s="23">
        <f>EXP(-LN(2)/25)*CL199+(1-EXP(-LN(2)/25))/(LN(2)/25)*Calculateur!CG200*Calculateur!CI200*VLOOKUP('Données projet'!$B$9,Paramètres!$A$1:$I$88,3,0)*0.475*44/12</f>
        <v>0</v>
      </c>
      <c r="CM200" s="23">
        <f>EXP(-LN(2)/2)*CM199+(1-EXP(-LN(2)/2))/(LN(2)/2)*CG200*CJ200*VLOOKUP('Données projet'!$B$9,Paramètres!$A$1:$I$88,3,0)*0.475*44/12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IF(A200&lt;'Données projet'!$A$140,$CQ$205^A200,IF(A200='Données projet'!$A$140,'Données projet'!$B$140,CT199+CS200-DB199))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200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1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projet'!$B$9,Paramètres!$A$1:$I$88,3,0)*0.475*44/12</f>
        <v>0</v>
      </c>
      <c r="DG200" s="23">
        <f>EXP(-LN(2)/25)*DG199+(1-EXP(-LN(2)/25))/(LN(2)/25)*Calculateur!DB200*Calculateur!DD200*VLOOKUP('Données projet'!$B$9,Paramètres!$A$1:$I$88,3,0)*0.475*44/12</f>
        <v>0</v>
      </c>
      <c r="DH200" s="23">
        <f>EXP(-LN(2)/2)*DH199+(1-EXP(-LN(2)/2))/(LN(2)/2)*DB200*DE200*VLOOKUP('Données projet'!$B$9,Paramètres!$A$1:$I$88,3,0)*0.475*44/12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IF(A200&lt;'Données projet'!$A$166,$DL$205^A200,IF(A200='Données projet'!$A$166,'Données projet'!$B$166,DO199+DN200-DW199))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202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3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projet'!$B$9,Paramètres!$A$1:$I$88,3,0)*0.475*44/12</f>
        <v>0</v>
      </c>
      <c r="EB200" s="23">
        <f>EXP(-LN(2)/25)*EB199+(1-EXP(-LN(2)/25))/(LN(2)/25)*Calculateur!DW200*Calculateur!DY200*VLOOKUP('Données projet'!$B$9,Paramètres!$A$1:$I$88,3,0)*0.475*44/12</f>
        <v>0</v>
      </c>
      <c r="EC200" s="23">
        <f>EXP(-LN(2)/2)*EC199+(1-EXP(-LN(2)/2))/(LN(2)/2)*DW200*DZ200*VLOOKUP('Données projet'!$B$9,Paramètres!$A$1:$I$88,3,0)*0.475*44/12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IF(A200&lt;'Données projet'!$A$192,$EG$205^A200,IF(A200='Données projet'!$A$192,'Données projet'!$B$192,EJ199+EI200-ER199))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204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05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projet'!$B$9,Paramètres!$A$1:$I$88,3,0)*0.475*44/12</f>
        <v>0</v>
      </c>
      <c r="EW200" s="23">
        <f>EXP(-LN(2)/25)*EW199+(1-EXP(-LN(2)/25))/(LN(2)/25)*Calculateur!ER200*Calculateur!ET200*VLOOKUP('Données projet'!$B$9,Paramètres!$A$1:$I$88,3,0)*0.475*44/12</f>
        <v>0</v>
      </c>
      <c r="EX200" s="23">
        <f>EXP(-LN(2)/2)*EX199+(1-EXP(-LN(2)/2))/(LN(2)/2)*ER200*EU200*VLOOKUP('Données projet'!$B$9,Paramètres!$A$1:$I$88,3,0)*0.475*44/12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IF(A200&lt;'Données projet'!$A$218,$FB$205^A200,IF(A200='Données projet'!$A$218,'Données projet'!$B$218,FE199+FD200-FM199))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206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07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projet'!$B$9,Paramètres!$A$1:$I$88,3,0)*0.475*44/12</f>
        <v>0</v>
      </c>
      <c r="FR200" s="23">
        <f>EXP(-LN(2)/25)*FR199+(1-EXP(-LN(2)/25))/(LN(2)/25)*Calculateur!FM200*Calculateur!FO200*VLOOKUP('Données projet'!$B$9,Paramètres!$A$1:$I$88,3,0)*0.475*44/12</f>
        <v>0</v>
      </c>
      <c r="FS200" s="23">
        <f>EXP(-LN(2)/2)*FS199+(1-EXP(-LN(2)/2))/(LN(2)/2)*FM200*FP200*VLOOKUP('Données projet'!$B$9,Paramètres!$A$1:$I$88,3,0)*0.475*44/12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IF(A200&lt;'Données projet'!$A$244,$FW$205^A200,IF(A200='Données projet'!$A$244,'Données projet'!$B$244,FZ199+FY200-GH199))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8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09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projet'!$B$9,Paramètres!$A$1:$I$88,3,0)*0.475*44/12</f>
        <v>0</v>
      </c>
      <c r="GM200" s="23">
        <f>EXP(-LN(2)/25)*GM199+(1-EXP(-LN(2)/25))/(LN(2)/25)*Calculateur!GH200*Calculateur!GJ200*VLOOKUP('Données projet'!$B$9,Paramètres!$A$1:$I$88,3,0)*0.475*44/12</f>
        <v>0</v>
      </c>
      <c r="GN200" s="23">
        <f>EXP(-LN(2)/2)*GN199+(1-EXP(-LN(2)/2))/(LN(2)/2)*GH200*GK200*VLOOKUP('Données projet'!$B$9,Paramètres!$A$1:$I$88,3,0)*0.475*44/12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IF(A200&lt;'Données projet'!$A$270,$GR$205^A200,IF(A200='Données projet'!$A$270,'Données projet'!$B$270,GU199+GT200-HC199))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10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1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projet'!$B$9,Paramètres!$A$1:$I$88,3,0)*0.475*44/12</f>
        <v>0</v>
      </c>
      <c r="HH200" s="23">
        <f>EXP(-LN(2)/25)*HH199+(1-EXP(-LN(2)/25))/(LN(2)/25)*Calculateur!HC200*Calculateur!HE200*VLOOKUP('Données projet'!$B$9,Paramètres!$A$1:$I$88,3,0)*0.475*44/12</f>
        <v>0</v>
      </c>
      <c r="HI200" s="23">
        <f>EXP(-LN(2)/2)*HI199+(1-EXP(-LN(2)/2))/(LN(2)/2)*HC200*HF200*VLOOKUP('Données projet'!$B$9,Paramètres!$A$1:$I$88,3,0)*0.475*44/12</f>
        <v>0</v>
      </c>
      <c r="HJ200" s="24">
        <f t="shared" si="190"/>
        <v>0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118.40399999999984</v>
      </c>
      <c r="D201" s="12">
        <f t="shared" si="21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3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IF(A201&lt;'Données projet'!$A$36,$K$205^A201,IF(A201='Données projet'!$A$36,'Données projet'!$B$36,N200+M201-V200))</f>
        <v>0</v>
      </c>
      <c r="O201" s="14">
        <f>N201*VLOOKUP('Données projet'!$B$9,Paramètres!$A$1:$I$88,3,0)*VLOOKUP('Données projet'!$B$9,Paramètres!$A$1:$I$88,5,0)</f>
        <v>0</v>
      </c>
      <c r="P201" s="14" t="e">
        <f t="shared" si="21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148.54336005338024</v>
      </c>
      <c r="T201" s="62">
        <f t="shared" si="192"/>
        <v>361.07991692964788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1.9140333267147034</v>
      </c>
      <c r="AA201" s="23">
        <f>EXP(-LN(2)/25)*AA200+(1-EXP(-LN(2)/25))/(LN(2)/25)*Calculateur!V201*Calculateur!X201*VLOOKUP('Données projet'!$B$9,Paramètres!$A$1:$I$88,3,0)*0.475*44/12</f>
        <v>0.41689395316228078</v>
      </c>
      <c r="AB201" s="23">
        <f>EXP(-LN(2)/2)*AB200+(1-EXP(-LN(2)/2))/(LN(2)/2)*V201*Y201*VLOOKUP('Données projet'!$B$9,Paramètres!$A$1:$I$88,3,0)*0.475*44/12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IF(A201&lt;'Données projet'!$A$62,$AF$205^A201,IF(A201='Données projet'!$A$62,'Données projet'!$B$62,AI200+AH201-AQ200))</f>
        <v>0</v>
      </c>
      <c r="AJ201" s="14" t="e">
        <f>AI201*VLOOKUP('Données projet'!$B$10,Paramètres!$A$1:$I$88,3,0)*VLOOKUP('Données projet'!$B$10,Paramètres!$A$1:$I$88,5,0)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4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19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projet'!$B$9,Paramètres!$A$1:$I$88,3,0)*0.475*44/12</f>
        <v>0</v>
      </c>
      <c r="AV201" s="23">
        <f>EXP(-LN(2)/25)*AV200+(1-EXP(-LN(2)/25))/(LN(2)/25)*Calculateur!AQ201*Calculateur!AS201*VLOOKUP('Données projet'!$B$9,Paramètres!$A$1:$I$88,3,0)*0.475*44/12</f>
        <v>0</v>
      </c>
      <c r="AW201" s="23">
        <f>EXP(-LN(2)/2)*AW200+(1-EXP(-LN(2)/2))/(LN(2)/2)*AQ201*AT201*VLOOKUP('Données projet'!$B$9,Paramètres!$A$1:$I$88,3,0)*0.475*44/12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IF(A201&lt;'Données projet'!$A$88,$BA$205^A201,IF(A201='Données projet'!$A$88,'Données projet'!$B$88,BD200+BC201-BL200))</f>
        <v>0</v>
      </c>
      <c r="BE201" s="14" t="e">
        <f>BD201*VLOOKUP('Données projet'!$B$11,Paramètres!$A$1:$I$88,3,0)*VLOOKUP('Données projet'!$B$11,Paramètres!$A$1:$I$88,5,0)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6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197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projet'!$B$9,Paramètres!$A$1:$I$88,3,0)*0.475*44/12</f>
        <v>0</v>
      </c>
      <c r="BQ201" s="23">
        <f>EXP(-LN(2)/25)*BQ200+(1-EXP(-LN(2)/25))/(LN(2)/25)*Calculateur!BL201*Calculateur!BN201*VLOOKUP('Données projet'!$B$9,Paramètres!$A$1:$I$88,3,0)*0.475*44/12</f>
        <v>0</v>
      </c>
      <c r="BR201" s="23">
        <f>EXP(-LN(2)/2)*BR200+(1-EXP(-LN(2)/2))/(LN(2)/2)*BL201*BO201*VLOOKUP('Données projet'!$B$9,Paramètres!$A$1:$I$88,3,0)*0.475*44/12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IF(A201&lt;'Données projet'!$A$114,$BV$205^A201,IF(A201='Données projet'!$A$114,'Données projet'!$B$114,BY200+BX201-CG200))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8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199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projet'!$B$9,Paramètres!$A$1:$I$88,3,0)*0.475*44/12</f>
        <v>0</v>
      </c>
      <c r="CL201" s="23">
        <f>EXP(-LN(2)/25)*CL200+(1-EXP(-LN(2)/25))/(LN(2)/25)*Calculateur!CG201*Calculateur!CI201*VLOOKUP('Données projet'!$B$9,Paramètres!$A$1:$I$88,3,0)*0.475*44/12</f>
        <v>0</v>
      </c>
      <c r="CM201" s="23">
        <f>EXP(-LN(2)/2)*CM200+(1-EXP(-LN(2)/2))/(LN(2)/2)*CG201*CJ201*VLOOKUP('Données projet'!$B$9,Paramètres!$A$1:$I$88,3,0)*0.475*44/12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IF(A201&lt;'Données projet'!$A$140,$CQ$205^A201,IF(A201='Données projet'!$A$140,'Données projet'!$B$140,CT200+CS201-DB200))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200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1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projet'!$B$9,Paramètres!$A$1:$I$88,3,0)*0.475*44/12</f>
        <v>0</v>
      </c>
      <c r="DG201" s="23">
        <f>EXP(-LN(2)/25)*DG200+(1-EXP(-LN(2)/25))/(LN(2)/25)*Calculateur!DB201*Calculateur!DD201*VLOOKUP('Données projet'!$B$9,Paramètres!$A$1:$I$88,3,0)*0.475*44/12</f>
        <v>0</v>
      </c>
      <c r="DH201" s="23">
        <f>EXP(-LN(2)/2)*DH200+(1-EXP(-LN(2)/2))/(LN(2)/2)*DB201*DE201*VLOOKUP('Données projet'!$B$9,Paramètres!$A$1:$I$88,3,0)*0.475*44/12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IF(A201&lt;'Données projet'!$A$166,$DL$205^A201,IF(A201='Données projet'!$A$166,'Données projet'!$B$166,DO200+DN201-DW200))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202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3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projet'!$B$9,Paramètres!$A$1:$I$88,3,0)*0.475*44/12</f>
        <v>0</v>
      </c>
      <c r="EB201" s="23">
        <f>EXP(-LN(2)/25)*EB200+(1-EXP(-LN(2)/25))/(LN(2)/25)*Calculateur!DW201*Calculateur!DY201*VLOOKUP('Données projet'!$B$9,Paramètres!$A$1:$I$88,3,0)*0.475*44/12</f>
        <v>0</v>
      </c>
      <c r="EC201" s="23">
        <f>EXP(-LN(2)/2)*EC200+(1-EXP(-LN(2)/2))/(LN(2)/2)*DW201*DZ201*VLOOKUP('Données projet'!$B$9,Paramètres!$A$1:$I$88,3,0)*0.475*44/12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IF(A201&lt;'Données projet'!$A$192,$EG$205^A201,IF(A201='Données projet'!$A$192,'Données projet'!$B$192,EJ200+EI201-ER200))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204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05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projet'!$B$9,Paramètres!$A$1:$I$88,3,0)*0.475*44/12</f>
        <v>0</v>
      </c>
      <c r="EW201" s="23">
        <f>EXP(-LN(2)/25)*EW200+(1-EXP(-LN(2)/25))/(LN(2)/25)*Calculateur!ER201*Calculateur!ET201*VLOOKUP('Données projet'!$B$9,Paramètres!$A$1:$I$88,3,0)*0.475*44/12</f>
        <v>0</v>
      </c>
      <c r="EX201" s="23">
        <f>EXP(-LN(2)/2)*EX200+(1-EXP(-LN(2)/2))/(LN(2)/2)*ER201*EU201*VLOOKUP('Données projet'!$B$9,Paramètres!$A$1:$I$88,3,0)*0.475*44/12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IF(A201&lt;'Données projet'!$A$218,$FB$205^A201,IF(A201='Données projet'!$A$218,'Données projet'!$B$218,FE200+FD201-FM200))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206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07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projet'!$B$9,Paramètres!$A$1:$I$88,3,0)*0.475*44/12</f>
        <v>0</v>
      </c>
      <c r="FR201" s="23">
        <f>EXP(-LN(2)/25)*FR200+(1-EXP(-LN(2)/25))/(LN(2)/25)*Calculateur!FM201*Calculateur!FO201*VLOOKUP('Données projet'!$B$9,Paramètres!$A$1:$I$88,3,0)*0.475*44/12</f>
        <v>0</v>
      </c>
      <c r="FS201" s="23">
        <f>EXP(-LN(2)/2)*FS200+(1-EXP(-LN(2)/2))/(LN(2)/2)*FM201*FP201*VLOOKUP('Données projet'!$B$9,Paramètres!$A$1:$I$88,3,0)*0.475*44/12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IF(A201&lt;'Données projet'!$A$244,$FW$205^A201,IF(A201='Données projet'!$A$244,'Données projet'!$B$244,FZ200+FY201-GH200))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8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09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projet'!$B$9,Paramètres!$A$1:$I$88,3,0)*0.475*44/12</f>
        <v>0</v>
      </c>
      <c r="GM201" s="23">
        <f>EXP(-LN(2)/25)*GM200+(1-EXP(-LN(2)/25))/(LN(2)/25)*Calculateur!GH201*Calculateur!GJ201*VLOOKUP('Données projet'!$B$9,Paramètres!$A$1:$I$88,3,0)*0.475*44/12</f>
        <v>0</v>
      </c>
      <c r="GN201" s="23">
        <f>EXP(-LN(2)/2)*GN200+(1-EXP(-LN(2)/2))/(LN(2)/2)*GH201*GK201*VLOOKUP('Données projet'!$B$9,Paramètres!$A$1:$I$88,3,0)*0.475*44/12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IF(A201&lt;'Données projet'!$A$270,$GR$205^A201,IF(A201='Données projet'!$A$270,'Données projet'!$B$270,GU200+GT201-HC200))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10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1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projet'!$B$9,Paramètres!$A$1:$I$88,3,0)*0.475*44/12</f>
        <v>0</v>
      </c>
      <c r="HH201" s="23">
        <f>EXP(-LN(2)/25)*HH200+(1-EXP(-LN(2)/25))/(LN(2)/25)*Calculateur!HC201*Calculateur!HE201*VLOOKUP('Données projet'!$B$9,Paramètres!$A$1:$I$88,3,0)*0.475*44/12</f>
        <v>0</v>
      </c>
      <c r="HI201" s="23">
        <f>EXP(-LN(2)/2)*HI200+(1-EXP(-LN(2)/2))/(LN(2)/2)*HC201*HF201*VLOOKUP('Données projet'!$B$9,Paramètres!$A$1:$I$88,3,0)*0.475*44/12</f>
        <v>0</v>
      </c>
      <c r="HJ201" s="24">
        <f t="shared" si="190"/>
        <v>0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119.00199999999984</v>
      </c>
      <c r="D202" s="12">
        <f t="shared" si="21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3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IF(A202&lt;'Données projet'!$A$36,$K$205^A202,IF(A202='Données projet'!$A$36,'Données projet'!$B$36,N201+M202-V201))</f>
        <v>0</v>
      </c>
      <c r="O202" s="14">
        <f>N202*VLOOKUP('Données projet'!$B$9,Paramètres!$A$1:$I$88,3,0)*VLOOKUP('Données projet'!$B$9,Paramètres!$A$1:$I$88,5,0)</f>
        <v>0</v>
      </c>
      <c r="P202" s="14" t="e">
        <f t="shared" si="21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148.54336005338024</v>
      </c>
      <c r="T202" s="62">
        <f t="shared" si="192"/>
        <v>361.07991692964788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1.8765003006228818</v>
      </c>
      <c r="AA202" s="23">
        <f>EXP(-LN(2)/25)*AA201+(1-EXP(-LN(2)/25))/(LN(2)/25)*Calculateur!V202*Calculateur!X202*VLOOKUP('Données projet'!$B$9,Paramètres!$A$1:$I$88,3,0)*0.475*44/12</f>
        <v>0.40549396608955807</v>
      </c>
      <c r="AB202" s="23">
        <f>EXP(-LN(2)/2)*AB201+(1-EXP(-LN(2)/2))/(LN(2)/2)*V202*Y202*VLOOKUP('Données projet'!$B$9,Paramètres!$A$1:$I$88,3,0)*0.475*44/12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IF(A202&lt;'Données projet'!$A$62,$AF$205^A202,IF(A202='Données projet'!$A$62,'Données projet'!$B$62,AI201+AH202-AQ201))</f>
        <v>0</v>
      </c>
      <c r="AJ202" s="14" t="e">
        <f>AI202*VLOOKUP('Données projet'!$B$10,Paramètres!$A$1:$I$88,3,0)*VLOOKUP('Données projet'!$B$10,Paramètres!$A$1:$I$88,5,0)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4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19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projet'!$B$9,Paramètres!$A$1:$I$88,3,0)*0.475*44/12</f>
        <v>0</v>
      </c>
      <c r="AV202" s="23">
        <f>EXP(-LN(2)/25)*AV201+(1-EXP(-LN(2)/25))/(LN(2)/25)*Calculateur!AQ202*Calculateur!AS202*VLOOKUP('Données projet'!$B$9,Paramètres!$A$1:$I$88,3,0)*0.475*44/12</f>
        <v>0</v>
      </c>
      <c r="AW202" s="23">
        <f>EXP(-LN(2)/2)*AW201+(1-EXP(-LN(2)/2))/(LN(2)/2)*AQ202*AT202*VLOOKUP('Données projet'!$B$9,Paramètres!$A$1:$I$88,3,0)*0.475*44/12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IF(A202&lt;'Données projet'!$A$88,$BA$205^A202,IF(A202='Données projet'!$A$88,'Données projet'!$B$88,BD201+BC202-BL201))</f>
        <v>0</v>
      </c>
      <c r="BE202" s="14" t="e">
        <f>BD202*VLOOKUP('Données projet'!$B$11,Paramètres!$A$1:$I$88,3,0)*VLOOKUP('Données projet'!$B$11,Paramètres!$A$1:$I$88,5,0)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6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197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projet'!$B$9,Paramètres!$A$1:$I$88,3,0)*0.475*44/12</f>
        <v>0</v>
      </c>
      <c r="BQ202" s="23">
        <f>EXP(-LN(2)/25)*BQ201+(1-EXP(-LN(2)/25))/(LN(2)/25)*Calculateur!BL202*Calculateur!BN202*VLOOKUP('Données projet'!$B$9,Paramètres!$A$1:$I$88,3,0)*0.475*44/12</f>
        <v>0</v>
      </c>
      <c r="BR202" s="23">
        <f>EXP(-LN(2)/2)*BR201+(1-EXP(-LN(2)/2))/(LN(2)/2)*BL202*BO202*VLOOKUP('Données projet'!$B$9,Paramètres!$A$1:$I$88,3,0)*0.475*44/12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IF(A202&lt;'Données projet'!$A$114,$BV$205^A202,IF(A202='Données projet'!$A$114,'Données projet'!$B$114,BY201+BX202-CG201))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8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199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projet'!$B$9,Paramètres!$A$1:$I$88,3,0)*0.475*44/12</f>
        <v>0</v>
      </c>
      <c r="CL202" s="23">
        <f>EXP(-LN(2)/25)*CL201+(1-EXP(-LN(2)/25))/(LN(2)/25)*Calculateur!CG202*Calculateur!CI202*VLOOKUP('Données projet'!$B$9,Paramètres!$A$1:$I$88,3,0)*0.475*44/12</f>
        <v>0</v>
      </c>
      <c r="CM202" s="23">
        <f>EXP(-LN(2)/2)*CM201+(1-EXP(-LN(2)/2))/(LN(2)/2)*CG202*CJ202*VLOOKUP('Données projet'!$B$9,Paramètres!$A$1:$I$88,3,0)*0.475*44/12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IF(A202&lt;'Données projet'!$A$140,$CQ$205^A202,IF(A202='Données projet'!$A$140,'Données projet'!$B$140,CT201+CS202-DB201))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200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1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projet'!$B$9,Paramètres!$A$1:$I$88,3,0)*0.475*44/12</f>
        <v>0</v>
      </c>
      <c r="DG202" s="23">
        <f>EXP(-LN(2)/25)*DG201+(1-EXP(-LN(2)/25))/(LN(2)/25)*Calculateur!DB202*Calculateur!DD202*VLOOKUP('Données projet'!$B$9,Paramètres!$A$1:$I$88,3,0)*0.475*44/12</f>
        <v>0</v>
      </c>
      <c r="DH202" s="23">
        <f>EXP(-LN(2)/2)*DH201+(1-EXP(-LN(2)/2))/(LN(2)/2)*DB202*DE202*VLOOKUP('Données projet'!$B$9,Paramètres!$A$1:$I$88,3,0)*0.475*44/12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IF(A202&lt;'Données projet'!$A$166,$DL$205^A202,IF(A202='Données projet'!$A$166,'Données projet'!$B$166,DO201+DN202-DW201))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202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3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projet'!$B$9,Paramètres!$A$1:$I$88,3,0)*0.475*44/12</f>
        <v>0</v>
      </c>
      <c r="EB202" s="23">
        <f>EXP(-LN(2)/25)*EB201+(1-EXP(-LN(2)/25))/(LN(2)/25)*Calculateur!DW202*Calculateur!DY202*VLOOKUP('Données projet'!$B$9,Paramètres!$A$1:$I$88,3,0)*0.475*44/12</f>
        <v>0</v>
      </c>
      <c r="EC202" s="23">
        <f>EXP(-LN(2)/2)*EC201+(1-EXP(-LN(2)/2))/(LN(2)/2)*DW202*DZ202*VLOOKUP('Données projet'!$B$9,Paramètres!$A$1:$I$88,3,0)*0.475*44/12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IF(A202&lt;'Données projet'!$A$192,$EG$205^A202,IF(A202='Données projet'!$A$192,'Données projet'!$B$192,EJ201+EI202-ER201))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204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05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projet'!$B$9,Paramètres!$A$1:$I$88,3,0)*0.475*44/12</f>
        <v>0</v>
      </c>
      <c r="EW202" s="23">
        <f>EXP(-LN(2)/25)*EW201+(1-EXP(-LN(2)/25))/(LN(2)/25)*Calculateur!ER202*Calculateur!ET202*VLOOKUP('Données projet'!$B$9,Paramètres!$A$1:$I$88,3,0)*0.475*44/12</f>
        <v>0</v>
      </c>
      <c r="EX202" s="23">
        <f>EXP(-LN(2)/2)*EX201+(1-EXP(-LN(2)/2))/(LN(2)/2)*ER202*EU202*VLOOKUP('Données projet'!$B$9,Paramètres!$A$1:$I$88,3,0)*0.475*44/12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IF(A202&lt;'Données projet'!$A$218,$FB$205^A202,IF(A202='Données projet'!$A$218,'Données projet'!$B$218,FE201+FD202-FM201))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206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07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projet'!$B$9,Paramètres!$A$1:$I$88,3,0)*0.475*44/12</f>
        <v>0</v>
      </c>
      <c r="FR202" s="23">
        <f>EXP(-LN(2)/25)*FR201+(1-EXP(-LN(2)/25))/(LN(2)/25)*Calculateur!FM202*Calculateur!FO202*VLOOKUP('Données projet'!$B$9,Paramètres!$A$1:$I$88,3,0)*0.475*44/12</f>
        <v>0</v>
      </c>
      <c r="FS202" s="23">
        <f>EXP(-LN(2)/2)*FS201+(1-EXP(-LN(2)/2))/(LN(2)/2)*FM202*FP202*VLOOKUP('Données projet'!$B$9,Paramètres!$A$1:$I$88,3,0)*0.475*44/12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IF(A202&lt;'Données projet'!$A$244,$FW$205^A202,IF(A202='Données projet'!$A$244,'Données projet'!$B$244,FZ201+FY202-GH201))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8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09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projet'!$B$9,Paramètres!$A$1:$I$88,3,0)*0.475*44/12</f>
        <v>0</v>
      </c>
      <c r="GM202" s="23">
        <f>EXP(-LN(2)/25)*GM201+(1-EXP(-LN(2)/25))/(LN(2)/25)*Calculateur!GH202*Calculateur!GJ202*VLOOKUP('Données projet'!$B$9,Paramètres!$A$1:$I$88,3,0)*0.475*44/12</f>
        <v>0</v>
      </c>
      <c r="GN202" s="23">
        <f>EXP(-LN(2)/2)*GN201+(1-EXP(-LN(2)/2))/(LN(2)/2)*GH202*GK202*VLOOKUP('Données projet'!$B$9,Paramètres!$A$1:$I$88,3,0)*0.475*44/12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IF(A202&lt;'Données projet'!$A$270,$GR$205^A202,IF(A202='Données projet'!$A$270,'Données projet'!$B$270,GU201+GT202-HC201))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10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1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projet'!$B$9,Paramètres!$A$1:$I$88,3,0)*0.475*44/12</f>
        <v>0</v>
      </c>
      <c r="HH202" s="23">
        <f>EXP(-LN(2)/25)*HH201+(1-EXP(-LN(2)/25))/(LN(2)/25)*Calculateur!HC202*Calculateur!HE202*VLOOKUP('Données projet'!$B$9,Paramètres!$A$1:$I$88,3,0)*0.475*44/12</f>
        <v>0</v>
      </c>
      <c r="HI202" s="23">
        <f>EXP(-LN(2)/2)*HI201+(1-EXP(-LN(2)/2))/(LN(2)/2)*HC202*HF202*VLOOKUP('Données projet'!$B$9,Paramètres!$A$1:$I$88,3,0)*0.475*44/12</f>
        <v>0</v>
      </c>
      <c r="HJ202" s="24">
        <f t="shared" si="190"/>
        <v>0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119.59999999999984</v>
      </c>
      <c r="D203" s="12">
        <f t="shared" si="21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3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IF(A203&lt;'Données projet'!$A$36,$K$205^A203,IF(A203='Données projet'!$A$36,'Données projet'!$B$36,N202+M203-V202))</f>
        <v>0</v>
      </c>
      <c r="O203" s="14">
        <f>N203*VLOOKUP('Données projet'!$B$9,Paramètres!$A$1:$I$88,3,0)*VLOOKUP('Données projet'!$B$9,Paramètres!$A$1:$I$88,5,0)</f>
        <v>0</v>
      </c>
      <c r="P203" s="14" t="e">
        <f t="shared" si="21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148.54336005338024</v>
      </c>
      <c r="T203" s="62">
        <f t="shared" si="192"/>
        <v>361.07991692964788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1.8397032742798354</v>
      </c>
      <c r="AA203" s="23">
        <f>EXP(-LN(2)/25)*AA202+(1-EXP(-LN(2)/25))/(LN(2)/25)*Calculateur!V203*Calculateur!X203*VLOOKUP('Données projet'!$B$9,Paramètres!$A$1:$I$88,3,0)*0.475*44/12</f>
        <v>0.39440571226283822</v>
      </c>
      <c r="AB203" s="23">
        <f>EXP(-LN(2)/2)*AB202+(1-EXP(-LN(2)/2))/(LN(2)/2)*V203*Y203*VLOOKUP('Données projet'!$B$9,Paramètres!$A$1:$I$88,3,0)*0.475*44/12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IF(A203&lt;'Données projet'!$A$62,$AF$205^A203,IF(A203='Données projet'!$A$62,'Données projet'!$B$62,AI202+AH203-AQ202))</f>
        <v>0</v>
      </c>
      <c r="AJ203" s="14" t="e">
        <f>AI203*VLOOKUP('Données projet'!$B$10,Paramètres!$A$1:$I$88,3,0)*VLOOKUP('Données projet'!$B$10,Paramètres!$A$1:$I$88,5,0)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4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19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projet'!$B$9,Paramètres!$A$1:$I$88,3,0)*0.475*44/12</f>
        <v>0</v>
      </c>
      <c r="AV203" s="23">
        <f>EXP(-LN(2)/25)*AV202+(1-EXP(-LN(2)/25))/(LN(2)/25)*Calculateur!AQ203*Calculateur!AS203*VLOOKUP('Données projet'!$B$9,Paramètres!$A$1:$I$88,3,0)*0.475*44/12</f>
        <v>0</v>
      </c>
      <c r="AW203" s="23">
        <f>EXP(-LN(2)/2)*AW202+(1-EXP(-LN(2)/2))/(LN(2)/2)*AQ203*AT203*VLOOKUP('Données projet'!$B$9,Paramètres!$A$1:$I$88,3,0)*0.475*44/12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IF(A203&lt;'Données projet'!$A$88,$BA$205^A203,IF(A203='Données projet'!$A$88,'Données projet'!$B$88,BD202+BC203-BL202))</f>
        <v>0</v>
      </c>
      <c r="BE203" s="14" t="e">
        <f>BD203*VLOOKUP('Données projet'!$B$11,Paramètres!$A$1:$I$88,3,0)*VLOOKUP('Données projet'!$B$11,Paramètres!$A$1:$I$88,5,0)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6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197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projet'!$B$9,Paramètres!$A$1:$I$88,3,0)*0.475*44/12</f>
        <v>0</v>
      </c>
      <c r="BQ203" s="23">
        <f>EXP(-LN(2)/25)*BQ202+(1-EXP(-LN(2)/25))/(LN(2)/25)*Calculateur!BL203*Calculateur!BN203*VLOOKUP('Données projet'!$B$9,Paramètres!$A$1:$I$88,3,0)*0.475*44/12</f>
        <v>0</v>
      </c>
      <c r="BR203" s="23">
        <f>EXP(-LN(2)/2)*BR202+(1-EXP(-LN(2)/2))/(LN(2)/2)*BL203*BO203*VLOOKUP('Données projet'!$B$9,Paramètres!$A$1:$I$88,3,0)*0.475*44/12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IF(A203&lt;'Données projet'!$A$114,$BV$205^A203,IF(A203='Données projet'!$A$114,'Données projet'!$B$114,BY202+BX203-CG202))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8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199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projet'!$B$9,Paramètres!$A$1:$I$88,3,0)*0.475*44/12</f>
        <v>0</v>
      </c>
      <c r="CL203" s="23">
        <f>EXP(-LN(2)/25)*CL202+(1-EXP(-LN(2)/25))/(LN(2)/25)*Calculateur!CG203*Calculateur!CI203*VLOOKUP('Données projet'!$B$9,Paramètres!$A$1:$I$88,3,0)*0.475*44/12</f>
        <v>0</v>
      </c>
      <c r="CM203" s="23">
        <f>EXP(-LN(2)/2)*CM202+(1-EXP(-LN(2)/2))/(LN(2)/2)*CG203*CJ203*VLOOKUP('Données projet'!$B$9,Paramètres!$A$1:$I$88,3,0)*0.475*44/12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IF(A203&lt;'Données projet'!$A$140,$CQ$205^A203,IF(A203='Données projet'!$A$140,'Données projet'!$B$140,CT202+CS203-DB202))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200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1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projet'!$B$9,Paramètres!$A$1:$I$88,3,0)*0.475*44/12</f>
        <v>0</v>
      </c>
      <c r="DG203" s="23">
        <f>EXP(-LN(2)/25)*DG202+(1-EXP(-LN(2)/25))/(LN(2)/25)*Calculateur!DB203*Calculateur!DD203*VLOOKUP('Données projet'!$B$9,Paramètres!$A$1:$I$88,3,0)*0.475*44/12</f>
        <v>0</v>
      </c>
      <c r="DH203" s="23">
        <f>EXP(-LN(2)/2)*DH202+(1-EXP(-LN(2)/2))/(LN(2)/2)*DB203*DE203*VLOOKUP('Données projet'!$B$9,Paramètres!$A$1:$I$88,3,0)*0.475*44/12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IF(A203&lt;'Données projet'!$A$166,$DL$205^A203,IF(A203='Données projet'!$A$166,'Données projet'!$B$166,DO202+DN203-DW202))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202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3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projet'!$B$9,Paramètres!$A$1:$I$88,3,0)*0.475*44/12</f>
        <v>0</v>
      </c>
      <c r="EB203" s="23">
        <f>EXP(-LN(2)/25)*EB202+(1-EXP(-LN(2)/25))/(LN(2)/25)*Calculateur!DW203*Calculateur!DY203*VLOOKUP('Données projet'!$B$9,Paramètres!$A$1:$I$88,3,0)*0.475*44/12</f>
        <v>0</v>
      </c>
      <c r="EC203" s="23">
        <f>EXP(-LN(2)/2)*EC202+(1-EXP(-LN(2)/2))/(LN(2)/2)*DW203*DZ203*VLOOKUP('Données projet'!$B$9,Paramètres!$A$1:$I$88,3,0)*0.475*44/12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IF(A203&lt;'Données projet'!$A$192,$EG$205^A203,IF(A203='Données projet'!$A$192,'Données projet'!$B$192,EJ202+EI203-ER202))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204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05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projet'!$B$9,Paramètres!$A$1:$I$88,3,0)*0.475*44/12</f>
        <v>0</v>
      </c>
      <c r="EW203" s="23">
        <f>EXP(-LN(2)/25)*EW202+(1-EXP(-LN(2)/25))/(LN(2)/25)*Calculateur!ER203*Calculateur!ET203*VLOOKUP('Données projet'!$B$9,Paramètres!$A$1:$I$88,3,0)*0.475*44/12</f>
        <v>0</v>
      </c>
      <c r="EX203" s="23">
        <f>EXP(-LN(2)/2)*EX202+(1-EXP(-LN(2)/2))/(LN(2)/2)*ER203*EU203*VLOOKUP('Données projet'!$B$9,Paramètres!$A$1:$I$88,3,0)*0.475*44/12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IF(A203&lt;'Données projet'!$A$218,$FB$205^A203,IF(A203='Données projet'!$A$218,'Données projet'!$B$218,FE202+FD203-FM202))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206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07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projet'!$B$9,Paramètres!$A$1:$I$88,3,0)*0.475*44/12</f>
        <v>0</v>
      </c>
      <c r="FR203" s="23">
        <f>EXP(-LN(2)/25)*FR202+(1-EXP(-LN(2)/25))/(LN(2)/25)*Calculateur!FM203*Calculateur!FO203*VLOOKUP('Données projet'!$B$9,Paramètres!$A$1:$I$88,3,0)*0.475*44/12</f>
        <v>0</v>
      </c>
      <c r="FS203" s="23">
        <f>EXP(-LN(2)/2)*FS202+(1-EXP(-LN(2)/2))/(LN(2)/2)*FM203*FP203*VLOOKUP('Données projet'!$B$9,Paramètres!$A$1:$I$88,3,0)*0.475*44/12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IF(A203&lt;'Données projet'!$A$244,$FW$205^A203,IF(A203='Données projet'!$A$244,'Données projet'!$B$244,FZ202+FY203-GH202))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8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09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projet'!$B$9,Paramètres!$A$1:$I$88,3,0)*0.475*44/12</f>
        <v>0</v>
      </c>
      <c r="GM203" s="23">
        <f>EXP(-LN(2)/25)*GM202+(1-EXP(-LN(2)/25))/(LN(2)/25)*Calculateur!GH203*Calculateur!GJ203*VLOOKUP('Données projet'!$B$9,Paramètres!$A$1:$I$88,3,0)*0.475*44/12</f>
        <v>0</v>
      </c>
      <c r="GN203" s="23">
        <f>EXP(-LN(2)/2)*GN202+(1-EXP(-LN(2)/2))/(LN(2)/2)*GH203*GK203*VLOOKUP('Données projet'!$B$9,Paramètres!$A$1:$I$88,3,0)*0.475*44/12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IF(A203&lt;'Données projet'!$A$270,$GR$205^A203,IF(A203='Données projet'!$A$270,'Données projet'!$B$270,GU202+GT203-HC202))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10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1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projet'!$B$9,Paramètres!$A$1:$I$88,3,0)*0.475*44/12</f>
        <v>0</v>
      </c>
      <c r="HH203" s="23">
        <f>EXP(-LN(2)/25)*HH202+(1-EXP(-LN(2)/25))/(LN(2)/25)*Calculateur!HC203*Calculateur!HE203*VLOOKUP('Données projet'!$B$9,Paramètres!$A$1:$I$88,3,0)*0.475*44/12</f>
        <v>0</v>
      </c>
      <c r="HI203" s="23">
        <f>EXP(-LN(2)/2)*HI202+(1-EXP(-LN(2)/2))/(LN(2)/2)*HC203*HF203*VLOOKUP('Données projet'!$B$9,Paramètres!$A$1:$I$88,3,0)*0.475*44/12</f>
        <v>0</v>
      </c>
      <c r="HJ203" s="24">
        <f t="shared" si="190"/>
        <v>0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1.4943820583928935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TT+DtMEmlAim6T4a6DW8X05eHX8Dh+Nolm+0eC/4OZByioVMrpXJ6NftXWuJe90LAyhQNQ8u6DrSJDQpYN/AQ==" saltValue="5LYUUpy1mChDhvf2CF1E5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D1" workbookViewId="0">
      <selection activeCell="D1" sqref="A1:XFD1048576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35" t="s">
        <v>0</v>
      </c>
      <c r="B1" s="136" t="s">
        <v>106</v>
      </c>
      <c r="C1" s="137" t="s">
        <v>144</v>
      </c>
      <c r="D1" s="136" t="s">
        <v>100</v>
      </c>
      <c r="E1" s="137" t="s">
        <v>145</v>
      </c>
      <c r="F1" s="137" t="s">
        <v>100</v>
      </c>
      <c r="G1" s="137" t="s">
        <v>146</v>
      </c>
      <c r="H1" s="137" t="s">
        <v>100</v>
      </c>
      <c r="I1" s="138" t="s">
        <v>147</v>
      </c>
      <c r="J1" s="105"/>
      <c r="K1" s="105"/>
      <c r="L1" s="105"/>
      <c r="M1" s="105"/>
      <c r="N1" s="105"/>
    </row>
    <row r="2" spans="1:16" x14ac:dyDescent="0.3">
      <c r="A2" s="139" t="s">
        <v>1</v>
      </c>
      <c r="B2" s="140" t="s">
        <v>53</v>
      </c>
      <c r="C2" s="141">
        <v>0.62</v>
      </c>
      <c r="D2" s="141" t="s">
        <v>161</v>
      </c>
      <c r="E2" s="141">
        <v>1.56</v>
      </c>
      <c r="F2" s="141" t="s">
        <v>275</v>
      </c>
      <c r="G2" s="142">
        <v>0.43</v>
      </c>
      <c r="H2" s="143" t="s">
        <v>279</v>
      </c>
      <c r="I2" s="144">
        <v>0.25</v>
      </c>
      <c r="J2" s="105"/>
      <c r="K2" s="105"/>
      <c r="L2" s="105"/>
      <c r="M2" s="105"/>
      <c r="N2" s="105"/>
      <c r="O2" s="272" t="s">
        <v>238</v>
      </c>
      <c r="P2" s="145">
        <v>0</v>
      </c>
    </row>
    <row r="3" spans="1:16" ht="15" thickBot="1" x14ac:dyDescent="0.35">
      <c r="A3" s="146" t="s">
        <v>2</v>
      </c>
      <c r="B3" s="147" t="s">
        <v>54</v>
      </c>
      <c r="C3" s="148">
        <v>0.64</v>
      </c>
      <c r="D3" s="148" t="s">
        <v>161</v>
      </c>
      <c r="E3" s="148">
        <v>1.56</v>
      </c>
      <c r="F3" s="149" t="s">
        <v>275</v>
      </c>
      <c r="G3" s="150">
        <v>0.43</v>
      </c>
      <c r="H3" s="148" t="s">
        <v>279</v>
      </c>
      <c r="I3" s="151">
        <v>0.25</v>
      </c>
      <c r="J3" s="105"/>
      <c r="K3" s="105"/>
      <c r="L3" s="105"/>
      <c r="M3" s="105"/>
      <c r="N3" s="105"/>
      <c r="O3" s="273"/>
      <c r="P3" s="152">
        <v>0.2</v>
      </c>
    </row>
    <row r="4" spans="1:16" ht="15" thickBot="1" x14ac:dyDescent="0.35">
      <c r="A4" s="146" t="s">
        <v>98</v>
      </c>
      <c r="B4" s="147" t="s">
        <v>99</v>
      </c>
      <c r="C4" s="148">
        <v>0.42</v>
      </c>
      <c r="D4" s="148" t="s">
        <v>161</v>
      </c>
      <c r="E4" s="148">
        <v>1.56</v>
      </c>
      <c r="F4" s="149" t="s">
        <v>275</v>
      </c>
      <c r="G4" s="150">
        <v>0.43</v>
      </c>
      <c r="H4" s="148" t="s">
        <v>279</v>
      </c>
      <c r="I4" s="151">
        <v>0.25</v>
      </c>
      <c r="J4" s="105"/>
      <c r="K4" s="105"/>
      <c r="L4" s="105"/>
      <c r="M4" s="105"/>
      <c r="N4" s="105"/>
    </row>
    <row r="5" spans="1:16" x14ac:dyDescent="0.3">
      <c r="A5" s="146" t="s">
        <v>4</v>
      </c>
      <c r="B5" s="147" t="s">
        <v>55</v>
      </c>
      <c r="C5" s="148">
        <v>0.42</v>
      </c>
      <c r="D5" s="148" t="s">
        <v>161</v>
      </c>
      <c r="E5" s="148">
        <v>1.56</v>
      </c>
      <c r="F5" s="149" t="s">
        <v>275</v>
      </c>
      <c r="G5" s="150">
        <v>0.43</v>
      </c>
      <c r="H5" s="148" t="s">
        <v>279</v>
      </c>
      <c r="I5" s="151">
        <v>0.25</v>
      </c>
      <c r="J5" s="105"/>
      <c r="K5" s="105"/>
      <c r="L5" s="105"/>
      <c r="M5" s="105"/>
      <c r="N5" s="105"/>
      <c r="O5" s="272" t="s">
        <v>237</v>
      </c>
      <c r="P5" s="145">
        <v>0</v>
      </c>
    </row>
    <row r="6" spans="1:16" x14ac:dyDescent="0.3">
      <c r="A6" s="146" t="s">
        <v>3</v>
      </c>
      <c r="B6" s="147" t="s">
        <v>97</v>
      </c>
      <c r="C6" s="148">
        <v>0.42</v>
      </c>
      <c r="D6" s="148" t="s">
        <v>161</v>
      </c>
      <c r="E6" s="148">
        <v>1.56</v>
      </c>
      <c r="F6" s="149" t="s">
        <v>275</v>
      </c>
      <c r="G6" s="150">
        <v>0.43</v>
      </c>
      <c r="H6" s="148" t="s">
        <v>279</v>
      </c>
      <c r="I6" s="151">
        <v>0.25</v>
      </c>
      <c r="J6" s="105"/>
      <c r="K6" s="105"/>
      <c r="L6" s="105"/>
      <c r="M6" s="105"/>
      <c r="N6" s="105"/>
      <c r="O6" s="274"/>
      <c r="P6" s="153">
        <v>0.05</v>
      </c>
    </row>
    <row r="7" spans="1:16" x14ac:dyDescent="0.3">
      <c r="A7" s="146" t="s">
        <v>5</v>
      </c>
      <c r="B7" s="147" t="s">
        <v>56</v>
      </c>
      <c r="C7" s="148">
        <v>0.52</v>
      </c>
      <c r="D7" s="148" t="s">
        <v>161</v>
      </c>
      <c r="E7" s="148">
        <v>1.56</v>
      </c>
      <c r="F7" s="149" t="s">
        <v>275</v>
      </c>
      <c r="G7" s="150">
        <v>0.43</v>
      </c>
      <c r="H7" s="148" t="s">
        <v>279</v>
      </c>
      <c r="I7" s="151">
        <v>0.25</v>
      </c>
      <c r="J7" s="105"/>
      <c r="K7" s="105"/>
      <c r="L7" s="105"/>
      <c r="M7" s="105"/>
      <c r="N7" s="105"/>
      <c r="O7" s="274"/>
      <c r="P7" s="153">
        <v>0.1</v>
      </c>
    </row>
    <row r="8" spans="1:16" ht="15" thickBot="1" x14ac:dyDescent="0.35">
      <c r="A8" s="146" t="s">
        <v>164</v>
      </c>
      <c r="B8" s="147" t="s">
        <v>57</v>
      </c>
      <c r="C8" s="148">
        <v>0.36</v>
      </c>
      <c r="D8" s="148" t="s">
        <v>161</v>
      </c>
      <c r="E8" s="148">
        <v>1.3</v>
      </c>
      <c r="F8" s="149" t="s">
        <v>275</v>
      </c>
      <c r="G8" s="150">
        <v>0.55000000000000004</v>
      </c>
      <c r="H8" s="148" t="s">
        <v>153</v>
      </c>
      <c r="I8" s="151">
        <v>0.43</v>
      </c>
      <c r="J8" s="105"/>
      <c r="K8" s="105"/>
      <c r="L8" s="105"/>
      <c r="M8" s="105"/>
      <c r="N8" s="105"/>
      <c r="O8" s="273"/>
      <c r="P8" s="152">
        <v>0.15</v>
      </c>
    </row>
    <row r="9" spans="1:16" ht="15" thickBot="1" x14ac:dyDescent="0.35">
      <c r="A9" s="146" t="s">
        <v>6</v>
      </c>
      <c r="B9" s="147" t="s">
        <v>58</v>
      </c>
      <c r="C9" s="148">
        <v>0.61</v>
      </c>
      <c r="D9" s="148" t="s">
        <v>161</v>
      </c>
      <c r="E9" s="148">
        <v>1.56</v>
      </c>
      <c r="F9" s="149" t="s">
        <v>275</v>
      </c>
      <c r="G9" s="150">
        <v>0.43</v>
      </c>
      <c r="H9" s="148" t="s">
        <v>279</v>
      </c>
      <c r="I9" s="151">
        <v>0.25</v>
      </c>
      <c r="J9" s="105"/>
      <c r="K9" s="105"/>
      <c r="L9" s="105"/>
      <c r="M9" s="105"/>
      <c r="N9" s="105"/>
    </row>
    <row r="10" spans="1:16" x14ac:dyDescent="0.3">
      <c r="A10" s="146" t="s">
        <v>7</v>
      </c>
      <c r="B10" s="147" t="s">
        <v>59</v>
      </c>
      <c r="C10" s="148">
        <v>0.66</v>
      </c>
      <c r="D10" s="148" t="s">
        <v>161</v>
      </c>
      <c r="E10" s="148">
        <v>1.56</v>
      </c>
      <c r="F10" s="149" t="s">
        <v>275</v>
      </c>
      <c r="G10" s="150">
        <v>0.43</v>
      </c>
      <c r="H10" s="148" t="s">
        <v>279</v>
      </c>
      <c r="I10" s="151">
        <v>0.25</v>
      </c>
      <c r="J10" s="105"/>
      <c r="K10" s="105"/>
      <c r="L10" s="105"/>
      <c r="M10" s="105"/>
      <c r="N10" s="105"/>
      <c r="O10" s="272" t="s">
        <v>236</v>
      </c>
      <c r="P10" s="145">
        <v>0</v>
      </c>
    </row>
    <row r="11" spans="1:16" ht="15" thickBot="1" x14ac:dyDescent="0.35">
      <c r="A11" s="146" t="s">
        <v>8</v>
      </c>
      <c r="B11" s="147" t="s">
        <v>60</v>
      </c>
      <c r="C11" s="148">
        <v>0.47</v>
      </c>
      <c r="D11" s="148" t="s">
        <v>161</v>
      </c>
      <c r="E11" s="148">
        <v>1.56</v>
      </c>
      <c r="F11" s="149" t="s">
        <v>275</v>
      </c>
      <c r="G11" s="150">
        <v>0.43</v>
      </c>
      <c r="H11" s="148" t="s">
        <v>279</v>
      </c>
      <c r="I11" s="151">
        <v>0.25</v>
      </c>
      <c r="J11" s="105"/>
      <c r="K11" s="105"/>
      <c r="L11" s="105"/>
      <c r="M11" s="105"/>
      <c r="N11" s="105"/>
      <c r="O11" s="273"/>
      <c r="P11" s="152">
        <v>0.1</v>
      </c>
    </row>
    <row r="12" spans="1:16" x14ac:dyDescent="0.3">
      <c r="A12" s="146" t="s">
        <v>9</v>
      </c>
      <c r="B12" s="147" t="s">
        <v>61</v>
      </c>
      <c r="C12" s="148">
        <v>0.67</v>
      </c>
      <c r="D12" s="148" t="s">
        <v>161</v>
      </c>
      <c r="E12" s="148">
        <v>1.56</v>
      </c>
      <c r="F12" s="149" t="s">
        <v>275</v>
      </c>
      <c r="G12" s="150">
        <v>0.43</v>
      </c>
      <c r="H12" s="148" t="s">
        <v>152</v>
      </c>
      <c r="I12" s="151">
        <v>0.25</v>
      </c>
      <c r="J12" s="105"/>
      <c r="K12" s="105"/>
      <c r="L12" s="105"/>
      <c r="M12" s="105"/>
      <c r="N12" s="105"/>
    </row>
    <row r="13" spans="1:16" x14ac:dyDescent="0.3">
      <c r="A13" s="146" t="s">
        <v>10</v>
      </c>
      <c r="B13" s="147" t="s">
        <v>62</v>
      </c>
      <c r="C13" s="148">
        <v>0.7</v>
      </c>
      <c r="D13" s="148" t="s">
        <v>161</v>
      </c>
      <c r="E13" s="148">
        <v>1.56</v>
      </c>
      <c r="F13" s="149" t="s">
        <v>275</v>
      </c>
      <c r="G13" s="150">
        <v>0.43</v>
      </c>
      <c r="H13" s="148" t="s">
        <v>152</v>
      </c>
      <c r="I13" s="151">
        <v>0.25</v>
      </c>
      <c r="J13" s="105"/>
      <c r="K13" s="105"/>
      <c r="L13" s="105"/>
      <c r="M13" s="105"/>
      <c r="N13" s="105"/>
    </row>
    <row r="14" spans="1:16" x14ac:dyDescent="0.3">
      <c r="A14" s="146" t="s">
        <v>11</v>
      </c>
      <c r="B14" s="147" t="s">
        <v>63</v>
      </c>
      <c r="C14" s="148">
        <v>0.54</v>
      </c>
      <c r="D14" s="148" t="s">
        <v>161</v>
      </c>
      <c r="E14" s="148">
        <v>1.56</v>
      </c>
      <c r="F14" s="149" t="s">
        <v>275</v>
      </c>
      <c r="G14" s="150">
        <v>0.43</v>
      </c>
      <c r="H14" s="148" t="s">
        <v>152</v>
      </c>
      <c r="I14" s="151">
        <v>0.25</v>
      </c>
      <c r="J14" s="105"/>
      <c r="K14" s="105"/>
      <c r="L14" s="105"/>
      <c r="M14" s="105"/>
      <c r="N14" s="105"/>
    </row>
    <row r="15" spans="1:16" x14ac:dyDescent="0.3">
      <c r="A15" s="146" t="s">
        <v>12</v>
      </c>
      <c r="B15" s="147" t="s">
        <v>64</v>
      </c>
      <c r="C15" s="148">
        <v>0.65</v>
      </c>
      <c r="D15" s="148" t="s">
        <v>161</v>
      </c>
      <c r="E15" s="148">
        <v>1.56</v>
      </c>
      <c r="F15" s="149" t="s">
        <v>275</v>
      </c>
      <c r="G15" s="150">
        <v>0.43</v>
      </c>
      <c r="H15" s="148" t="s">
        <v>152</v>
      </c>
      <c r="I15" s="151">
        <v>0.25</v>
      </c>
      <c r="J15" s="105"/>
      <c r="K15" s="105"/>
      <c r="L15" s="105"/>
      <c r="M15" s="105"/>
      <c r="N15" s="105"/>
    </row>
    <row r="16" spans="1:16" x14ac:dyDescent="0.3">
      <c r="A16" s="146" t="s">
        <v>13</v>
      </c>
      <c r="B16" s="147" t="s">
        <v>65</v>
      </c>
      <c r="C16" s="148">
        <v>0.56000000000000005</v>
      </c>
      <c r="D16" s="148" t="s">
        <v>161</v>
      </c>
      <c r="E16" s="148">
        <v>1.56</v>
      </c>
      <c r="F16" s="149" t="s">
        <v>275</v>
      </c>
      <c r="G16" s="150">
        <v>0.43</v>
      </c>
      <c r="H16" s="148" t="s">
        <v>152</v>
      </c>
      <c r="I16" s="151">
        <v>0.25</v>
      </c>
      <c r="J16" s="105"/>
      <c r="K16" s="105"/>
      <c r="L16" s="105"/>
      <c r="M16" s="105"/>
      <c r="N16" s="105"/>
    </row>
    <row r="17" spans="1:14" x14ac:dyDescent="0.3">
      <c r="A17" s="146" t="s">
        <v>14</v>
      </c>
      <c r="B17" s="147" t="s">
        <v>66</v>
      </c>
      <c r="C17" s="148">
        <v>0.57999999999999996</v>
      </c>
      <c r="D17" s="148" t="s">
        <v>161</v>
      </c>
      <c r="E17" s="148">
        <v>1.56</v>
      </c>
      <c r="F17" s="149" t="s">
        <v>275</v>
      </c>
      <c r="G17" s="150">
        <v>0.43</v>
      </c>
      <c r="H17" s="148" t="s">
        <v>152</v>
      </c>
      <c r="I17" s="151">
        <v>0.25</v>
      </c>
      <c r="J17" s="105"/>
      <c r="K17" s="105"/>
      <c r="L17" s="105"/>
      <c r="M17" s="105"/>
      <c r="N17" s="105"/>
    </row>
    <row r="18" spans="1:14" x14ac:dyDescent="0.3">
      <c r="A18" s="146" t="s">
        <v>15</v>
      </c>
      <c r="B18" s="147" t="s">
        <v>67</v>
      </c>
      <c r="C18" s="148">
        <v>0.64</v>
      </c>
      <c r="D18" s="148" t="s">
        <v>161</v>
      </c>
      <c r="E18" s="148">
        <v>1.56</v>
      </c>
      <c r="F18" s="149" t="s">
        <v>275</v>
      </c>
      <c r="G18" s="150">
        <v>0.43</v>
      </c>
      <c r="H18" s="148" t="s">
        <v>152</v>
      </c>
      <c r="I18" s="151">
        <v>0.25</v>
      </c>
      <c r="J18" s="105"/>
      <c r="K18" s="105"/>
      <c r="L18" s="105"/>
      <c r="M18" s="105"/>
      <c r="N18" s="105"/>
    </row>
    <row r="19" spans="1:14" x14ac:dyDescent="0.3">
      <c r="A19" s="146" t="s">
        <v>16</v>
      </c>
      <c r="B19" s="147" t="s">
        <v>68</v>
      </c>
      <c r="C19" s="148">
        <v>0.73</v>
      </c>
      <c r="D19" s="148" t="s">
        <v>161</v>
      </c>
      <c r="E19" s="148">
        <v>1.56</v>
      </c>
      <c r="F19" s="149" t="s">
        <v>275</v>
      </c>
      <c r="G19" s="150">
        <v>0.43</v>
      </c>
      <c r="H19" s="148" t="s">
        <v>152</v>
      </c>
      <c r="I19" s="151">
        <v>0.25</v>
      </c>
      <c r="J19" s="105"/>
      <c r="K19" s="105"/>
      <c r="L19" s="105"/>
      <c r="M19" s="105"/>
      <c r="N19" s="105"/>
    </row>
    <row r="20" spans="1:14" x14ac:dyDescent="0.3">
      <c r="A20" s="146" t="s">
        <v>52</v>
      </c>
      <c r="B20" s="147" t="s">
        <v>69</v>
      </c>
      <c r="C20" s="148">
        <v>0.69</v>
      </c>
      <c r="D20" s="148" t="s">
        <v>131</v>
      </c>
      <c r="E20" s="148">
        <v>1.56</v>
      </c>
      <c r="F20" s="149" t="s">
        <v>275</v>
      </c>
      <c r="G20" s="150">
        <v>0.43</v>
      </c>
      <c r="H20" s="148" t="s">
        <v>283</v>
      </c>
      <c r="I20" s="151">
        <v>0.25</v>
      </c>
      <c r="J20" s="105"/>
      <c r="K20" s="105"/>
      <c r="L20" s="105"/>
      <c r="M20" s="105"/>
      <c r="N20" s="105"/>
    </row>
    <row r="21" spans="1:14" x14ac:dyDescent="0.3">
      <c r="A21" s="146" t="s">
        <v>154</v>
      </c>
      <c r="B21" s="147" t="s">
        <v>155</v>
      </c>
      <c r="C21" s="148">
        <v>0.36</v>
      </c>
      <c r="D21" s="148" t="s">
        <v>161</v>
      </c>
      <c r="E21" s="148">
        <v>1.3</v>
      </c>
      <c r="F21" s="149" t="s">
        <v>275</v>
      </c>
      <c r="G21" s="150">
        <v>0.55000000000000004</v>
      </c>
      <c r="H21" s="148" t="s">
        <v>153</v>
      </c>
      <c r="I21" s="151">
        <v>0.43</v>
      </c>
      <c r="J21" s="105"/>
      <c r="K21" s="105"/>
      <c r="L21" s="105"/>
      <c r="M21" s="105"/>
      <c r="N21" s="105"/>
    </row>
    <row r="22" spans="1:14" x14ac:dyDescent="0.3">
      <c r="A22" s="146" t="s">
        <v>17</v>
      </c>
      <c r="B22" s="147" t="s">
        <v>70</v>
      </c>
      <c r="C22" s="148">
        <v>0.4</v>
      </c>
      <c r="D22" s="148" t="s">
        <v>161</v>
      </c>
      <c r="E22" s="148">
        <v>1.3</v>
      </c>
      <c r="F22" s="149" t="s">
        <v>275</v>
      </c>
      <c r="G22" s="150">
        <v>0.55000000000000004</v>
      </c>
      <c r="H22" s="148" t="s">
        <v>153</v>
      </c>
      <c r="I22" s="151">
        <v>0.43</v>
      </c>
      <c r="J22" s="105"/>
      <c r="K22" s="105"/>
      <c r="L22" s="105"/>
      <c r="M22" s="105"/>
      <c r="N22" s="105"/>
    </row>
    <row r="23" spans="1:14" x14ac:dyDescent="0.3">
      <c r="A23" s="146" t="s">
        <v>18</v>
      </c>
      <c r="B23" s="147" t="s">
        <v>71</v>
      </c>
      <c r="C23" s="148">
        <v>0.43</v>
      </c>
      <c r="D23" s="148" t="s">
        <v>161</v>
      </c>
      <c r="E23" s="148">
        <v>1.3</v>
      </c>
      <c r="F23" s="149" t="s">
        <v>275</v>
      </c>
      <c r="G23" s="150">
        <v>0.55000000000000004</v>
      </c>
      <c r="H23" s="148" t="s">
        <v>153</v>
      </c>
      <c r="I23" s="151">
        <v>0.43</v>
      </c>
      <c r="J23" s="105"/>
      <c r="K23" s="105"/>
      <c r="L23" s="105"/>
      <c r="M23" s="105"/>
      <c r="N23" s="105"/>
    </row>
    <row r="24" spans="1:14" x14ac:dyDescent="0.3">
      <c r="A24" s="146" t="s">
        <v>19</v>
      </c>
      <c r="B24" s="147" t="s">
        <v>72</v>
      </c>
      <c r="C24" s="148">
        <v>0.37</v>
      </c>
      <c r="D24" s="148" t="s">
        <v>161</v>
      </c>
      <c r="E24" s="148">
        <v>1.3</v>
      </c>
      <c r="F24" s="149" t="s">
        <v>275</v>
      </c>
      <c r="G24" s="150">
        <v>0.55000000000000004</v>
      </c>
      <c r="H24" s="148" t="s">
        <v>152</v>
      </c>
      <c r="I24" s="151">
        <v>0.43</v>
      </c>
      <c r="J24" s="105"/>
      <c r="K24" s="105"/>
      <c r="L24" s="105"/>
      <c r="M24" s="105"/>
      <c r="N24" s="105"/>
    </row>
    <row r="25" spans="1:14" x14ac:dyDescent="0.3">
      <c r="A25" s="146" t="s">
        <v>20</v>
      </c>
      <c r="B25" s="147" t="s">
        <v>73</v>
      </c>
      <c r="C25" s="148">
        <v>0.36</v>
      </c>
      <c r="D25" s="148" t="s">
        <v>161</v>
      </c>
      <c r="E25" s="148">
        <v>1.3</v>
      </c>
      <c r="F25" s="149" t="s">
        <v>275</v>
      </c>
      <c r="G25" s="150">
        <v>0.55000000000000004</v>
      </c>
      <c r="H25" s="148" t="s">
        <v>152</v>
      </c>
      <c r="I25" s="151">
        <v>0.43</v>
      </c>
      <c r="J25" s="105"/>
      <c r="K25" s="105"/>
      <c r="L25" s="105"/>
      <c r="M25" s="105"/>
      <c r="N25" s="105"/>
    </row>
    <row r="26" spans="1:14" x14ac:dyDescent="0.3">
      <c r="A26" s="146" t="s">
        <v>21</v>
      </c>
      <c r="B26" s="147" t="s">
        <v>74</v>
      </c>
      <c r="C26" s="148">
        <v>0.56000000000000005</v>
      </c>
      <c r="D26" s="148" t="s">
        <v>161</v>
      </c>
      <c r="E26" s="148">
        <v>1.56</v>
      </c>
      <c r="F26" s="149" t="s">
        <v>275</v>
      </c>
      <c r="G26" s="150">
        <v>0.53</v>
      </c>
      <c r="H26" s="148" t="s">
        <v>276</v>
      </c>
      <c r="I26" s="151">
        <v>0.25</v>
      </c>
      <c r="J26" s="105"/>
      <c r="K26" s="105"/>
      <c r="L26" s="105"/>
      <c r="M26" s="105"/>
      <c r="N26" s="105"/>
    </row>
    <row r="27" spans="1:14" x14ac:dyDescent="0.3">
      <c r="A27" s="146" t="s">
        <v>22</v>
      </c>
      <c r="B27" s="147" t="s">
        <v>75</v>
      </c>
      <c r="C27" s="148">
        <v>0.51</v>
      </c>
      <c r="D27" s="148" t="s">
        <v>161</v>
      </c>
      <c r="E27" s="148">
        <v>1.56</v>
      </c>
      <c r="F27" s="149" t="s">
        <v>275</v>
      </c>
      <c r="G27" s="150">
        <v>0.53</v>
      </c>
      <c r="H27" s="148" t="s">
        <v>276</v>
      </c>
      <c r="I27" s="151">
        <v>0.25</v>
      </c>
      <c r="J27" s="105"/>
      <c r="K27" s="105"/>
      <c r="L27" s="105"/>
      <c r="M27" s="105"/>
      <c r="N27" s="105"/>
    </row>
    <row r="28" spans="1:14" x14ac:dyDescent="0.3">
      <c r="A28" s="146" t="s">
        <v>23</v>
      </c>
      <c r="B28" s="147" t="s">
        <v>76</v>
      </c>
      <c r="C28" s="148">
        <v>0.51</v>
      </c>
      <c r="D28" s="148" t="s">
        <v>161</v>
      </c>
      <c r="E28" s="148">
        <v>1.56</v>
      </c>
      <c r="F28" s="149" t="s">
        <v>275</v>
      </c>
      <c r="G28" s="150">
        <v>0.53</v>
      </c>
      <c r="H28" s="148" t="s">
        <v>276</v>
      </c>
      <c r="I28" s="151">
        <v>0.25</v>
      </c>
      <c r="J28" s="105"/>
      <c r="K28" s="105"/>
      <c r="L28" s="105"/>
      <c r="M28" s="105"/>
      <c r="N28" s="105"/>
    </row>
    <row r="29" spans="1:14" x14ac:dyDescent="0.3">
      <c r="A29" s="146" t="s">
        <v>24</v>
      </c>
      <c r="B29" s="147" t="s">
        <v>24</v>
      </c>
      <c r="C29" s="148">
        <v>0.56000000000000005</v>
      </c>
      <c r="D29" s="148" t="s">
        <v>161</v>
      </c>
      <c r="E29" s="148">
        <v>1.56</v>
      </c>
      <c r="F29" s="149" t="s">
        <v>275</v>
      </c>
      <c r="G29" s="150">
        <v>0.53</v>
      </c>
      <c r="H29" s="148" t="s">
        <v>276</v>
      </c>
      <c r="I29" s="151">
        <v>0.25</v>
      </c>
      <c r="J29" s="105"/>
      <c r="K29" s="105"/>
      <c r="L29" s="105"/>
      <c r="M29" s="105"/>
      <c r="N29" s="105"/>
    </row>
    <row r="30" spans="1:14" x14ac:dyDescent="0.3">
      <c r="A30" s="146" t="s">
        <v>25</v>
      </c>
      <c r="B30" s="147" t="s">
        <v>77</v>
      </c>
      <c r="C30" s="148">
        <v>0.55000000000000004</v>
      </c>
      <c r="D30" s="148" t="s">
        <v>161</v>
      </c>
      <c r="E30" s="148">
        <v>1.56</v>
      </c>
      <c r="F30" s="149" t="s">
        <v>275</v>
      </c>
      <c r="G30" s="150">
        <v>0.53</v>
      </c>
      <c r="H30" s="148" t="s">
        <v>152</v>
      </c>
      <c r="I30" s="151">
        <v>0.25</v>
      </c>
      <c r="J30" s="105"/>
      <c r="K30" s="105"/>
      <c r="L30" s="105"/>
      <c r="M30" s="105"/>
      <c r="N30" s="105"/>
    </row>
    <row r="31" spans="1:14" x14ac:dyDescent="0.3">
      <c r="A31" s="146" t="s">
        <v>26</v>
      </c>
      <c r="B31" s="147" t="s">
        <v>78</v>
      </c>
      <c r="C31" s="148">
        <v>0.56000000000000005</v>
      </c>
      <c r="D31" s="148" t="s">
        <v>161</v>
      </c>
      <c r="E31" s="148">
        <v>1.56</v>
      </c>
      <c r="F31" s="149" t="s">
        <v>275</v>
      </c>
      <c r="G31" s="150">
        <v>0.43</v>
      </c>
      <c r="H31" s="148" t="s">
        <v>279</v>
      </c>
      <c r="I31" s="151">
        <v>0.25</v>
      </c>
      <c r="J31" s="105"/>
      <c r="K31" s="105"/>
      <c r="L31" s="105"/>
      <c r="M31" s="105"/>
      <c r="N31" s="105"/>
    </row>
    <row r="32" spans="1:14" x14ac:dyDescent="0.3">
      <c r="A32" s="146" t="s">
        <v>27</v>
      </c>
      <c r="B32" s="147" t="s">
        <v>79</v>
      </c>
      <c r="C32" s="148">
        <v>0.48</v>
      </c>
      <c r="D32" s="148" t="s">
        <v>161</v>
      </c>
      <c r="E32" s="148">
        <v>1.3</v>
      </c>
      <c r="F32" s="149" t="s">
        <v>275</v>
      </c>
      <c r="G32" s="150">
        <v>0.6</v>
      </c>
      <c r="H32" s="148" t="s">
        <v>282</v>
      </c>
      <c r="I32" s="151">
        <v>0.43</v>
      </c>
      <c r="J32" s="105"/>
      <c r="K32" s="105"/>
      <c r="L32" s="105"/>
      <c r="M32" s="105"/>
      <c r="N32" s="105"/>
    </row>
    <row r="33" spans="1:14" x14ac:dyDescent="0.3">
      <c r="A33" s="146" t="s">
        <v>28</v>
      </c>
      <c r="B33" s="147" t="s">
        <v>80</v>
      </c>
      <c r="C33" s="148">
        <v>0.42</v>
      </c>
      <c r="D33" s="148" t="s">
        <v>161</v>
      </c>
      <c r="E33" s="148">
        <v>1.3</v>
      </c>
      <c r="F33" s="149" t="s">
        <v>275</v>
      </c>
      <c r="G33" s="150">
        <v>0.6</v>
      </c>
      <c r="H33" s="148" t="s">
        <v>282</v>
      </c>
      <c r="I33" s="151">
        <v>0.43</v>
      </c>
      <c r="J33" s="105"/>
      <c r="K33" s="105"/>
      <c r="L33" s="105"/>
      <c r="M33" s="105"/>
      <c r="N33" s="105"/>
    </row>
    <row r="34" spans="1:14" x14ac:dyDescent="0.3">
      <c r="A34" s="146" t="s">
        <v>81</v>
      </c>
      <c r="B34" s="147" t="s">
        <v>163</v>
      </c>
      <c r="C34" s="148">
        <v>0.42</v>
      </c>
      <c r="D34" s="148" t="s">
        <v>103</v>
      </c>
      <c r="E34" s="148">
        <v>1.3</v>
      </c>
      <c r="F34" s="149" t="s">
        <v>275</v>
      </c>
      <c r="G34" s="150">
        <v>0.6</v>
      </c>
      <c r="H34" s="147" t="s">
        <v>281</v>
      </c>
      <c r="I34" s="151">
        <v>0.43</v>
      </c>
      <c r="J34" s="105"/>
      <c r="K34" s="105"/>
      <c r="L34" s="105"/>
      <c r="M34" s="105"/>
      <c r="N34" s="105"/>
    </row>
    <row r="35" spans="1:14" x14ac:dyDescent="0.3">
      <c r="A35" s="146" t="s">
        <v>29</v>
      </c>
      <c r="B35" s="147" t="s">
        <v>82</v>
      </c>
      <c r="C35" s="148">
        <v>0.5</v>
      </c>
      <c r="D35" s="148" t="s">
        <v>161</v>
      </c>
      <c r="E35" s="148">
        <v>1.56</v>
      </c>
      <c r="F35" s="149" t="s">
        <v>275</v>
      </c>
      <c r="G35" s="150">
        <v>0.43</v>
      </c>
      <c r="H35" s="148" t="s">
        <v>279</v>
      </c>
      <c r="I35" s="151">
        <v>0.25</v>
      </c>
      <c r="J35" s="105"/>
      <c r="K35" s="105"/>
      <c r="L35" s="105"/>
      <c r="M35" s="105"/>
      <c r="N35" s="105"/>
    </row>
    <row r="36" spans="1:14" x14ac:dyDescent="0.3">
      <c r="A36" s="146" t="s">
        <v>102</v>
      </c>
      <c r="B36" s="147" t="s">
        <v>101</v>
      </c>
      <c r="C36" s="148">
        <v>0.55000000000000004</v>
      </c>
      <c r="D36" s="148" t="s">
        <v>161</v>
      </c>
      <c r="E36" s="148">
        <v>1.56</v>
      </c>
      <c r="F36" s="149" t="s">
        <v>275</v>
      </c>
      <c r="G36" s="150">
        <v>0.53</v>
      </c>
      <c r="H36" s="148" t="s">
        <v>276</v>
      </c>
      <c r="I36" s="151">
        <v>0.25</v>
      </c>
      <c r="J36" s="105"/>
      <c r="K36" s="105"/>
      <c r="L36" s="105"/>
      <c r="M36" s="105"/>
      <c r="N36" s="105"/>
    </row>
    <row r="37" spans="1:14" x14ac:dyDescent="0.3">
      <c r="A37" s="146" t="s">
        <v>30</v>
      </c>
      <c r="B37" s="147" t="s">
        <v>104</v>
      </c>
      <c r="C37" s="148">
        <v>0.52</v>
      </c>
      <c r="D37" s="148" t="s">
        <v>161</v>
      </c>
      <c r="E37" s="148">
        <v>1.56</v>
      </c>
      <c r="F37" s="149" t="s">
        <v>275</v>
      </c>
      <c r="G37" s="150">
        <v>0.53</v>
      </c>
      <c r="H37" s="148" t="s">
        <v>276</v>
      </c>
      <c r="I37" s="151">
        <v>0.25</v>
      </c>
      <c r="J37" s="105"/>
      <c r="K37" s="105"/>
      <c r="L37" s="105"/>
      <c r="M37" s="105"/>
      <c r="N37" s="105"/>
    </row>
    <row r="38" spans="1:14" x14ac:dyDescent="0.3">
      <c r="A38" s="146" t="s">
        <v>31</v>
      </c>
      <c r="B38" s="147" t="s">
        <v>105</v>
      </c>
      <c r="C38" s="148">
        <v>0.52</v>
      </c>
      <c r="D38" s="148" t="s">
        <v>161</v>
      </c>
      <c r="E38" s="148">
        <v>1.56</v>
      </c>
      <c r="F38" s="149" t="s">
        <v>275</v>
      </c>
      <c r="G38" s="150">
        <v>0.43</v>
      </c>
      <c r="H38" s="148" t="s">
        <v>279</v>
      </c>
      <c r="I38" s="151">
        <v>0.25</v>
      </c>
      <c r="J38" s="105"/>
      <c r="K38" s="105"/>
      <c r="L38" s="105"/>
      <c r="M38" s="105"/>
      <c r="N38" s="105"/>
    </row>
    <row r="39" spans="1:14" x14ac:dyDescent="0.3">
      <c r="A39" s="146" t="s">
        <v>107</v>
      </c>
      <c r="B39" s="147" t="s">
        <v>132</v>
      </c>
      <c r="C39" s="148">
        <v>0.313</v>
      </c>
      <c r="D39" s="148" t="s">
        <v>130</v>
      </c>
      <c r="E39" s="148">
        <v>1.56</v>
      </c>
      <c r="F39" s="149" t="s">
        <v>275</v>
      </c>
      <c r="G39" s="150">
        <v>0.6</v>
      </c>
      <c r="H39" s="148" t="s">
        <v>284</v>
      </c>
      <c r="I39" s="151">
        <v>1.03</v>
      </c>
      <c r="J39" s="105"/>
      <c r="K39" s="105"/>
      <c r="L39" s="105"/>
      <c r="M39" s="105"/>
      <c r="N39" s="105"/>
    </row>
    <row r="40" spans="1:14" x14ac:dyDescent="0.3">
      <c r="A40" s="146" t="s">
        <v>108</v>
      </c>
      <c r="B40" s="147" t="s">
        <v>132</v>
      </c>
      <c r="C40" s="148">
        <v>0.35199999999999998</v>
      </c>
      <c r="D40" s="148" t="s">
        <v>130</v>
      </c>
      <c r="E40" s="148">
        <v>1.56</v>
      </c>
      <c r="F40" s="149" t="s">
        <v>275</v>
      </c>
      <c r="G40" s="150">
        <v>0.6</v>
      </c>
      <c r="H40" s="148" t="s">
        <v>284</v>
      </c>
      <c r="I40" s="151">
        <v>1.03</v>
      </c>
      <c r="J40" s="105"/>
      <c r="K40" s="105"/>
      <c r="L40" s="105"/>
      <c r="M40" s="105"/>
      <c r="N40" s="105"/>
    </row>
    <row r="41" spans="1:14" x14ac:dyDescent="0.3">
      <c r="A41" s="146" t="s">
        <v>121</v>
      </c>
      <c r="B41" s="147" t="s">
        <v>132</v>
      </c>
      <c r="C41" s="148">
        <v>0.32200000000000001</v>
      </c>
      <c r="D41" s="148" t="s">
        <v>130</v>
      </c>
      <c r="E41" s="148">
        <v>1.56</v>
      </c>
      <c r="F41" s="149" t="s">
        <v>275</v>
      </c>
      <c r="G41" s="150">
        <v>0.6</v>
      </c>
      <c r="H41" s="148" t="s">
        <v>284</v>
      </c>
      <c r="I41" s="151">
        <v>1.03</v>
      </c>
      <c r="J41" s="105"/>
      <c r="K41" s="105"/>
      <c r="L41" s="105"/>
      <c r="M41" s="105"/>
      <c r="N41" s="105"/>
    </row>
    <row r="42" spans="1:14" x14ac:dyDescent="0.3">
      <c r="A42" s="146" t="s">
        <v>122</v>
      </c>
      <c r="B42" s="147" t="s">
        <v>132</v>
      </c>
      <c r="C42" s="148">
        <v>0.311</v>
      </c>
      <c r="D42" s="148" t="s">
        <v>130</v>
      </c>
      <c r="E42" s="148">
        <v>1.56</v>
      </c>
      <c r="F42" s="149" t="s">
        <v>275</v>
      </c>
      <c r="G42" s="150">
        <v>0.6</v>
      </c>
      <c r="H42" s="148" t="s">
        <v>284</v>
      </c>
      <c r="I42" s="151">
        <v>1.03</v>
      </c>
      <c r="J42" s="105"/>
      <c r="K42" s="105"/>
      <c r="L42" s="105"/>
      <c r="M42" s="105"/>
      <c r="N42" s="105"/>
    </row>
    <row r="43" spans="1:14" x14ac:dyDescent="0.3">
      <c r="A43" s="146" t="s">
        <v>109</v>
      </c>
      <c r="B43" s="147" t="s">
        <v>132</v>
      </c>
      <c r="C43" s="148">
        <v>0.33900000000000002</v>
      </c>
      <c r="D43" s="148" t="s">
        <v>130</v>
      </c>
      <c r="E43" s="148">
        <v>1.56</v>
      </c>
      <c r="F43" s="149" t="s">
        <v>275</v>
      </c>
      <c r="G43" s="150">
        <v>0.6</v>
      </c>
      <c r="H43" s="148" t="s">
        <v>284</v>
      </c>
      <c r="I43" s="151">
        <v>1.03</v>
      </c>
      <c r="J43" s="105"/>
      <c r="K43" s="105"/>
      <c r="L43" s="105"/>
      <c r="M43" s="105"/>
      <c r="N43" s="105"/>
    </row>
    <row r="44" spans="1:14" x14ac:dyDescent="0.3">
      <c r="A44" s="146" t="s">
        <v>123</v>
      </c>
      <c r="B44" s="147" t="s">
        <v>132</v>
      </c>
      <c r="C44" s="148">
        <v>0.33600000000000002</v>
      </c>
      <c r="D44" s="148" t="s">
        <v>130</v>
      </c>
      <c r="E44" s="148">
        <v>1.56</v>
      </c>
      <c r="F44" s="149" t="s">
        <v>275</v>
      </c>
      <c r="G44" s="150">
        <v>0.6</v>
      </c>
      <c r="H44" s="148" t="s">
        <v>284</v>
      </c>
      <c r="I44" s="151">
        <v>1.03</v>
      </c>
      <c r="J44" s="105"/>
      <c r="K44" s="105"/>
      <c r="L44" s="105"/>
      <c r="M44" s="105"/>
      <c r="N44" s="105"/>
    </row>
    <row r="45" spans="1:14" x14ac:dyDescent="0.3">
      <c r="A45" s="146" t="s">
        <v>110</v>
      </c>
      <c r="B45" s="147" t="s">
        <v>132</v>
      </c>
      <c r="C45" s="148">
        <v>0.32900000000000001</v>
      </c>
      <c r="D45" s="148" t="s">
        <v>130</v>
      </c>
      <c r="E45" s="148">
        <v>1.56</v>
      </c>
      <c r="F45" s="149" t="s">
        <v>275</v>
      </c>
      <c r="G45" s="150">
        <v>0.6</v>
      </c>
      <c r="H45" s="148" t="s">
        <v>284</v>
      </c>
      <c r="I45" s="151">
        <v>1.03</v>
      </c>
      <c r="J45" s="105"/>
      <c r="K45" s="105"/>
      <c r="L45" s="105"/>
      <c r="M45" s="105"/>
      <c r="N45" s="105"/>
    </row>
    <row r="46" spans="1:14" x14ac:dyDescent="0.3">
      <c r="A46" s="146" t="s">
        <v>124</v>
      </c>
      <c r="B46" s="147" t="s">
        <v>132</v>
      </c>
      <c r="C46" s="148">
        <v>0.34300000000000003</v>
      </c>
      <c r="D46" s="148" t="s">
        <v>130</v>
      </c>
      <c r="E46" s="148">
        <v>1.56</v>
      </c>
      <c r="F46" s="149" t="s">
        <v>275</v>
      </c>
      <c r="G46" s="150">
        <v>0.6</v>
      </c>
      <c r="H46" s="148" t="s">
        <v>284</v>
      </c>
      <c r="I46" s="151">
        <v>1.03</v>
      </c>
      <c r="J46" s="105"/>
      <c r="K46" s="105"/>
      <c r="L46" s="105"/>
      <c r="M46" s="105"/>
      <c r="N46" s="105"/>
    </row>
    <row r="47" spans="1:14" x14ac:dyDescent="0.3">
      <c r="A47" s="146" t="s">
        <v>125</v>
      </c>
      <c r="B47" s="147" t="s">
        <v>132</v>
      </c>
      <c r="C47" s="148">
        <v>0.32500000000000001</v>
      </c>
      <c r="D47" s="148" t="s">
        <v>130</v>
      </c>
      <c r="E47" s="148">
        <v>1.56</v>
      </c>
      <c r="F47" s="149" t="s">
        <v>275</v>
      </c>
      <c r="G47" s="150">
        <v>0.6</v>
      </c>
      <c r="H47" s="148" t="s">
        <v>284</v>
      </c>
      <c r="I47" s="151">
        <v>1.03</v>
      </c>
      <c r="J47" s="105"/>
      <c r="K47" s="105"/>
      <c r="L47" s="105"/>
      <c r="M47" s="105"/>
      <c r="N47" s="105"/>
    </row>
    <row r="48" spans="1:14" x14ac:dyDescent="0.3">
      <c r="A48" s="146" t="s">
        <v>126</v>
      </c>
      <c r="B48" s="147" t="s">
        <v>132</v>
      </c>
      <c r="C48" s="148">
        <v>0.32</v>
      </c>
      <c r="D48" s="148" t="s">
        <v>130</v>
      </c>
      <c r="E48" s="148">
        <v>1.56</v>
      </c>
      <c r="F48" s="149" t="s">
        <v>275</v>
      </c>
      <c r="G48" s="150">
        <v>0.6</v>
      </c>
      <c r="H48" s="148" t="s">
        <v>284</v>
      </c>
      <c r="I48" s="151">
        <v>1.03</v>
      </c>
      <c r="J48" s="105"/>
      <c r="K48" s="105"/>
      <c r="L48" s="105"/>
      <c r="M48" s="105"/>
      <c r="N48" s="105"/>
    </row>
    <row r="49" spans="1:14" x14ac:dyDescent="0.3">
      <c r="A49" s="146" t="s">
        <v>111</v>
      </c>
      <c r="B49" s="147" t="s">
        <v>132</v>
      </c>
      <c r="C49" s="148">
        <v>0.28199999999999997</v>
      </c>
      <c r="D49" s="148" t="s">
        <v>130</v>
      </c>
      <c r="E49" s="148">
        <v>1.56</v>
      </c>
      <c r="F49" s="149" t="s">
        <v>275</v>
      </c>
      <c r="G49" s="150">
        <v>0.6</v>
      </c>
      <c r="H49" s="148" t="s">
        <v>284</v>
      </c>
      <c r="I49" s="151">
        <v>1.03</v>
      </c>
      <c r="J49" s="105"/>
      <c r="K49" s="105"/>
      <c r="L49" s="105"/>
      <c r="M49" s="105"/>
      <c r="N49" s="105"/>
    </row>
    <row r="50" spans="1:14" x14ac:dyDescent="0.3">
      <c r="A50" s="146" t="s">
        <v>127</v>
      </c>
      <c r="B50" s="147" t="s">
        <v>132</v>
      </c>
      <c r="C50" s="148">
        <v>0.32800000000000001</v>
      </c>
      <c r="D50" s="148" t="s">
        <v>130</v>
      </c>
      <c r="E50" s="148">
        <v>1.56</v>
      </c>
      <c r="F50" s="149" t="s">
        <v>275</v>
      </c>
      <c r="G50" s="150">
        <v>0.6</v>
      </c>
      <c r="H50" s="148" t="s">
        <v>284</v>
      </c>
      <c r="I50" s="151">
        <v>1.03</v>
      </c>
      <c r="J50" s="105"/>
      <c r="K50" s="105"/>
      <c r="L50" s="105"/>
      <c r="M50" s="105"/>
      <c r="N50" s="105"/>
    </row>
    <row r="51" spans="1:14" x14ac:dyDescent="0.3">
      <c r="A51" s="146" t="s">
        <v>112</v>
      </c>
      <c r="B51" s="147" t="s">
        <v>132</v>
      </c>
      <c r="C51" s="148">
        <v>0.32600000000000001</v>
      </c>
      <c r="D51" s="148" t="s">
        <v>130</v>
      </c>
      <c r="E51" s="148">
        <v>1.56</v>
      </c>
      <c r="F51" s="149" t="s">
        <v>275</v>
      </c>
      <c r="G51" s="150">
        <v>0.6</v>
      </c>
      <c r="H51" s="148" t="s">
        <v>284</v>
      </c>
      <c r="I51" s="151">
        <v>1.03</v>
      </c>
      <c r="J51" s="105"/>
      <c r="K51" s="105"/>
      <c r="L51" s="105"/>
      <c r="M51" s="105"/>
      <c r="N51" s="105"/>
    </row>
    <row r="52" spans="1:14" x14ac:dyDescent="0.3">
      <c r="A52" s="146" t="s">
        <v>113</v>
      </c>
      <c r="B52" s="147" t="s">
        <v>132</v>
      </c>
      <c r="C52" s="148">
        <v>0.35899999999999999</v>
      </c>
      <c r="D52" s="148" t="s">
        <v>130</v>
      </c>
      <c r="E52" s="148">
        <v>1.56</v>
      </c>
      <c r="F52" s="149" t="s">
        <v>275</v>
      </c>
      <c r="G52" s="150">
        <v>0.6</v>
      </c>
      <c r="H52" s="148" t="s">
        <v>284</v>
      </c>
      <c r="I52" s="151">
        <v>1.03</v>
      </c>
      <c r="J52" s="105"/>
      <c r="K52" s="105"/>
      <c r="L52" s="105"/>
      <c r="M52" s="105"/>
      <c r="N52" s="105"/>
    </row>
    <row r="53" spans="1:14" x14ac:dyDescent="0.3">
      <c r="A53" s="146" t="s">
        <v>114</v>
      </c>
      <c r="B53" s="147" t="s">
        <v>132</v>
      </c>
      <c r="C53" s="148">
        <v>0.34599999999999997</v>
      </c>
      <c r="D53" s="148" t="s">
        <v>130</v>
      </c>
      <c r="E53" s="148">
        <v>1.56</v>
      </c>
      <c r="F53" s="149" t="s">
        <v>275</v>
      </c>
      <c r="G53" s="150">
        <v>0.6</v>
      </c>
      <c r="H53" s="148" t="s">
        <v>284</v>
      </c>
      <c r="I53" s="151">
        <v>1.03</v>
      </c>
      <c r="J53" s="105"/>
      <c r="K53" s="105"/>
      <c r="L53" s="105"/>
      <c r="M53" s="105"/>
      <c r="N53" s="105"/>
    </row>
    <row r="54" spans="1:14" x14ac:dyDescent="0.3">
      <c r="A54" s="146" t="s">
        <v>115</v>
      </c>
      <c r="B54" s="147" t="s">
        <v>132</v>
      </c>
      <c r="C54" s="148">
        <v>0.32600000000000001</v>
      </c>
      <c r="D54" s="148" t="s">
        <v>130</v>
      </c>
      <c r="E54" s="148">
        <v>1.56</v>
      </c>
      <c r="F54" s="149" t="s">
        <v>275</v>
      </c>
      <c r="G54" s="150">
        <v>0.6</v>
      </c>
      <c r="H54" s="148" t="s">
        <v>284</v>
      </c>
      <c r="I54" s="151">
        <v>1.03</v>
      </c>
      <c r="J54" s="105"/>
      <c r="K54" s="105"/>
      <c r="L54" s="105"/>
      <c r="M54" s="105"/>
      <c r="N54" s="105"/>
    </row>
    <row r="55" spans="1:14" x14ac:dyDescent="0.3">
      <c r="A55" s="146" t="s">
        <v>116</v>
      </c>
      <c r="B55" s="147" t="s">
        <v>132</v>
      </c>
      <c r="C55" s="148">
        <v>0.30499999999999999</v>
      </c>
      <c r="D55" s="148" t="s">
        <v>130</v>
      </c>
      <c r="E55" s="148">
        <v>1.56</v>
      </c>
      <c r="F55" s="149" t="s">
        <v>275</v>
      </c>
      <c r="G55" s="150">
        <v>0.6</v>
      </c>
      <c r="H55" s="148" t="s">
        <v>284</v>
      </c>
      <c r="I55" s="151">
        <v>1.03</v>
      </c>
      <c r="J55" s="105"/>
      <c r="K55" s="105"/>
      <c r="L55" s="105"/>
      <c r="M55" s="105"/>
      <c r="N55" s="105"/>
    </row>
    <row r="56" spans="1:14" x14ac:dyDescent="0.3">
      <c r="A56" s="146" t="s">
        <v>128</v>
      </c>
      <c r="B56" s="147" t="s">
        <v>132</v>
      </c>
      <c r="C56" s="148">
        <v>0.32300000000000001</v>
      </c>
      <c r="D56" s="148" t="s">
        <v>130</v>
      </c>
      <c r="E56" s="148">
        <v>1.56</v>
      </c>
      <c r="F56" s="149" t="s">
        <v>275</v>
      </c>
      <c r="G56" s="150">
        <v>0.6</v>
      </c>
      <c r="H56" s="148" t="s">
        <v>284</v>
      </c>
      <c r="I56" s="151">
        <v>1.03</v>
      </c>
      <c r="J56" s="105"/>
      <c r="K56" s="105"/>
      <c r="L56" s="105"/>
      <c r="M56" s="105"/>
      <c r="N56" s="105"/>
    </row>
    <row r="57" spans="1:14" x14ac:dyDescent="0.3">
      <c r="A57" s="146" t="s">
        <v>129</v>
      </c>
      <c r="B57" s="147" t="s">
        <v>132</v>
      </c>
      <c r="C57" s="148">
        <v>0.36699999999999999</v>
      </c>
      <c r="D57" s="148" t="s">
        <v>130</v>
      </c>
      <c r="E57" s="148">
        <v>1.56</v>
      </c>
      <c r="F57" s="149" t="s">
        <v>275</v>
      </c>
      <c r="G57" s="150">
        <v>0.6</v>
      </c>
      <c r="H57" s="148" t="s">
        <v>284</v>
      </c>
      <c r="I57" s="151">
        <v>1.03</v>
      </c>
      <c r="J57" s="105"/>
      <c r="K57" s="105"/>
      <c r="L57" s="105"/>
      <c r="M57" s="105"/>
      <c r="N57" s="105"/>
    </row>
    <row r="58" spans="1:14" x14ac:dyDescent="0.3">
      <c r="A58" s="146" t="s">
        <v>117</v>
      </c>
      <c r="B58" s="147" t="s">
        <v>132</v>
      </c>
      <c r="C58" s="148">
        <v>0.36</v>
      </c>
      <c r="D58" s="148" t="s">
        <v>130</v>
      </c>
      <c r="E58" s="148">
        <v>1.56</v>
      </c>
      <c r="F58" s="149" t="s">
        <v>275</v>
      </c>
      <c r="G58" s="150">
        <v>0.6</v>
      </c>
      <c r="H58" s="148" t="s">
        <v>284</v>
      </c>
      <c r="I58" s="151">
        <v>1.03</v>
      </c>
      <c r="J58" s="105"/>
      <c r="K58" s="105"/>
      <c r="L58" s="105"/>
      <c r="M58" s="105"/>
      <c r="N58" s="105"/>
    </row>
    <row r="59" spans="1:14" x14ac:dyDescent="0.3">
      <c r="A59" s="146" t="s">
        <v>118</v>
      </c>
      <c r="B59" s="147" t="s">
        <v>132</v>
      </c>
      <c r="C59" s="148">
        <v>0.36799999999999999</v>
      </c>
      <c r="D59" s="148" t="s">
        <v>130</v>
      </c>
      <c r="E59" s="148">
        <v>1.56</v>
      </c>
      <c r="F59" s="149" t="s">
        <v>275</v>
      </c>
      <c r="G59" s="150">
        <v>0.6</v>
      </c>
      <c r="H59" s="148" t="s">
        <v>284</v>
      </c>
      <c r="I59" s="151">
        <v>1.03</v>
      </c>
      <c r="J59" s="105"/>
      <c r="K59" s="105"/>
      <c r="L59" s="105"/>
      <c r="M59" s="105"/>
      <c r="N59" s="105"/>
    </row>
    <row r="60" spans="1:14" x14ac:dyDescent="0.3">
      <c r="A60" s="146" t="s">
        <v>119</v>
      </c>
      <c r="B60" s="147" t="s">
        <v>132</v>
      </c>
      <c r="C60" s="148">
        <v>0.30599999999999999</v>
      </c>
      <c r="D60" s="148" t="s">
        <v>130</v>
      </c>
      <c r="E60" s="148">
        <v>1.56</v>
      </c>
      <c r="F60" s="149" t="s">
        <v>275</v>
      </c>
      <c r="G60" s="150">
        <v>0.6</v>
      </c>
      <c r="H60" s="148" t="s">
        <v>284</v>
      </c>
      <c r="I60" s="151">
        <v>1.03</v>
      </c>
      <c r="J60" s="105"/>
      <c r="K60" s="105"/>
      <c r="L60" s="105"/>
      <c r="M60" s="105"/>
      <c r="N60" s="105"/>
    </row>
    <row r="61" spans="1:14" x14ac:dyDescent="0.3">
      <c r="A61" s="146" t="s">
        <v>120</v>
      </c>
      <c r="B61" s="147" t="s">
        <v>132</v>
      </c>
      <c r="C61" s="148">
        <v>0.313</v>
      </c>
      <c r="D61" s="148" t="s">
        <v>130</v>
      </c>
      <c r="E61" s="148">
        <v>1.56</v>
      </c>
      <c r="F61" s="149" t="s">
        <v>275</v>
      </c>
      <c r="G61" s="150">
        <v>0.6</v>
      </c>
      <c r="H61" s="148" t="s">
        <v>284</v>
      </c>
      <c r="I61" s="151">
        <v>1.03</v>
      </c>
      <c r="J61" s="105"/>
      <c r="K61" s="105"/>
      <c r="L61" s="105"/>
      <c r="M61" s="105"/>
      <c r="N61" s="105"/>
    </row>
    <row r="62" spans="1:14" x14ac:dyDescent="0.3">
      <c r="A62" s="146" t="s">
        <v>32</v>
      </c>
      <c r="B62" s="147" t="s">
        <v>133</v>
      </c>
      <c r="C62" s="148">
        <v>0.37</v>
      </c>
      <c r="D62" s="148" t="s">
        <v>161</v>
      </c>
      <c r="E62" s="148">
        <v>1.56</v>
      </c>
      <c r="F62" s="149" t="s">
        <v>275</v>
      </c>
      <c r="G62" s="150">
        <v>0.6</v>
      </c>
      <c r="H62" s="148" t="s">
        <v>284</v>
      </c>
      <c r="I62" s="151">
        <v>1.03</v>
      </c>
      <c r="J62" s="105"/>
      <c r="K62" s="105"/>
      <c r="L62" s="105"/>
      <c r="M62" s="105"/>
      <c r="N62" s="105"/>
    </row>
    <row r="63" spans="1:14" x14ac:dyDescent="0.3">
      <c r="A63" s="146" t="s">
        <v>90</v>
      </c>
      <c r="B63" s="147" t="s">
        <v>83</v>
      </c>
      <c r="C63" s="148">
        <v>0.45</v>
      </c>
      <c r="D63" s="148" t="s">
        <v>161</v>
      </c>
      <c r="E63" s="148">
        <v>1.3</v>
      </c>
      <c r="F63" s="149" t="s">
        <v>275</v>
      </c>
      <c r="G63" s="150">
        <v>0.45</v>
      </c>
      <c r="H63" s="148" t="s">
        <v>277</v>
      </c>
      <c r="I63" s="151">
        <v>0.43</v>
      </c>
      <c r="J63" s="105"/>
      <c r="K63" s="105"/>
      <c r="L63" s="105"/>
      <c r="M63" s="105"/>
      <c r="N63" s="105"/>
    </row>
    <row r="64" spans="1:14" x14ac:dyDescent="0.3">
      <c r="A64" s="146" t="s">
        <v>33</v>
      </c>
      <c r="B64" s="147" t="s">
        <v>134</v>
      </c>
      <c r="C64" s="148">
        <v>0.39</v>
      </c>
      <c r="D64" s="148" t="s">
        <v>161</v>
      </c>
      <c r="E64" s="148">
        <v>1.3</v>
      </c>
      <c r="F64" s="149" t="s">
        <v>275</v>
      </c>
      <c r="G64" s="150">
        <v>0.45</v>
      </c>
      <c r="H64" s="148" t="s">
        <v>277</v>
      </c>
      <c r="I64" s="151">
        <v>0.43</v>
      </c>
      <c r="J64" s="105"/>
      <c r="K64" s="105"/>
      <c r="L64" s="105"/>
      <c r="M64" s="105"/>
      <c r="N64" s="105"/>
    </row>
    <row r="65" spans="1:14" x14ac:dyDescent="0.3">
      <c r="A65" s="146" t="s">
        <v>34</v>
      </c>
      <c r="B65" s="147" t="s">
        <v>135</v>
      </c>
      <c r="C65" s="148">
        <v>0.44</v>
      </c>
      <c r="D65" s="148" t="s">
        <v>161</v>
      </c>
      <c r="E65" s="148">
        <v>1.3</v>
      </c>
      <c r="F65" s="149" t="s">
        <v>275</v>
      </c>
      <c r="G65" s="150">
        <v>0.45</v>
      </c>
      <c r="H65" s="148" t="s">
        <v>277</v>
      </c>
      <c r="I65" s="151">
        <v>0.43</v>
      </c>
      <c r="J65" s="105"/>
      <c r="K65" s="105"/>
      <c r="L65" s="105"/>
      <c r="M65" s="105"/>
      <c r="N65" s="105"/>
    </row>
    <row r="66" spans="1:14" x14ac:dyDescent="0.3">
      <c r="A66" s="146" t="s">
        <v>35</v>
      </c>
      <c r="B66" s="147" t="s">
        <v>84</v>
      </c>
      <c r="C66" s="148">
        <v>0.46</v>
      </c>
      <c r="D66" s="148" t="s">
        <v>161</v>
      </c>
      <c r="E66" s="148">
        <v>1.3</v>
      </c>
      <c r="F66" s="149" t="s">
        <v>275</v>
      </c>
      <c r="G66" s="150">
        <v>0.45</v>
      </c>
      <c r="H66" s="148" t="s">
        <v>277</v>
      </c>
      <c r="I66" s="151">
        <v>0.43</v>
      </c>
      <c r="J66" s="105"/>
      <c r="K66" s="105"/>
      <c r="L66" s="105"/>
      <c r="M66" s="105"/>
      <c r="N66" s="105"/>
    </row>
    <row r="67" spans="1:14" x14ac:dyDescent="0.3">
      <c r="A67" s="146" t="s">
        <v>36</v>
      </c>
      <c r="B67" s="147" t="s">
        <v>85</v>
      </c>
      <c r="C67" s="148">
        <v>0.46</v>
      </c>
      <c r="D67" s="148" t="s">
        <v>161</v>
      </c>
      <c r="E67" s="148">
        <v>1.3</v>
      </c>
      <c r="F67" s="149" t="s">
        <v>275</v>
      </c>
      <c r="G67" s="150">
        <v>0.45</v>
      </c>
      <c r="H67" s="148" t="s">
        <v>152</v>
      </c>
      <c r="I67" s="151">
        <v>0.59</v>
      </c>
      <c r="J67" s="105"/>
      <c r="K67" s="105"/>
      <c r="L67" s="105"/>
      <c r="M67" s="105"/>
      <c r="N67" s="105"/>
    </row>
    <row r="68" spans="1:14" x14ac:dyDescent="0.3">
      <c r="A68" s="146" t="s">
        <v>37</v>
      </c>
      <c r="B68" s="147" t="s">
        <v>136</v>
      </c>
      <c r="C68" s="148">
        <v>0.44</v>
      </c>
      <c r="D68" s="148" t="s">
        <v>161</v>
      </c>
      <c r="E68" s="148">
        <v>1.3</v>
      </c>
      <c r="F68" s="149" t="s">
        <v>275</v>
      </c>
      <c r="G68" s="150">
        <v>0.45</v>
      </c>
      <c r="H68" s="148" t="s">
        <v>277</v>
      </c>
      <c r="I68" s="151">
        <v>0.43</v>
      </c>
      <c r="J68" s="105"/>
      <c r="K68" s="105"/>
      <c r="L68" s="105"/>
      <c r="M68" s="105"/>
      <c r="N68" s="105"/>
    </row>
    <row r="69" spans="1:14" x14ac:dyDescent="0.3">
      <c r="A69" s="146" t="s">
        <v>38</v>
      </c>
      <c r="B69" s="147" t="s">
        <v>86</v>
      </c>
      <c r="C69" s="148">
        <v>0.46</v>
      </c>
      <c r="D69" s="148" t="s">
        <v>161</v>
      </c>
      <c r="E69" s="148">
        <v>1.3</v>
      </c>
      <c r="F69" s="149" t="s">
        <v>275</v>
      </c>
      <c r="G69" s="150">
        <v>0.45</v>
      </c>
      <c r="H69" s="148" t="s">
        <v>277</v>
      </c>
      <c r="I69" s="151">
        <v>0.43</v>
      </c>
      <c r="J69" s="105"/>
      <c r="K69" s="105"/>
      <c r="L69" s="105"/>
      <c r="M69" s="105"/>
      <c r="N69" s="105"/>
    </row>
    <row r="70" spans="1:14" x14ac:dyDescent="0.3">
      <c r="A70" s="146" t="s">
        <v>39</v>
      </c>
      <c r="B70" s="147" t="s">
        <v>137</v>
      </c>
      <c r="C70" s="148">
        <v>0.48</v>
      </c>
      <c r="D70" s="148" t="s">
        <v>161</v>
      </c>
      <c r="E70" s="148">
        <v>2.4</v>
      </c>
      <c r="F70" s="148" t="s">
        <v>285</v>
      </c>
      <c r="G70" s="150">
        <v>0.45</v>
      </c>
      <c r="H70" s="148" t="s">
        <v>277</v>
      </c>
      <c r="I70" s="151">
        <v>0.43</v>
      </c>
      <c r="J70" s="105"/>
      <c r="K70" s="105"/>
      <c r="L70" s="105"/>
      <c r="M70" s="105"/>
      <c r="N70" s="105"/>
    </row>
    <row r="71" spans="1:14" x14ac:dyDescent="0.3">
      <c r="A71" s="146" t="s">
        <v>40</v>
      </c>
      <c r="B71" s="147" t="s">
        <v>87</v>
      </c>
      <c r="C71" s="148">
        <v>0.46</v>
      </c>
      <c r="D71" s="148" t="s">
        <v>150</v>
      </c>
      <c r="E71" s="148">
        <v>1.3</v>
      </c>
      <c r="F71" s="149" t="s">
        <v>275</v>
      </c>
      <c r="G71" s="150">
        <v>0.45</v>
      </c>
      <c r="H71" s="148" t="s">
        <v>277</v>
      </c>
      <c r="I71" s="151">
        <v>0.43</v>
      </c>
      <c r="J71" s="105"/>
      <c r="K71" s="105"/>
      <c r="L71" s="105"/>
      <c r="M71" s="105"/>
      <c r="N71" s="105"/>
    </row>
    <row r="72" spans="1:14" x14ac:dyDescent="0.3">
      <c r="A72" s="146" t="s">
        <v>41</v>
      </c>
      <c r="B72" s="147" t="s">
        <v>88</v>
      </c>
      <c r="C72" s="148">
        <v>0.44</v>
      </c>
      <c r="D72" s="148" t="s">
        <v>161</v>
      </c>
      <c r="E72" s="148">
        <v>1.3</v>
      </c>
      <c r="F72" s="149" t="s">
        <v>275</v>
      </c>
      <c r="G72" s="150">
        <v>0.45</v>
      </c>
      <c r="H72" s="148" t="s">
        <v>277</v>
      </c>
      <c r="I72" s="151">
        <v>0.43</v>
      </c>
      <c r="J72" s="105"/>
      <c r="K72" s="105"/>
      <c r="L72" s="105"/>
      <c r="M72" s="105"/>
      <c r="N72" s="105"/>
    </row>
    <row r="73" spans="1:14" x14ac:dyDescent="0.3">
      <c r="A73" s="146" t="s">
        <v>138</v>
      </c>
      <c r="B73" s="147" t="s">
        <v>140</v>
      </c>
      <c r="C73" s="148">
        <v>0.46</v>
      </c>
      <c r="D73" s="148" t="s">
        <v>151</v>
      </c>
      <c r="E73" s="148">
        <v>1.3</v>
      </c>
      <c r="F73" s="149" t="s">
        <v>275</v>
      </c>
      <c r="G73" s="150">
        <v>0.45</v>
      </c>
      <c r="H73" s="148" t="s">
        <v>277</v>
      </c>
      <c r="I73" s="151">
        <v>0.43</v>
      </c>
      <c r="J73" s="105"/>
      <c r="K73" s="105"/>
      <c r="L73" s="105"/>
      <c r="M73" s="105"/>
      <c r="N73" s="105"/>
    </row>
    <row r="74" spans="1:14" x14ac:dyDescent="0.3">
      <c r="A74" s="146" t="s">
        <v>42</v>
      </c>
      <c r="B74" s="147" t="s">
        <v>139</v>
      </c>
      <c r="C74" s="148">
        <v>0.34</v>
      </c>
      <c r="D74" s="148" t="s">
        <v>161</v>
      </c>
      <c r="E74" s="148">
        <v>1.3</v>
      </c>
      <c r="F74" s="149" t="s">
        <v>275</v>
      </c>
      <c r="G74" s="150">
        <v>0.45</v>
      </c>
      <c r="H74" s="148" t="s">
        <v>277</v>
      </c>
      <c r="I74" s="151">
        <v>0.43</v>
      </c>
      <c r="J74" s="105"/>
      <c r="K74" s="105"/>
      <c r="L74" s="105"/>
      <c r="M74" s="105"/>
      <c r="N74" s="105"/>
    </row>
    <row r="75" spans="1:14" x14ac:dyDescent="0.3">
      <c r="A75" s="146" t="s">
        <v>43</v>
      </c>
      <c r="B75" s="147" t="s">
        <v>162</v>
      </c>
      <c r="C75" s="148">
        <v>0.5</v>
      </c>
      <c r="D75" s="148" t="s">
        <v>161</v>
      </c>
      <c r="E75" s="148">
        <v>1.56</v>
      </c>
      <c r="F75" s="149" t="s">
        <v>275</v>
      </c>
      <c r="G75" s="150">
        <v>0.53</v>
      </c>
      <c r="H75" s="148" t="s">
        <v>276</v>
      </c>
      <c r="I75" s="151">
        <v>0.25</v>
      </c>
      <c r="J75" s="105"/>
      <c r="K75" s="105"/>
      <c r="L75" s="105"/>
      <c r="M75" s="105"/>
      <c r="N75" s="105"/>
    </row>
    <row r="76" spans="1:14" x14ac:dyDescent="0.3">
      <c r="A76" s="146" t="s">
        <v>44</v>
      </c>
      <c r="B76" s="147" t="s">
        <v>89</v>
      </c>
      <c r="C76" s="148">
        <v>0.57999999999999996</v>
      </c>
      <c r="D76" s="148" t="s">
        <v>161</v>
      </c>
      <c r="E76" s="148">
        <v>1.56</v>
      </c>
      <c r="F76" s="149" t="s">
        <v>275</v>
      </c>
      <c r="G76" s="150">
        <v>0.3</v>
      </c>
      <c r="H76" s="148" t="s">
        <v>278</v>
      </c>
      <c r="I76" s="151">
        <v>0.25</v>
      </c>
      <c r="J76" s="105"/>
      <c r="K76" s="105"/>
      <c r="L76" s="105"/>
      <c r="M76" s="105"/>
      <c r="N76" s="105"/>
    </row>
    <row r="77" spans="1:14" x14ac:dyDescent="0.3">
      <c r="A77" s="146" t="s">
        <v>47</v>
      </c>
      <c r="B77" s="147" t="s">
        <v>141</v>
      </c>
      <c r="C77" s="148">
        <v>0.37</v>
      </c>
      <c r="D77" s="148" t="s">
        <v>161</v>
      </c>
      <c r="E77" s="148">
        <v>1.3</v>
      </c>
      <c r="F77" s="149" t="s">
        <v>275</v>
      </c>
      <c r="G77" s="150">
        <v>0.55000000000000004</v>
      </c>
      <c r="H77" s="148" t="s">
        <v>152</v>
      </c>
      <c r="I77" s="151">
        <v>0.43</v>
      </c>
      <c r="J77" s="105"/>
      <c r="K77" s="105"/>
      <c r="L77" s="105"/>
      <c r="M77" s="105"/>
      <c r="N77" s="105"/>
    </row>
    <row r="78" spans="1:14" x14ac:dyDescent="0.3">
      <c r="A78" s="146" t="s">
        <v>45</v>
      </c>
      <c r="B78" s="147" t="s">
        <v>96</v>
      </c>
      <c r="C78" s="148">
        <v>0.37</v>
      </c>
      <c r="D78" s="148" t="s">
        <v>161</v>
      </c>
      <c r="E78" s="148">
        <v>1.3</v>
      </c>
      <c r="F78" s="149" t="s">
        <v>275</v>
      </c>
      <c r="G78" s="150">
        <v>0.55000000000000004</v>
      </c>
      <c r="H78" s="148" t="s">
        <v>152</v>
      </c>
      <c r="I78" s="151">
        <v>0.43</v>
      </c>
      <c r="J78" s="105"/>
      <c r="K78" s="105"/>
      <c r="L78" s="105"/>
      <c r="M78" s="105"/>
      <c r="N78" s="105"/>
    </row>
    <row r="79" spans="1:14" x14ac:dyDescent="0.3">
      <c r="A79" s="146" t="s">
        <v>46</v>
      </c>
      <c r="B79" s="147" t="s">
        <v>95</v>
      </c>
      <c r="C79" s="148">
        <v>0.38</v>
      </c>
      <c r="D79" s="148" t="s">
        <v>161</v>
      </c>
      <c r="E79" s="148">
        <v>1.3</v>
      </c>
      <c r="F79" s="149" t="s">
        <v>275</v>
      </c>
      <c r="G79" s="150">
        <v>0.55000000000000004</v>
      </c>
      <c r="H79" s="148" t="s">
        <v>153</v>
      </c>
      <c r="I79" s="151">
        <v>0.43</v>
      </c>
      <c r="J79" s="105"/>
      <c r="K79" s="105"/>
      <c r="L79" s="105"/>
      <c r="M79" s="105"/>
      <c r="N79" s="105"/>
    </row>
    <row r="80" spans="1:14" x14ac:dyDescent="0.3">
      <c r="A80" s="146" t="s">
        <v>48</v>
      </c>
      <c r="B80" s="147" t="s">
        <v>94</v>
      </c>
      <c r="C80" s="148">
        <v>0.36</v>
      </c>
      <c r="D80" s="148" t="s">
        <v>161</v>
      </c>
      <c r="E80" s="148">
        <v>1.3</v>
      </c>
      <c r="F80" s="149" t="s">
        <v>275</v>
      </c>
      <c r="G80" s="150">
        <v>0.55000000000000004</v>
      </c>
      <c r="H80" s="148" t="s">
        <v>153</v>
      </c>
      <c r="I80" s="151">
        <v>0.43</v>
      </c>
      <c r="J80" s="105"/>
      <c r="K80" s="105"/>
      <c r="L80" s="105"/>
      <c r="M80" s="105"/>
      <c r="N80" s="105"/>
    </row>
    <row r="81" spans="1:14" x14ac:dyDescent="0.3">
      <c r="A81" s="146" t="s">
        <v>49</v>
      </c>
      <c r="B81" s="147" t="s">
        <v>142</v>
      </c>
      <c r="C81" s="148">
        <v>0.37</v>
      </c>
      <c r="D81" s="148" t="s">
        <v>161</v>
      </c>
      <c r="E81" s="148">
        <v>1.56</v>
      </c>
      <c r="F81" s="149" t="s">
        <v>275</v>
      </c>
      <c r="G81" s="150">
        <v>0.43</v>
      </c>
      <c r="H81" s="148" t="s">
        <v>279</v>
      </c>
      <c r="I81" s="151">
        <v>0.25</v>
      </c>
      <c r="J81" s="105"/>
      <c r="K81" s="105"/>
      <c r="L81" s="105"/>
      <c r="M81" s="105"/>
      <c r="N81" s="105"/>
    </row>
    <row r="82" spans="1:14" x14ac:dyDescent="0.3">
      <c r="A82" s="146" t="s">
        <v>158</v>
      </c>
      <c r="B82" s="147" t="s">
        <v>159</v>
      </c>
      <c r="C82" s="148">
        <v>0.35</v>
      </c>
      <c r="D82" s="148" t="s">
        <v>160</v>
      </c>
      <c r="E82" s="148">
        <v>1.3</v>
      </c>
      <c r="F82" s="149" t="s">
        <v>275</v>
      </c>
      <c r="G82" s="150">
        <v>0.55000000000000004</v>
      </c>
      <c r="H82" s="148" t="s">
        <v>153</v>
      </c>
      <c r="I82" s="151">
        <v>0.43</v>
      </c>
      <c r="J82" s="105"/>
      <c r="K82" s="105"/>
      <c r="L82" s="105"/>
      <c r="M82" s="105"/>
      <c r="N82" s="105"/>
    </row>
    <row r="83" spans="1:14" x14ac:dyDescent="0.3">
      <c r="A83" s="146" t="s">
        <v>156</v>
      </c>
      <c r="B83" s="147" t="s">
        <v>157</v>
      </c>
      <c r="C83" s="148">
        <v>0.34</v>
      </c>
      <c r="D83" s="148" t="s">
        <v>161</v>
      </c>
      <c r="E83" s="148">
        <v>1.3</v>
      </c>
      <c r="F83" s="149" t="s">
        <v>275</v>
      </c>
      <c r="G83" s="150">
        <v>0.55000000000000004</v>
      </c>
      <c r="H83" s="148" t="s">
        <v>153</v>
      </c>
      <c r="I83" s="151">
        <v>0.43</v>
      </c>
      <c r="J83" s="105"/>
      <c r="K83" s="105"/>
      <c r="L83" s="105"/>
      <c r="M83" s="105"/>
      <c r="N83" s="105"/>
    </row>
    <row r="84" spans="1:14" x14ac:dyDescent="0.3">
      <c r="A84" s="146" t="s">
        <v>92</v>
      </c>
      <c r="B84" s="147" t="s">
        <v>93</v>
      </c>
      <c r="C84" s="148">
        <v>0.31</v>
      </c>
      <c r="D84" s="148" t="s">
        <v>161</v>
      </c>
      <c r="E84" s="148">
        <v>1.3</v>
      </c>
      <c r="F84" s="149" t="s">
        <v>275</v>
      </c>
      <c r="G84" s="150">
        <v>0.55000000000000004</v>
      </c>
      <c r="H84" s="148" t="s">
        <v>153</v>
      </c>
      <c r="I84" s="151">
        <v>0.43</v>
      </c>
      <c r="J84" s="105"/>
      <c r="K84" s="105"/>
      <c r="L84" s="105"/>
      <c r="M84" s="105"/>
      <c r="N84" s="105"/>
    </row>
    <row r="85" spans="1:14" x14ac:dyDescent="0.3">
      <c r="A85" s="146" t="s">
        <v>50</v>
      </c>
      <c r="B85" s="147" t="s">
        <v>143</v>
      </c>
      <c r="C85" s="148">
        <v>0.43</v>
      </c>
      <c r="D85" s="148" t="s">
        <v>161</v>
      </c>
      <c r="E85" s="148">
        <v>1.56</v>
      </c>
      <c r="F85" s="149" t="s">
        <v>275</v>
      </c>
      <c r="G85" s="150">
        <v>0.53</v>
      </c>
      <c r="H85" s="148" t="s">
        <v>276</v>
      </c>
      <c r="I85" s="151">
        <v>0.25</v>
      </c>
      <c r="J85" s="105"/>
      <c r="K85" s="105"/>
      <c r="L85" s="105"/>
      <c r="M85" s="105"/>
      <c r="N85" s="105"/>
    </row>
    <row r="86" spans="1:14" x14ac:dyDescent="0.3">
      <c r="A86" s="146" t="s">
        <v>51</v>
      </c>
      <c r="B86" s="147" t="s">
        <v>91</v>
      </c>
      <c r="C86" s="148">
        <v>0.38</v>
      </c>
      <c r="D86" s="148" t="s">
        <v>161</v>
      </c>
      <c r="E86" s="148">
        <v>1.56</v>
      </c>
      <c r="F86" s="149" t="s">
        <v>275</v>
      </c>
      <c r="G86" s="150">
        <v>0.6</v>
      </c>
      <c r="H86" s="148" t="s">
        <v>280</v>
      </c>
      <c r="I86" s="151">
        <v>0.25</v>
      </c>
      <c r="J86" s="105"/>
      <c r="K86" s="105"/>
      <c r="L86" s="105"/>
      <c r="M86" s="105"/>
      <c r="N86" s="105"/>
    </row>
    <row r="87" spans="1:14" x14ac:dyDescent="0.3">
      <c r="A87" s="146" t="s">
        <v>148</v>
      </c>
      <c r="B87" s="154"/>
      <c r="C87" s="148">
        <v>0.42</v>
      </c>
      <c r="D87" s="148" t="s">
        <v>161</v>
      </c>
      <c r="E87" s="148">
        <v>1.3</v>
      </c>
      <c r="F87" s="149" t="s">
        <v>275</v>
      </c>
      <c r="G87" s="155"/>
      <c r="H87" s="154"/>
      <c r="I87" s="156"/>
    </row>
    <row r="88" spans="1:14" ht="15" thickBot="1" x14ac:dyDescent="0.35">
      <c r="A88" s="157" t="s">
        <v>149</v>
      </c>
      <c r="B88" s="158"/>
      <c r="C88" s="159">
        <v>0.56999999999999995</v>
      </c>
      <c r="D88" s="160" t="s">
        <v>161</v>
      </c>
      <c r="E88" s="159">
        <v>1.56</v>
      </c>
      <c r="F88" s="159" t="s">
        <v>275</v>
      </c>
      <c r="G88" s="158"/>
      <c r="H88" s="158"/>
      <c r="I88" s="161"/>
    </row>
    <row r="92" spans="1:14" x14ac:dyDescent="0.3">
      <c r="A92" s="146" t="s">
        <v>208</v>
      </c>
    </row>
    <row r="93" spans="1:14" x14ac:dyDescent="0.3">
      <c r="A93" s="146" t="s">
        <v>209</v>
      </c>
    </row>
    <row r="94" spans="1:14" x14ac:dyDescent="0.3">
      <c r="A94" s="146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Q24" sqref="Q2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263" t="s">
        <v>272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5"/>
      <c r="B3" s="5"/>
      <c r="C3" s="5"/>
      <c r="D3" s="5"/>
      <c r="E3" s="5"/>
      <c r="F3" s="5"/>
      <c r="G3" s="5"/>
      <c r="H3" s="5"/>
      <c r="I3" s="71"/>
      <c r="J3" s="71"/>
      <c r="K3" s="71"/>
      <c r="L3" s="71"/>
      <c r="M3" s="71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5"/>
      <c r="B4" s="5"/>
      <c r="C4" s="5"/>
      <c r="D4" s="5"/>
      <c r="E4" s="5"/>
      <c r="F4" s="5"/>
      <c r="G4" s="5"/>
      <c r="H4" s="5"/>
      <c r="I4" s="71"/>
      <c r="J4" s="71"/>
      <c r="K4" s="71"/>
      <c r="L4" s="71"/>
      <c r="M4" s="71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62" t="s">
        <v>207</v>
      </c>
      <c r="B5" s="163" t="s">
        <v>250</v>
      </c>
      <c r="C5" s="164" t="str">
        <f>Calculateur!S2</f>
        <v>Stock moyen de long terme (tCO₂/ha)</v>
      </c>
      <c r="D5" s="164" t="str">
        <f>Calculateur!T2</f>
        <v>Δstock CO₂ 30 ans (tCO₂/ha)</v>
      </c>
      <c r="E5" s="164" t="s">
        <v>228</v>
      </c>
      <c r="F5" s="164" t="s">
        <v>239</v>
      </c>
      <c r="G5" s="164" t="s">
        <v>240</v>
      </c>
      <c r="H5" s="165" t="s">
        <v>241</v>
      </c>
      <c r="I5" s="166" t="s">
        <v>242</v>
      </c>
      <c r="J5" s="167" t="s">
        <v>243</v>
      </c>
      <c r="K5" s="168" t="s">
        <v>244</v>
      </c>
      <c r="L5" s="90" t="s">
        <v>245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69" t="str">
        <f>IF('Données projet'!$B$9="","",'Données projet'!$B$9)</f>
        <v>Pin maritime</v>
      </c>
      <c r="B6" s="170">
        <f>'Données projet'!D9</f>
        <v>6.2993967999999994</v>
      </c>
      <c r="C6" s="171">
        <f ca="1">IF(OR('Données projet'!B9="",'Données projet'!C9="",'Données projet'!C9=0%),0,Calculateur!S3)</f>
        <v>148.54336005338024</v>
      </c>
      <c r="D6" s="171">
        <f>IF(OR('Données projet'!B9="",'Données projet'!C9="",'Données projet'!C9=0%),0,Calculateur!T3)</f>
        <v>361.07991692964788</v>
      </c>
      <c r="E6" s="171">
        <f ca="1">MIN(C6,D6)</f>
        <v>148.54336005338024</v>
      </c>
      <c r="F6" s="171">
        <f ca="1">E6*B6</f>
        <v>935.73356698151122</v>
      </c>
      <c r="G6" s="171">
        <f ca="1">F6*(100%-'Données projet'!$C$24)*(100%-'Données projet'!$C$25)*(100%-'Données projet'!$C$26)*(100%-'Données projet'!$C$27)</f>
        <v>572.66894299268495</v>
      </c>
      <c r="H6" s="172">
        <f>IF(OR('Données projet'!B9="",'Données projet'!C9="",'Données projet'!C9=0%),0,AVERAGE(Calculateur!$AC$3:$AC$33)*B6)</f>
        <v>94.699323188570034</v>
      </c>
      <c r="I6" s="173">
        <f>H6*(100%-'Données projet'!$C$24)*(100%-'Données projet'!$C$25)*(100%-'Données projet'!$C$26)*(100%-'Données projet'!$C$27)</f>
        <v>57.955985791404856</v>
      </c>
      <c r="J6" s="174">
        <f>IF(OR('Données projet'!B9="",'Données projet'!C9="",'Données projet'!C9=0%),0,SUM(Calculateur!$V$3:$V$33)*VLOOKUP('Données projet'!$B$9,Paramètres!$A$1:$I$88,9,0)*B6)</f>
        <v>1642.7566975039997</v>
      </c>
      <c r="K6" s="175">
        <f>J6*(100%-'Données projet'!$C$24)*(100%-'Données projet'!$C$25)*(100%-'Données projet'!$C$26)*(100%-'Données projet'!$C$27)</f>
        <v>1005.3670988724479</v>
      </c>
      <c r="L6" s="176">
        <f ca="1">G6+I6+K6</f>
        <v>1635.9920276565376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77" t="str">
        <f>IF('Données projet'!$B$10="","",'Données projet'!$B$10)</f>
        <v/>
      </c>
      <c r="B7" s="178">
        <f>'Données projet'!D10</f>
        <v>0</v>
      </c>
      <c r="C7" s="171">
        <f>IF(OR('Données projet'!B10="",'Données projet'!C10="",'Données projet'!C10=0%),0,Calculateur!AN3)</f>
        <v>0</v>
      </c>
      <c r="D7" s="171">
        <f>IF(OR('Données projet'!B10="",'Données projet'!C10="",'Données projet'!C10=0%),0,Calculateur!AO3)</f>
        <v>0</v>
      </c>
      <c r="E7" s="171">
        <f t="shared" ref="E7:E15" si="0">MIN(C7,D7)</f>
        <v>0</v>
      </c>
      <c r="F7" s="171">
        <f t="shared" ref="F7:F15" si="1">E7*B7</f>
        <v>0</v>
      </c>
      <c r="G7" s="171">
        <f>F7*(100%-'Données projet'!$C$24)*(100%-'Données projet'!$C$25)*(100%-'Données projet'!$C$26)*(100%-'Données projet'!$C$27)</f>
        <v>0</v>
      </c>
      <c r="H7" s="179">
        <f>IF(OR('Données projet'!B10="",'Données projet'!C10="",'Données projet'!C10=0%),0,AVERAGE(Calculateur!$AX$3:$AX$33)*B7)</f>
        <v>0</v>
      </c>
      <c r="I7" s="173">
        <f>H7*(100%-'Données projet'!$C$24)*(100%-'Données projet'!$C$25)*(100%-'Données projet'!$C$26)*(100%-'Données projet'!$C$27)</f>
        <v>0</v>
      </c>
      <c r="J7" s="174">
        <f>IF(OR('Données projet'!B10="",'Données projet'!C10="",'Données projet'!C10=0%),0,SUM(Calculateur!$AQ$3:$AQ$33)*VLOOKUP('Données projet'!$B$10,Paramètres!$A$1:$I$88,9,0)*B7)</f>
        <v>0</v>
      </c>
      <c r="K7" s="175">
        <f>J7*(100%-'Données projet'!$C$24)*(100%-'Données projet'!$C$25)*(100%-'Données projet'!$C$26)*(100%-'Données projet'!$C$27)</f>
        <v>0</v>
      </c>
      <c r="L7" s="176">
        <f t="shared" ref="L7:L15" si="2">G7+I7+K7</f>
        <v>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77" t="str">
        <f>IF('Données projet'!$B$11="","",'Données projet'!$B$11)</f>
        <v/>
      </c>
      <c r="B8" s="178">
        <f>'Données projet'!D11</f>
        <v>0</v>
      </c>
      <c r="C8" s="171">
        <f>IF(OR('Données projet'!B11="",'Données projet'!C11="",'Données projet'!C11=0%),0,Calculateur!BI3)</f>
        <v>0</v>
      </c>
      <c r="D8" s="171">
        <f>IF(OR('Données projet'!B11="",'Données projet'!C11="",'Données projet'!C11=0%),0,Calculateur!BJ3)</f>
        <v>0</v>
      </c>
      <c r="E8" s="171">
        <f t="shared" si="0"/>
        <v>0</v>
      </c>
      <c r="F8" s="171">
        <f t="shared" si="1"/>
        <v>0</v>
      </c>
      <c r="G8" s="171">
        <f>F8*(100%-'Données projet'!$C$24)*(100%-'Données projet'!$C$25)*(100%-'Données projet'!$C$26)*(100%-'Données projet'!$C$27)</f>
        <v>0</v>
      </c>
      <c r="H8" s="179">
        <f>IF(OR('Données projet'!B11="",'Données projet'!C11="",'Données projet'!C11=0%),0,AVERAGE(Calculateur!$BS$3:$BS$33)*B8)</f>
        <v>0</v>
      </c>
      <c r="I8" s="173">
        <f>H8*(100%-'Données projet'!$C$24)*(100%-'Données projet'!$C$25)*(100%-'Données projet'!$C$26)*(100%-'Données projet'!$C$27)</f>
        <v>0</v>
      </c>
      <c r="J8" s="174">
        <f>IF(OR('Données projet'!B11="",'Données projet'!C11="",'Données projet'!C11=0%),0,SUM(Calculateur!$BL$3:$BL$33)*VLOOKUP('Données projet'!$B$11,Paramètres!$A$1:$I$88,9,0)*B8)</f>
        <v>0</v>
      </c>
      <c r="K8" s="175">
        <f>J8*(100%-'Données projet'!$C$24)*(100%-'Données projet'!$C$25)*(100%-'Données projet'!$C$26)*(100%-'Données projet'!$C$27)</f>
        <v>0</v>
      </c>
      <c r="L8" s="176">
        <f t="shared" si="2"/>
        <v>0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77" t="str">
        <f>IF('Données projet'!$B$12="","",'Données projet'!$B$12)</f>
        <v/>
      </c>
      <c r="B9" s="178">
        <f>'Données projet'!D12</f>
        <v>0</v>
      </c>
      <c r="C9" s="171">
        <f>IF(OR('Données projet'!B12="",'Données projet'!C12="",'Données projet'!C12=0%),0,Calculateur!CD3)</f>
        <v>0</v>
      </c>
      <c r="D9" s="171">
        <f>IF(OR('Données projet'!B12="",'Données projet'!C12="",'Données projet'!C12=0%),0,Calculateur!CE3)</f>
        <v>0</v>
      </c>
      <c r="E9" s="171">
        <f t="shared" si="0"/>
        <v>0</v>
      </c>
      <c r="F9" s="171">
        <f t="shared" si="1"/>
        <v>0</v>
      </c>
      <c r="G9" s="171">
        <f>F9*(100%-'Données projet'!$C$24)*(100%-'Données projet'!$C$25)*(100%-'Données projet'!$C$26)*(100%-'Données projet'!$C$27)</f>
        <v>0</v>
      </c>
      <c r="H9" s="179">
        <f>IF(OR('Données projet'!B12="",'Données projet'!C12="",'Données projet'!C12=0%),0,AVERAGE(Calculateur!$CN$3:$CN$33)*B9)</f>
        <v>0</v>
      </c>
      <c r="I9" s="173">
        <f>H9*(100%-'Données projet'!$C$24)*(100%-'Données projet'!$C$25)*(100%-'Données projet'!$C$26)*(100%-'Données projet'!$C$27)</f>
        <v>0</v>
      </c>
      <c r="J9" s="174">
        <f>IF(OR('Données projet'!B12="",'Données projet'!C12="",'Données projet'!C12=0%),0,SUM(Calculateur!$CG$3:$CG$33)*VLOOKUP('Données projet'!$B$12,Paramètres!$A$1:$I$88,9,0)*B9)</f>
        <v>0</v>
      </c>
      <c r="K9" s="175">
        <f>J9*(100%-'Données projet'!$C$24)*(100%-'Données projet'!$C$25)*(100%-'Données projet'!$C$26)*(100%-'Données projet'!$C$27)</f>
        <v>0</v>
      </c>
      <c r="L9" s="176">
        <f t="shared" si="2"/>
        <v>0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77" t="str">
        <f>IF('Données projet'!$B$13="","",'Données projet'!$B$13)</f>
        <v/>
      </c>
      <c r="B10" s="178">
        <f>'Données projet'!D13</f>
        <v>0</v>
      </c>
      <c r="C10" s="171">
        <f>IF(OR('Données projet'!B13="",'Données projet'!C13="",'Données projet'!C13=0%),0,Calculateur!CY3)</f>
        <v>0</v>
      </c>
      <c r="D10" s="171">
        <f>IF(OR('Données projet'!B13="",'Données projet'!C13="",'Données projet'!C13=0%),0,Calculateur!CZ3)</f>
        <v>0</v>
      </c>
      <c r="E10" s="171">
        <f t="shared" si="0"/>
        <v>0</v>
      </c>
      <c r="F10" s="171">
        <f t="shared" si="1"/>
        <v>0</v>
      </c>
      <c r="G10" s="171">
        <f>F10*(100%-'Données projet'!$C$24)*(100%-'Données projet'!$C$25)*(100%-'Données projet'!$C$26)*(100%-'Données projet'!$C$27)</f>
        <v>0</v>
      </c>
      <c r="H10" s="179">
        <f>IF(OR('Données projet'!B13="",'Données projet'!C13="",'Données projet'!C13=0%),0,AVERAGE(Calculateur!$DI$3:$DI$33)*B10)</f>
        <v>0</v>
      </c>
      <c r="I10" s="173">
        <f>H10*(100%-'Données projet'!$C$24)*(100%-'Données projet'!$C$25)*(100%-'Données projet'!$C$26)*(100%-'Données projet'!$C$27)</f>
        <v>0</v>
      </c>
      <c r="J10" s="174">
        <f>IF(OR('Données projet'!B13="",'Données projet'!C13="",'Données projet'!C13=0%),0,SUM(Calculateur!$DB$3:$DB$33)*VLOOKUP('Données projet'!$B$13,Paramètres!$A$1:$I$88,9,0)*B10)</f>
        <v>0</v>
      </c>
      <c r="K10" s="175">
        <f>J10*(100%-'Données projet'!$C$24)*(100%-'Données projet'!$C$25)*(100%-'Données projet'!$C$26)*(100%-'Données projet'!$C$27)</f>
        <v>0</v>
      </c>
      <c r="L10" s="176">
        <f t="shared" si="2"/>
        <v>0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77" t="str">
        <f>IF('Données projet'!$B$14="","",'Données projet'!$B$14)</f>
        <v/>
      </c>
      <c r="B11" s="178">
        <f>'Données projet'!D14</f>
        <v>0</v>
      </c>
      <c r="C11" s="171">
        <f>IF(OR('Données projet'!B14="",'Données projet'!C14="",'Données projet'!C14=0%),0,Calculateur!DT3)</f>
        <v>0</v>
      </c>
      <c r="D11" s="171">
        <f>IF(OR('Données projet'!B14="",'Données projet'!C14="",'Données projet'!C14=0%),0,Calculateur!DU3)</f>
        <v>0</v>
      </c>
      <c r="E11" s="171">
        <f t="shared" si="0"/>
        <v>0</v>
      </c>
      <c r="F11" s="171">
        <f t="shared" si="1"/>
        <v>0</v>
      </c>
      <c r="G11" s="171">
        <f>F11*(100%-'Données projet'!$C$24)*(100%-'Données projet'!$C$25)*(100%-'Données projet'!$C$26)*(100%-'Données projet'!$C$27)</f>
        <v>0</v>
      </c>
      <c r="H11" s="179">
        <f>IF(OR('Données projet'!B14="",'Données projet'!C14="",'Données projet'!C14=0%),0,AVERAGE(Calculateur!$ED$3:$ED$33)*B11)</f>
        <v>0</v>
      </c>
      <c r="I11" s="173">
        <f>H11*(100%-'Données projet'!$C$24)*(100%-'Données projet'!$C$25)*(100%-'Données projet'!$C$26)*(100%-'Données projet'!$C$27)</f>
        <v>0</v>
      </c>
      <c r="J11" s="174">
        <f>IF(OR('Données projet'!B14="",'Données projet'!C14="",'Données projet'!C14=0%),0,SUM(Calculateur!$DW$3:$DW$33)*VLOOKUP('Données projet'!$B$14,Paramètres!$A$1:$I$88,9,0)*B11)</f>
        <v>0</v>
      </c>
      <c r="K11" s="175">
        <f>J11*(100%-'Données projet'!$C$24)*(100%-'Données projet'!$C$25)*(100%-'Données projet'!$C$26)*(100%-'Données projet'!$C$27)</f>
        <v>0</v>
      </c>
      <c r="L11" s="176">
        <f t="shared" si="2"/>
        <v>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77" t="str">
        <f>IF('Données projet'!$B$15="","",'Données projet'!$B$15)</f>
        <v/>
      </c>
      <c r="B12" s="178">
        <f>'Données projet'!D15</f>
        <v>0</v>
      </c>
      <c r="C12" s="171">
        <f>IF(OR('Données projet'!B15="",'Données projet'!C15="",'Données projet'!C15=0%),0,Calculateur!EO3)</f>
        <v>0</v>
      </c>
      <c r="D12" s="171">
        <f>IF(OR('Données projet'!B15="",'Données projet'!C15="",'Données projet'!C15=0%),0,Calculateur!EP3)</f>
        <v>0</v>
      </c>
      <c r="E12" s="171">
        <f t="shared" si="0"/>
        <v>0</v>
      </c>
      <c r="F12" s="171">
        <f t="shared" si="1"/>
        <v>0</v>
      </c>
      <c r="G12" s="171">
        <f>F12*(100%-'Données projet'!$C$24)*(100%-'Données projet'!$C$25)*(100%-'Données projet'!$C$26)*(100%-'Données projet'!$C$27)</f>
        <v>0</v>
      </c>
      <c r="H12" s="179">
        <f>IF(OR('Données projet'!B15="",'Données projet'!C15="",'Données projet'!C15=0%),0,AVERAGE(Calculateur!$EY$3:$EY$33)*B12)</f>
        <v>0</v>
      </c>
      <c r="I12" s="173">
        <f>H12*(100%-'Données projet'!$C$24)*(100%-'Données projet'!$C$25)*(100%-'Données projet'!$C$26)*(100%-'Données projet'!$C$27)</f>
        <v>0</v>
      </c>
      <c r="J12" s="174">
        <f>IF(OR('Données projet'!B15="",'Données projet'!C15="",'Données projet'!C15=0%),0,SUM(Calculateur!$ER$3:$ER$33)*VLOOKUP('Données projet'!$B$15,Paramètres!$A$1:$I$88,9,0)*B12)</f>
        <v>0</v>
      </c>
      <c r="K12" s="175">
        <f>J12*(100%-'Données projet'!$C$24)*(100%-'Données projet'!$C$25)*(100%-'Données projet'!$C$26)*(100%-'Données projet'!$C$27)</f>
        <v>0</v>
      </c>
      <c r="L12" s="176">
        <f t="shared" si="2"/>
        <v>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77" t="str">
        <f>IF('Données projet'!$B$16="","",'Données projet'!$B$16)</f>
        <v/>
      </c>
      <c r="B13" s="178">
        <f>'Données projet'!D16</f>
        <v>0</v>
      </c>
      <c r="C13" s="171">
        <f>IF(OR('Données projet'!B16="",'Données projet'!C16="",'Données projet'!C16=0%),0,Calculateur!FJ3)</f>
        <v>0</v>
      </c>
      <c r="D13" s="171">
        <f>IF(OR('Données projet'!B16="",'Données projet'!C16="",'Données projet'!C16=0%),0,Calculateur!FK3)</f>
        <v>0</v>
      </c>
      <c r="E13" s="171">
        <f t="shared" si="0"/>
        <v>0</v>
      </c>
      <c r="F13" s="171">
        <f t="shared" si="1"/>
        <v>0</v>
      </c>
      <c r="G13" s="171">
        <f>F13*(100%-'Données projet'!$C$24)*(100%-'Données projet'!$C$25)*(100%-'Données projet'!$C$26)*(100%-'Données projet'!$C$27)</f>
        <v>0</v>
      </c>
      <c r="H13" s="179">
        <f>IF(OR('Données projet'!B16="",'Données projet'!C16="",'Données projet'!C16=0%),0,AVERAGE(Calculateur!$FT$3:$FT$33)*B13)</f>
        <v>0</v>
      </c>
      <c r="I13" s="173">
        <f>H13*(100%-'Données projet'!$C$24)*(100%-'Données projet'!$C$25)*(100%-'Données projet'!$C$26)*(100%-'Données projet'!$C$27)</f>
        <v>0</v>
      </c>
      <c r="J13" s="174">
        <f>IF(OR('Données projet'!C16="",'Données projet'!C16=0%),0,SUM(Calculateur!$FM$3:$FM$33)*VLOOKUP('Données projet'!$B$16,Paramètres!$A$1:$I$88,9,0)*B13)</f>
        <v>0</v>
      </c>
      <c r="K13" s="175">
        <f>J13*(100%-'Données projet'!$C$24)*(100%-'Données projet'!$C$25)*(100%-'Données projet'!$C$26)*(100%-'Données projet'!$C$27)</f>
        <v>0</v>
      </c>
      <c r="L13" s="176">
        <f t="shared" si="2"/>
        <v>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77" t="str">
        <f>IF('Données projet'!$B$17="","",'Données projet'!$B$17)</f>
        <v/>
      </c>
      <c r="B14" s="178">
        <f>'Données projet'!D17</f>
        <v>0</v>
      </c>
      <c r="C14" s="171">
        <f>IF(OR('Données projet'!B17="",'Données projet'!C17="",'Données projet'!C17=0%),0,Calculateur!GE3)</f>
        <v>0</v>
      </c>
      <c r="D14" s="171">
        <f>IF(OR('Données projet'!B17="",'Données projet'!C17="",'Données projet'!C17=0%),0,Calculateur!GF3)</f>
        <v>0</v>
      </c>
      <c r="E14" s="171">
        <f t="shared" si="0"/>
        <v>0</v>
      </c>
      <c r="F14" s="171">
        <f t="shared" si="1"/>
        <v>0</v>
      </c>
      <c r="G14" s="171">
        <f>F14*(100%-'Données projet'!$C$24)*(100%-'Données projet'!$C$25)*(100%-'Données projet'!$C$26)*(100%-'Données projet'!$C$27)</f>
        <v>0</v>
      </c>
      <c r="H14" s="179">
        <f>IF(OR('Données projet'!B17="",'Données projet'!C17="",'Données projet'!C17=0%),0,AVERAGE(Calculateur!$GO$3:$GO$33)*B14)</f>
        <v>0</v>
      </c>
      <c r="I14" s="173">
        <f>H14*(100%-'Données projet'!$C$24)*(100%-'Données projet'!$C$25)*(100%-'Données projet'!$C$26)*(100%-'Données projet'!$C$27)</f>
        <v>0</v>
      </c>
      <c r="J14" s="174">
        <f>IF(OR('Données projet'!B17="",'Données projet'!C17="",'Données projet'!C17=0%),0,SUM(Calculateur!$GH$3:$GH$33)*VLOOKUP('Données projet'!$B$17,Paramètres!$A$1:$I$88,9,0)*B14)</f>
        <v>0</v>
      </c>
      <c r="K14" s="175">
        <f>J14*(100%-'Données projet'!$C$24)*(100%-'Données projet'!$C$25)*(100%-'Données projet'!$C$26)*(100%-'Données projet'!$C$27)</f>
        <v>0</v>
      </c>
      <c r="L14" s="176">
        <f t="shared" si="2"/>
        <v>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80" t="str">
        <f>IF('Données projet'!B18="","",'Données projet'!B18)</f>
        <v/>
      </c>
      <c r="B15" s="181">
        <f>'Données projet'!D18</f>
        <v>0</v>
      </c>
      <c r="C15" s="182">
        <f>IF(OR('Données projet'!B18="",'Données projet'!C18="",'Données projet'!C18=0%),0,Calculateur!GZ3)</f>
        <v>0</v>
      </c>
      <c r="D15" s="182">
        <f>IF(OR('Données projet'!B18="",'Données projet'!C18="",'Données projet'!C18=0%),0,Calculateur!HA3)</f>
        <v>0</v>
      </c>
      <c r="E15" s="182">
        <f t="shared" si="0"/>
        <v>0</v>
      </c>
      <c r="F15" s="183">
        <f t="shared" si="1"/>
        <v>0</v>
      </c>
      <c r="G15" s="183">
        <f>F15*(100%-'Données projet'!$C$24)*(100%-'Données projet'!$C$25)*(100%-'Données projet'!$C$26)*(100%-'Données projet'!$C$27)</f>
        <v>0</v>
      </c>
      <c r="H15" s="184">
        <f>IF(OR('Données projet'!B18="",'Données projet'!C18="",'Données projet'!C18=0%),0,AVERAGE(Calculateur!$HJ$3:$HJ$33)*B15)</f>
        <v>0</v>
      </c>
      <c r="I15" s="185">
        <f>H15*(100%-'Données projet'!$C$24)*(100%-'Données projet'!$C$25)*(100%-'Données projet'!$C$26)*(100%-'Données projet'!$C$27)</f>
        <v>0</v>
      </c>
      <c r="J15" s="186">
        <f>IF(OR('Données projet'!B18="",'Données projet'!C18="",'Données projet'!C18=0%),0,SUM(Calculateur!$HC$3:$HC$33)*VLOOKUP('Données projet'!$B$18,Paramètres!$A$1:$I$88,9,0)*B15)</f>
        <v>0</v>
      </c>
      <c r="K15" s="187">
        <f>J15*(100%-'Données projet'!$C$24)*(100%-'Données projet'!$C$25)*(100%-'Données projet'!$C$26)*(100%-'Données projet'!$C$27)</f>
        <v>0</v>
      </c>
      <c r="L15" s="188">
        <f t="shared" si="2"/>
        <v>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189"/>
      <c r="B16" s="190"/>
      <c r="C16" s="85"/>
      <c r="D16" s="5"/>
      <c r="E16" s="5"/>
      <c r="F16" s="191">
        <f t="shared" ref="F16:L16" ca="1" si="3">SUM(F6:F15)</f>
        <v>935.73356698151122</v>
      </c>
      <c r="G16" s="192">
        <f t="shared" ca="1" si="3"/>
        <v>572.66894299268495</v>
      </c>
      <c r="H16" s="193">
        <f t="shared" si="3"/>
        <v>94.699323188570034</v>
      </c>
      <c r="I16" s="193">
        <f t="shared" si="3"/>
        <v>57.955985791404856</v>
      </c>
      <c r="J16" s="194">
        <f t="shared" si="3"/>
        <v>1642.7566975039997</v>
      </c>
      <c r="K16" s="194">
        <f t="shared" si="3"/>
        <v>1005.3670988724479</v>
      </c>
      <c r="L16" s="195">
        <f t="shared" ca="1" si="3"/>
        <v>1635.9920276565376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189"/>
      <c r="B17" s="190"/>
      <c r="C17" s="85"/>
      <c r="D17" s="71"/>
      <c r="E17" s="71"/>
      <c r="F17" s="275" t="s">
        <v>246</v>
      </c>
      <c r="G17" s="276"/>
      <c r="H17" s="276"/>
      <c r="I17" s="276"/>
      <c r="J17" s="276"/>
      <c r="K17" s="276"/>
      <c r="L17" s="276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189"/>
      <c r="B18" s="190"/>
      <c r="C18" s="85"/>
      <c r="D18" s="71"/>
      <c r="E18" s="71"/>
      <c r="F18" s="277"/>
      <c r="G18" s="277"/>
      <c r="H18" s="277"/>
      <c r="I18" s="277"/>
      <c r="J18" s="277"/>
      <c r="K18" s="277"/>
      <c r="L18" s="277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5"/>
      <c r="B19" s="5"/>
      <c r="C19" s="5"/>
      <c r="D19" s="5"/>
      <c r="E19" s="5"/>
      <c r="F19" s="5"/>
      <c r="G19" s="5"/>
      <c r="H19" s="5"/>
      <c r="I19" s="71"/>
      <c r="J19" s="71"/>
      <c r="K19" s="7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5"/>
      <c r="B20" s="5"/>
      <c r="C20" s="5"/>
      <c r="D20" s="5"/>
      <c r="E20" s="5"/>
      <c r="F20" s="5"/>
      <c r="G20" s="5"/>
      <c r="H20" s="5"/>
      <c r="I20" s="71"/>
      <c r="J20" s="71"/>
      <c r="K20" s="71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96" t="str">
        <f>A6</f>
        <v>Pin maritime</v>
      </c>
      <c r="B21" s="5"/>
      <c r="C21" s="5"/>
      <c r="D21" s="5"/>
      <c r="E21" s="5"/>
      <c r="F21" s="5"/>
      <c r="G21" s="5"/>
      <c r="H21" s="5"/>
      <c r="I21" s="71"/>
      <c r="J21" s="71"/>
      <c r="K21" s="7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71"/>
      <c r="J22" s="71"/>
      <c r="K22" s="71"/>
      <c r="L22" s="71"/>
      <c r="M22" s="71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71"/>
      <c r="J23" s="71"/>
      <c r="K23" s="71"/>
      <c r="L23" s="71"/>
      <c r="M23" s="71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71"/>
      <c r="J24" s="71"/>
      <c r="K24" s="71"/>
      <c r="L24" s="71"/>
      <c r="M24" s="71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71"/>
      <c r="J25" s="71"/>
      <c r="K25" s="71"/>
      <c r="L25" s="71"/>
      <c r="M25" s="71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71"/>
      <c r="J26" s="71"/>
      <c r="K26" s="71"/>
      <c r="L26" s="71"/>
      <c r="M26" s="71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71"/>
      <c r="J27" s="71"/>
      <c r="K27" s="71"/>
      <c r="L27" s="71"/>
      <c r="M27" s="71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71"/>
      <c r="J28" s="71"/>
      <c r="K28" s="71"/>
      <c r="L28" s="71"/>
      <c r="M28" s="71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71"/>
      <c r="J29" s="71"/>
      <c r="K29" s="71"/>
      <c r="L29" s="71"/>
      <c r="M29" s="71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71"/>
      <c r="J30" s="71"/>
      <c r="K30" s="71"/>
      <c r="L30" s="71"/>
      <c r="M30" s="71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71"/>
      <c r="J31" s="71"/>
      <c r="K31" s="71"/>
      <c r="L31" s="71"/>
      <c r="M31" s="71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71"/>
      <c r="J32" s="71"/>
      <c r="K32" s="71"/>
      <c r="L32" s="71"/>
      <c r="M32" s="71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71"/>
      <c r="J33" s="71"/>
      <c r="K33" s="71"/>
      <c r="L33" s="71"/>
      <c r="M33" s="71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71"/>
      <c r="J34" s="71"/>
      <c r="K34" s="71"/>
      <c r="L34" s="71"/>
      <c r="M34" s="71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71"/>
      <c r="J35" s="71"/>
      <c r="K35" s="71"/>
      <c r="L35" s="71"/>
      <c r="M35" s="71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71"/>
      <c r="J36" s="71"/>
      <c r="K36" s="71"/>
      <c r="L36" s="71"/>
      <c r="M36" s="71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71"/>
      <c r="J37" s="71"/>
      <c r="K37" s="71"/>
      <c r="L37" s="71"/>
      <c r="M37" s="71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71"/>
      <c r="J38" s="71"/>
      <c r="K38" s="71"/>
      <c r="L38" s="71"/>
      <c r="M38" s="71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96" t="str">
        <f>A7</f>
        <v/>
      </c>
      <c r="B39" s="5"/>
      <c r="C39" s="5"/>
      <c r="D39" s="5"/>
      <c r="E39" s="5"/>
      <c r="F39" s="5"/>
      <c r="G39" s="5"/>
      <c r="H39" s="5"/>
      <c r="I39" s="71"/>
      <c r="J39" s="71"/>
      <c r="K39" s="71"/>
      <c r="L39" s="71"/>
      <c r="M39" s="71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71"/>
      <c r="J40" s="71"/>
      <c r="K40" s="71"/>
      <c r="L40" s="71"/>
      <c r="M40" s="71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71"/>
      <c r="J41" s="71"/>
      <c r="K41" s="71"/>
      <c r="L41" s="71"/>
      <c r="M41" s="71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71"/>
      <c r="J42" s="71"/>
      <c r="K42" s="71"/>
      <c r="L42" s="71"/>
      <c r="M42" s="71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71"/>
      <c r="J43" s="71"/>
      <c r="K43" s="71"/>
      <c r="L43" s="71"/>
      <c r="M43" s="71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71"/>
      <c r="J44" s="71"/>
      <c r="K44" s="71"/>
      <c r="L44" s="71"/>
      <c r="M44" s="71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71"/>
      <c r="J45" s="71"/>
      <c r="K45" s="71"/>
      <c r="L45" s="71"/>
      <c r="M45" s="71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71"/>
      <c r="J46" s="71"/>
      <c r="K46" s="71"/>
      <c r="L46" s="71"/>
      <c r="M46" s="71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71"/>
      <c r="J47" s="71"/>
      <c r="K47" s="71"/>
      <c r="L47" s="71"/>
      <c r="M47" s="71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71"/>
      <c r="J48" s="71"/>
      <c r="K48" s="71"/>
      <c r="L48" s="71"/>
      <c r="M48" s="71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71"/>
      <c r="J49" s="71"/>
      <c r="K49" s="71"/>
      <c r="L49" s="71"/>
      <c r="M49" s="71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71"/>
      <c r="J50" s="71"/>
      <c r="K50" s="71"/>
      <c r="L50" s="71"/>
      <c r="M50" s="71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71"/>
      <c r="J51" s="71"/>
      <c r="K51" s="71"/>
      <c r="L51" s="71"/>
      <c r="M51" s="71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71"/>
      <c r="J52" s="71"/>
      <c r="K52" s="71"/>
      <c r="L52" s="71"/>
      <c r="M52" s="71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71"/>
      <c r="J53" s="71"/>
      <c r="K53" s="71"/>
      <c r="L53" s="71"/>
      <c r="M53" s="71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71"/>
      <c r="J54" s="71"/>
      <c r="K54" s="71"/>
      <c r="L54" s="71"/>
      <c r="M54" s="71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71"/>
      <c r="J55" s="71"/>
      <c r="K55" s="71"/>
      <c r="L55" s="71"/>
      <c r="M55" s="71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71"/>
      <c r="J56" s="71"/>
      <c r="K56" s="71"/>
      <c r="L56" s="71"/>
      <c r="M56" s="71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96" t="str">
        <f>A8</f>
        <v/>
      </c>
      <c r="B57" s="5"/>
      <c r="C57" s="5"/>
      <c r="D57" s="5"/>
      <c r="E57" s="5"/>
      <c r="F57" s="5"/>
      <c r="G57" s="5"/>
      <c r="H57" s="5"/>
      <c r="I57" s="71"/>
      <c r="J57" s="71"/>
      <c r="K57" s="71"/>
      <c r="L57" s="71"/>
      <c r="M57" s="71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71"/>
      <c r="J58" s="71"/>
      <c r="K58" s="71"/>
      <c r="L58" s="71"/>
      <c r="M58" s="71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71"/>
      <c r="J59" s="71"/>
      <c r="K59" s="71"/>
      <c r="L59" s="71"/>
      <c r="M59" s="71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71"/>
      <c r="J60" s="71"/>
      <c r="K60" s="71"/>
      <c r="L60" s="71"/>
      <c r="M60" s="71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71"/>
      <c r="J61" s="71"/>
      <c r="K61" s="71"/>
      <c r="L61" s="71"/>
      <c r="M61" s="71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71"/>
      <c r="J62" s="71"/>
      <c r="K62" s="71"/>
      <c r="L62" s="71"/>
      <c r="M62" s="71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71"/>
      <c r="J63" s="71"/>
      <c r="K63" s="71"/>
      <c r="L63" s="71"/>
      <c r="M63" s="71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71"/>
      <c r="J64" s="71"/>
      <c r="K64" s="71"/>
      <c r="L64" s="71"/>
      <c r="M64" s="71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71"/>
      <c r="J65" s="71"/>
      <c r="K65" s="71"/>
      <c r="L65" s="71"/>
      <c r="M65" s="71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71"/>
      <c r="J66" s="71"/>
      <c r="K66" s="71"/>
      <c r="L66" s="71"/>
      <c r="M66" s="71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71"/>
      <c r="J67" s="71"/>
      <c r="K67" s="71"/>
      <c r="L67" s="71"/>
      <c r="M67" s="71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71"/>
      <c r="J68" s="71"/>
      <c r="K68" s="71"/>
      <c r="L68" s="71"/>
      <c r="M68" s="71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71"/>
      <c r="J69" s="71"/>
      <c r="K69" s="71"/>
      <c r="L69" s="71"/>
      <c r="M69" s="71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71"/>
      <c r="J70" s="71"/>
      <c r="K70" s="71"/>
      <c r="L70" s="71"/>
      <c r="M70" s="71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71"/>
      <c r="J71" s="71"/>
      <c r="K71" s="71"/>
      <c r="L71" s="71"/>
      <c r="M71" s="71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71"/>
      <c r="J72" s="71"/>
      <c r="K72" s="71"/>
      <c r="L72" s="71"/>
      <c r="M72" s="71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71"/>
      <c r="J73" s="71"/>
      <c r="K73" s="71"/>
      <c r="L73" s="71"/>
      <c r="M73" s="71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71"/>
      <c r="J74" s="71"/>
      <c r="K74" s="71"/>
      <c r="L74" s="71"/>
      <c r="M74" s="71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71"/>
      <c r="J75" s="71"/>
      <c r="K75" s="71"/>
      <c r="L75" s="71"/>
      <c r="M75" s="71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96" t="str">
        <f>A9</f>
        <v/>
      </c>
      <c r="B76" s="5"/>
      <c r="C76" s="5"/>
      <c r="D76" s="5"/>
      <c r="E76" s="5"/>
      <c r="F76" s="5"/>
      <c r="G76" s="5"/>
      <c r="H76" s="5"/>
      <c r="I76" s="71"/>
      <c r="J76" s="71"/>
      <c r="K76" s="71"/>
      <c r="L76" s="71"/>
      <c r="M76" s="71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71"/>
      <c r="J77" s="71"/>
      <c r="K77" s="71"/>
      <c r="L77" s="71"/>
      <c r="M77" s="71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71"/>
      <c r="J78" s="71"/>
      <c r="K78" s="71"/>
      <c r="L78" s="71"/>
      <c r="M78" s="71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71"/>
      <c r="J79" s="71"/>
      <c r="K79" s="71"/>
      <c r="L79" s="71"/>
      <c r="M79" s="71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71"/>
      <c r="J80" s="71"/>
      <c r="K80" s="71"/>
      <c r="L80" s="71"/>
      <c r="M80" s="71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71"/>
      <c r="J81" s="71"/>
      <c r="K81" s="71"/>
      <c r="L81" s="71"/>
      <c r="M81" s="71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71"/>
      <c r="J82" s="71"/>
      <c r="K82" s="71"/>
      <c r="L82" s="71"/>
      <c r="M82" s="71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71"/>
      <c r="J83" s="71"/>
      <c r="K83" s="71"/>
      <c r="L83" s="71"/>
      <c r="M83" s="71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71"/>
      <c r="J84" s="71"/>
      <c r="K84" s="71"/>
      <c r="L84" s="71"/>
      <c r="M84" s="71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71"/>
      <c r="J85" s="71"/>
      <c r="K85" s="71"/>
      <c r="L85" s="71"/>
      <c r="M85" s="71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71"/>
      <c r="J86" s="71"/>
      <c r="K86" s="71"/>
      <c r="L86" s="71"/>
      <c r="M86" s="71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71"/>
      <c r="J87" s="71"/>
      <c r="K87" s="71"/>
      <c r="L87" s="71"/>
      <c r="M87" s="71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71"/>
      <c r="J88" s="71"/>
      <c r="K88" s="71"/>
      <c r="L88" s="71"/>
      <c r="M88" s="71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71"/>
      <c r="J89" s="71"/>
      <c r="K89" s="71"/>
      <c r="L89" s="71"/>
      <c r="M89" s="71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71"/>
      <c r="J90" s="71"/>
      <c r="K90" s="71"/>
      <c r="L90" s="71"/>
      <c r="M90" s="71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71"/>
      <c r="J91" s="71"/>
      <c r="K91" s="71"/>
      <c r="L91" s="71"/>
      <c r="M91" s="71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71"/>
      <c r="J92" s="71"/>
      <c r="K92" s="71"/>
      <c r="L92" s="71"/>
      <c r="M92" s="71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71"/>
      <c r="J93" s="71"/>
      <c r="K93" s="71"/>
      <c r="L93" s="71"/>
      <c r="M93" s="71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96" t="str">
        <f>A10</f>
        <v/>
      </c>
      <c r="B94" s="5"/>
      <c r="C94" s="5"/>
      <c r="D94" s="5"/>
      <c r="E94" s="5"/>
      <c r="F94" s="5"/>
      <c r="G94" s="5"/>
      <c r="H94" s="5"/>
      <c r="I94" s="71"/>
      <c r="J94" s="71"/>
      <c r="K94" s="71"/>
      <c r="L94" s="71"/>
      <c r="M94" s="71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71"/>
      <c r="J95" s="71"/>
      <c r="K95" s="71"/>
      <c r="L95" s="71"/>
      <c r="M95" s="71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71"/>
      <c r="J96" s="71"/>
      <c r="K96" s="71"/>
      <c r="L96" s="71"/>
      <c r="M96" s="71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71"/>
      <c r="J97" s="71"/>
      <c r="K97" s="71"/>
      <c r="L97" s="71"/>
      <c r="M97" s="71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71"/>
      <c r="J98" s="71"/>
      <c r="K98" s="71"/>
      <c r="L98" s="71"/>
      <c r="M98" s="71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71"/>
      <c r="J99" s="71"/>
      <c r="K99" s="71"/>
      <c r="L99" s="71"/>
      <c r="M99" s="71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71"/>
      <c r="J100" s="71"/>
      <c r="K100" s="71"/>
      <c r="L100" s="71"/>
      <c r="M100" s="71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71"/>
      <c r="J101" s="71"/>
      <c r="K101" s="71"/>
      <c r="L101" s="71"/>
      <c r="M101" s="71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71"/>
      <c r="J102" s="71"/>
      <c r="K102" s="71"/>
      <c r="L102" s="71"/>
      <c r="M102" s="71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71"/>
      <c r="J103" s="71"/>
      <c r="K103" s="71"/>
      <c r="L103" s="71"/>
      <c r="M103" s="71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71"/>
      <c r="J104" s="71"/>
      <c r="K104" s="71"/>
      <c r="L104" s="71"/>
      <c r="M104" s="71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71"/>
      <c r="J105" s="71"/>
      <c r="K105" s="71"/>
      <c r="L105" s="71"/>
      <c r="M105" s="71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71"/>
      <c r="J106" s="71"/>
      <c r="K106" s="71"/>
      <c r="L106" s="71"/>
      <c r="M106" s="71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71"/>
      <c r="J107" s="71"/>
      <c r="K107" s="71"/>
      <c r="L107" s="71"/>
      <c r="M107" s="71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71"/>
      <c r="J108" s="71"/>
      <c r="K108" s="71"/>
      <c r="L108" s="71"/>
      <c r="M108" s="71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71"/>
      <c r="J109" s="71"/>
      <c r="K109" s="71"/>
      <c r="L109" s="71"/>
      <c r="M109" s="71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71"/>
      <c r="J110" s="71"/>
      <c r="K110" s="71"/>
      <c r="L110" s="71"/>
      <c r="M110" s="71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71"/>
      <c r="J111" s="71"/>
      <c r="K111" s="71"/>
      <c r="L111" s="71"/>
      <c r="M111" s="71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96" t="str">
        <f>A11</f>
        <v/>
      </c>
      <c r="B112" s="5"/>
      <c r="C112" s="5"/>
      <c r="D112" s="5"/>
      <c r="E112" s="5"/>
      <c r="F112" s="5"/>
      <c r="G112" s="5"/>
      <c r="H112" s="5"/>
      <c r="I112" s="71"/>
      <c r="J112" s="71"/>
      <c r="K112" s="71"/>
      <c r="L112" s="71"/>
      <c r="M112" s="71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71"/>
      <c r="J113" s="71"/>
      <c r="K113" s="71"/>
      <c r="L113" s="71"/>
      <c r="M113" s="71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71"/>
      <c r="J114" s="71"/>
      <c r="K114" s="71"/>
      <c r="L114" s="71"/>
      <c r="M114" s="71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71"/>
      <c r="J115" s="71"/>
      <c r="K115" s="71"/>
      <c r="L115" s="71"/>
      <c r="M115" s="71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71"/>
      <c r="J116" s="71"/>
      <c r="K116" s="71"/>
      <c r="L116" s="71"/>
      <c r="M116" s="71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71"/>
      <c r="J117" s="71"/>
      <c r="K117" s="71"/>
      <c r="L117" s="71"/>
      <c r="M117" s="71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71"/>
      <c r="J118" s="71"/>
      <c r="K118" s="71"/>
      <c r="L118" s="71"/>
      <c r="M118" s="71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71"/>
      <c r="J119" s="71"/>
      <c r="K119" s="71"/>
      <c r="L119" s="71"/>
      <c r="M119" s="71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71"/>
      <c r="J120" s="71"/>
      <c r="K120" s="71"/>
      <c r="L120" s="71"/>
      <c r="M120" s="71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71"/>
      <c r="J121" s="71"/>
      <c r="K121" s="71"/>
      <c r="L121" s="71"/>
      <c r="M121" s="71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71"/>
      <c r="J122" s="71"/>
      <c r="K122" s="71"/>
      <c r="L122" s="71"/>
      <c r="M122" s="71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71"/>
      <c r="J123" s="71"/>
      <c r="K123" s="71"/>
      <c r="L123" s="71"/>
      <c r="M123" s="71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71"/>
      <c r="J124" s="71"/>
      <c r="K124" s="71"/>
      <c r="L124" s="71"/>
      <c r="M124" s="71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71"/>
      <c r="J125" s="71"/>
      <c r="K125" s="71"/>
      <c r="L125" s="71"/>
      <c r="M125" s="71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71"/>
      <c r="J126" s="71"/>
      <c r="K126" s="71"/>
      <c r="L126" s="71"/>
      <c r="M126" s="71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71"/>
      <c r="J127" s="71"/>
      <c r="K127" s="71"/>
      <c r="L127" s="71"/>
      <c r="M127" s="71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71"/>
      <c r="J128" s="71"/>
      <c r="K128" s="71"/>
      <c r="L128" s="71"/>
      <c r="M128" s="71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71"/>
      <c r="J129" s="71"/>
      <c r="K129" s="71"/>
      <c r="L129" s="71"/>
      <c r="M129" s="71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96" t="str">
        <f>A12</f>
        <v/>
      </c>
      <c r="B130" s="5"/>
      <c r="C130" s="5"/>
      <c r="D130" s="5"/>
      <c r="E130" s="5"/>
      <c r="F130" s="5"/>
      <c r="G130" s="5"/>
      <c r="H130" s="5"/>
      <c r="I130" s="71"/>
      <c r="J130" s="71"/>
      <c r="K130" s="71"/>
      <c r="L130" s="71"/>
      <c r="M130" s="71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71"/>
      <c r="J131" s="71"/>
      <c r="K131" s="71"/>
      <c r="L131" s="71"/>
      <c r="M131" s="71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71"/>
      <c r="J132" s="71"/>
      <c r="K132" s="71"/>
      <c r="L132" s="71"/>
      <c r="M132" s="71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71"/>
      <c r="J133" s="71"/>
      <c r="K133" s="71"/>
      <c r="L133" s="71"/>
      <c r="M133" s="71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71"/>
      <c r="J134" s="71"/>
      <c r="K134" s="71"/>
      <c r="L134" s="71"/>
      <c r="M134" s="71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71"/>
      <c r="J135" s="71"/>
      <c r="K135" s="71"/>
      <c r="L135" s="71"/>
      <c r="M135" s="71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71"/>
      <c r="J136" s="71"/>
      <c r="K136" s="71"/>
      <c r="L136" s="71"/>
      <c r="M136" s="71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71"/>
      <c r="J137" s="71"/>
      <c r="K137" s="71"/>
      <c r="L137" s="71"/>
      <c r="M137" s="71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71"/>
      <c r="J138" s="71"/>
      <c r="K138" s="71"/>
      <c r="L138" s="71"/>
      <c r="M138" s="71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71"/>
      <c r="J139" s="71"/>
      <c r="K139" s="71"/>
      <c r="L139" s="71"/>
      <c r="M139" s="71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71"/>
      <c r="J140" s="71"/>
      <c r="K140" s="71"/>
      <c r="L140" s="71"/>
      <c r="M140" s="71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71"/>
      <c r="J141" s="71"/>
      <c r="K141" s="71"/>
      <c r="L141" s="71"/>
      <c r="M141" s="71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71"/>
      <c r="J142" s="71"/>
      <c r="K142" s="71"/>
      <c r="L142" s="71"/>
      <c r="M142" s="71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71"/>
      <c r="J143" s="71"/>
      <c r="K143" s="71"/>
      <c r="L143" s="71"/>
      <c r="M143" s="71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71"/>
      <c r="J144" s="71"/>
      <c r="K144" s="71"/>
      <c r="L144" s="71"/>
      <c r="M144" s="71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71"/>
      <c r="J145" s="71"/>
      <c r="K145" s="71"/>
      <c r="L145" s="71"/>
      <c r="M145" s="71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71"/>
      <c r="J146" s="71"/>
      <c r="K146" s="71"/>
      <c r="L146" s="71"/>
      <c r="M146" s="71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71"/>
      <c r="J147" s="71"/>
      <c r="K147" s="71"/>
      <c r="L147" s="71"/>
      <c r="M147" s="71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96" t="str">
        <f>A13</f>
        <v/>
      </c>
      <c r="B148" s="5"/>
      <c r="C148" s="5"/>
      <c r="D148" s="5"/>
      <c r="E148" s="5"/>
      <c r="F148" s="5"/>
      <c r="G148" s="5"/>
      <c r="H148" s="5"/>
      <c r="I148" s="71"/>
      <c r="J148" s="71"/>
      <c r="K148" s="71"/>
      <c r="L148" s="71"/>
      <c r="M148" s="71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71"/>
      <c r="J149" s="71"/>
      <c r="K149" s="71"/>
      <c r="L149" s="71"/>
      <c r="M149" s="71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71"/>
      <c r="J150" s="71"/>
      <c r="K150" s="71"/>
      <c r="L150" s="71"/>
      <c r="M150" s="71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71"/>
      <c r="J151" s="71"/>
      <c r="K151" s="71"/>
      <c r="L151" s="71"/>
      <c r="M151" s="71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71"/>
      <c r="J152" s="71"/>
      <c r="K152" s="71"/>
      <c r="L152" s="71"/>
      <c r="M152" s="71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71"/>
      <c r="J153" s="71"/>
      <c r="K153" s="71"/>
      <c r="L153" s="71"/>
      <c r="M153" s="71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71"/>
      <c r="J154" s="71"/>
      <c r="K154" s="71"/>
      <c r="L154" s="71"/>
      <c r="M154" s="71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71"/>
      <c r="J155" s="71"/>
      <c r="K155" s="71"/>
      <c r="L155" s="71"/>
      <c r="M155" s="71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71"/>
      <c r="J156" s="71"/>
      <c r="K156" s="71"/>
      <c r="L156" s="71"/>
      <c r="M156" s="71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71"/>
      <c r="J157" s="71"/>
      <c r="K157" s="71"/>
      <c r="L157" s="71"/>
      <c r="M157" s="71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71"/>
      <c r="J158" s="71"/>
      <c r="K158" s="71"/>
      <c r="L158" s="71"/>
      <c r="M158" s="71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71"/>
      <c r="J159" s="71"/>
      <c r="K159" s="71"/>
      <c r="L159" s="71"/>
      <c r="M159" s="71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71"/>
      <c r="J160" s="71"/>
      <c r="K160" s="71"/>
      <c r="L160" s="71"/>
      <c r="M160" s="71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71"/>
      <c r="J161" s="71"/>
      <c r="K161" s="71"/>
      <c r="L161" s="71"/>
      <c r="M161" s="71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71"/>
      <c r="J162" s="71"/>
      <c r="K162" s="71"/>
      <c r="L162" s="71"/>
      <c r="M162" s="71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71"/>
      <c r="J163" s="71"/>
      <c r="K163" s="71"/>
      <c r="L163" s="71"/>
      <c r="M163" s="71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71"/>
      <c r="J164" s="71"/>
      <c r="K164" s="71"/>
      <c r="L164" s="71"/>
      <c r="M164" s="71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71"/>
      <c r="J165" s="71"/>
      <c r="K165" s="71"/>
      <c r="L165" s="71"/>
      <c r="M165" s="71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96" t="str">
        <f>A14</f>
        <v/>
      </c>
      <c r="B166" s="5"/>
      <c r="C166" s="5"/>
      <c r="D166" s="5"/>
      <c r="E166" s="5"/>
      <c r="F166" s="5"/>
      <c r="G166" s="5"/>
      <c r="H166" s="5"/>
      <c r="I166" s="71"/>
      <c r="J166" s="71"/>
      <c r="K166" s="71"/>
      <c r="L166" s="71"/>
      <c r="M166" s="71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71"/>
      <c r="J167" s="71"/>
      <c r="K167" s="71"/>
      <c r="L167" s="71"/>
      <c r="M167" s="71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71"/>
      <c r="J168" s="71"/>
      <c r="K168" s="71"/>
      <c r="L168" s="71"/>
      <c r="M168" s="71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71"/>
      <c r="J169" s="71"/>
      <c r="K169" s="71"/>
      <c r="L169" s="71"/>
      <c r="M169" s="71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71"/>
      <c r="J170" s="71"/>
      <c r="K170" s="71"/>
      <c r="L170" s="71"/>
      <c r="M170" s="71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71"/>
      <c r="J171" s="71"/>
      <c r="K171" s="71"/>
      <c r="L171" s="71"/>
      <c r="M171" s="71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71"/>
      <c r="J172" s="71"/>
      <c r="K172" s="71"/>
      <c r="L172" s="71"/>
      <c r="M172" s="71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71"/>
      <c r="J173" s="71"/>
      <c r="K173" s="71"/>
      <c r="L173" s="71"/>
      <c r="M173" s="71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71"/>
      <c r="J174" s="71"/>
      <c r="K174" s="71"/>
      <c r="L174" s="71"/>
      <c r="M174" s="71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71"/>
      <c r="J175" s="71"/>
      <c r="K175" s="71"/>
      <c r="L175" s="71"/>
      <c r="M175" s="71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71"/>
      <c r="J176" s="71"/>
      <c r="K176" s="71"/>
      <c r="L176" s="71"/>
      <c r="M176" s="71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71"/>
      <c r="J177" s="71"/>
      <c r="K177" s="71"/>
      <c r="L177" s="71"/>
      <c r="M177" s="71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71"/>
      <c r="J178" s="71"/>
      <c r="K178" s="71"/>
      <c r="L178" s="71"/>
      <c r="M178" s="71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71"/>
      <c r="J179" s="71"/>
      <c r="K179" s="71"/>
      <c r="L179" s="71"/>
      <c r="M179" s="71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71"/>
      <c r="J180" s="71"/>
      <c r="K180" s="71"/>
      <c r="L180" s="71"/>
      <c r="M180" s="71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71"/>
      <c r="J181" s="71"/>
      <c r="K181" s="71"/>
      <c r="L181" s="71"/>
      <c r="M181" s="71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71"/>
      <c r="J182" s="71"/>
      <c r="K182" s="71"/>
      <c r="L182" s="71"/>
      <c r="M182" s="71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71"/>
      <c r="J183" s="71"/>
      <c r="K183" s="71"/>
      <c r="L183" s="71"/>
      <c r="M183" s="71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96" t="str">
        <f>A15</f>
        <v/>
      </c>
      <c r="B184" s="5"/>
      <c r="C184" s="5"/>
      <c r="D184" s="5"/>
      <c r="E184" s="5"/>
      <c r="F184" s="5"/>
      <c r="G184" s="5"/>
      <c r="H184" s="5"/>
      <c r="I184" s="71"/>
      <c r="J184" s="71"/>
      <c r="K184" s="71"/>
      <c r="L184" s="71"/>
      <c r="M184" s="71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71"/>
      <c r="J185" s="71"/>
      <c r="K185" s="71"/>
      <c r="L185" s="71"/>
      <c r="M185" s="71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71"/>
      <c r="J186" s="71"/>
      <c r="K186" s="71"/>
      <c r="L186" s="71"/>
      <c r="M186" s="71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71"/>
      <c r="J187" s="71"/>
      <c r="K187" s="71"/>
      <c r="L187" s="71"/>
      <c r="M187" s="71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71"/>
      <c r="J188" s="71"/>
      <c r="K188" s="71"/>
      <c r="L188" s="71"/>
      <c r="M188" s="71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71"/>
      <c r="J189" s="71"/>
      <c r="K189" s="71"/>
      <c r="L189" s="71"/>
      <c r="M189" s="71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71"/>
      <c r="J190" s="71"/>
      <c r="K190" s="71"/>
      <c r="L190" s="71"/>
      <c r="M190" s="71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71"/>
      <c r="J191" s="71"/>
      <c r="K191" s="71"/>
      <c r="L191" s="71"/>
      <c r="M191" s="71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71"/>
      <c r="J192" s="71"/>
      <c r="K192" s="71"/>
      <c r="L192" s="71"/>
      <c r="M192" s="71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71"/>
      <c r="J193" s="71"/>
      <c r="K193" s="71"/>
      <c r="L193" s="71"/>
      <c r="M193" s="71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71"/>
      <c r="J194" s="71"/>
      <c r="K194" s="71"/>
      <c r="L194" s="71"/>
      <c r="M194" s="71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71"/>
      <c r="J195" s="71"/>
      <c r="K195" s="71"/>
      <c r="L195" s="71"/>
      <c r="M195" s="71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71"/>
      <c r="J196" s="71"/>
      <c r="K196" s="71"/>
      <c r="L196" s="71"/>
      <c r="M196" s="71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71"/>
      <c r="J197" s="71"/>
      <c r="K197" s="71"/>
      <c r="L197" s="71"/>
      <c r="M197" s="71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71"/>
      <c r="J198" s="71"/>
      <c r="K198" s="71"/>
      <c r="L198" s="71"/>
      <c r="M198" s="71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71"/>
      <c r="J199" s="71"/>
      <c r="K199" s="71"/>
      <c r="L199" s="71"/>
      <c r="M199" s="71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71"/>
      <c r="J200" s="71"/>
      <c r="K200" s="71"/>
      <c r="L200" s="71"/>
      <c r="M200" s="71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71"/>
      <c r="J201" s="71"/>
      <c r="K201" s="71"/>
      <c r="L201" s="71"/>
      <c r="M201" s="71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71"/>
      <c r="J202" s="71"/>
      <c r="K202" s="71"/>
      <c r="L202" s="71"/>
      <c r="M202" s="71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71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gHWnSkZDUvbZGBkz4pH43Reool8jQ+8KooLZ7vfzGE4mN+3+IXxCZGPn1BxcumbExZyWmRlMBD1vD0iimYd0Lg==" saltValue="ynACckI7acFZjT2lFFCth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490"/>
  <sheetViews>
    <sheetView zoomScale="85" zoomScaleNormal="85" workbookViewId="0">
      <selection activeCell="Q17" sqref="Q17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34" style="3" customWidth="1"/>
    <col min="7" max="7" width="11.44140625" style="3"/>
    <col min="8" max="8" width="11.44140625" style="1"/>
    <col min="9" max="9" width="33" style="1" customWidth="1"/>
    <col min="10" max="10" width="37" style="1" customWidth="1"/>
    <col min="11" max="15" width="11.44140625" style="1"/>
    <col min="16" max="16" width="21" style="1" customWidth="1"/>
    <col min="17" max="16384" width="11.44140625" style="1"/>
  </cols>
  <sheetData>
    <row r="1" spans="1:46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6.4" thickBot="1" x14ac:dyDescent="0.55000000000000004">
      <c r="A2" s="5"/>
      <c r="B2" s="263" t="s">
        <v>273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38" customFormat="1" x14ac:dyDescent="0.3">
      <c r="A3" s="101"/>
      <c r="B3" s="101"/>
      <c r="C3" s="101"/>
      <c r="D3" s="101"/>
      <c r="E3" s="101"/>
      <c r="F3" s="197"/>
      <c r="G3" s="197"/>
      <c r="H3" s="101"/>
      <c r="I3" s="198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</row>
    <row r="4" spans="1:46" s="238" customFormat="1" x14ac:dyDescent="0.3">
      <c r="A4" s="101"/>
      <c r="B4" s="101"/>
      <c r="C4" s="101"/>
      <c r="D4" s="101"/>
      <c r="E4" s="101"/>
      <c r="F4" s="197"/>
      <c r="G4" s="197"/>
      <c r="H4" s="101"/>
      <c r="I4" s="252" t="s">
        <v>190</v>
      </c>
      <c r="J4" s="252"/>
      <c r="K4" s="252"/>
      <c r="L4" s="252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</row>
    <row r="5" spans="1:46" s="238" customFormat="1" x14ac:dyDescent="0.3">
      <c r="A5" s="101"/>
      <c r="B5" s="101"/>
      <c r="C5" s="101"/>
      <c r="D5" s="101"/>
      <c r="E5" s="101"/>
      <c r="F5" s="197"/>
      <c r="G5" s="197"/>
      <c r="H5" s="101"/>
      <c r="I5" s="199"/>
      <c r="J5" s="199"/>
      <c r="K5" s="199"/>
      <c r="L5" s="199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238" customFormat="1" ht="25.8" x14ac:dyDescent="0.5">
      <c r="A6" s="101"/>
      <c r="B6" s="280" t="s">
        <v>192</v>
      </c>
      <c r="C6" s="280"/>
      <c r="D6" s="101"/>
      <c r="E6" s="101"/>
      <c r="F6" s="200"/>
      <c r="G6" s="112"/>
      <c r="H6" s="101"/>
      <c r="I6" s="212" t="s">
        <v>253</v>
      </c>
      <c r="J6" s="201">
        <v>4.4999999999999998E-2</v>
      </c>
      <c r="K6" s="101"/>
      <c r="L6" s="101"/>
      <c r="M6" s="101"/>
      <c r="N6" s="202"/>
      <c r="O6" s="280" t="s">
        <v>191</v>
      </c>
      <c r="P6" s="280"/>
      <c r="Q6" s="280"/>
      <c r="R6" s="280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</row>
    <row r="7" spans="1:46" x14ac:dyDescent="0.3">
      <c r="A7" s="5"/>
      <c r="B7" s="5"/>
      <c r="C7" s="5"/>
      <c r="D7" s="5"/>
      <c r="E7" s="5"/>
      <c r="F7" s="203"/>
      <c r="G7" s="113"/>
      <c r="H7" s="5"/>
      <c r="I7" s="5"/>
      <c r="J7" s="5"/>
      <c r="K7" s="204"/>
      <c r="L7" s="204"/>
      <c r="M7" s="5"/>
      <c r="N7" s="20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3">
      <c r="A8" s="5"/>
      <c r="B8" s="5"/>
      <c r="C8" s="5"/>
      <c r="D8" s="5"/>
      <c r="E8" s="5"/>
      <c r="F8" s="203"/>
      <c r="G8" s="113"/>
      <c r="H8" s="5"/>
      <c r="I8" s="212" t="s">
        <v>178</v>
      </c>
      <c r="J8" s="212" t="s">
        <v>294</v>
      </c>
      <c r="K8" s="204"/>
      <c r="L8" s="204"/>
      <c r="M8" s="5"/>
      <c r="N8" s="20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">
      <c r="A9" s="5"/>
      <c r="B9" s="5"/>
      <c r="C9" s="5"/>
      <c r="D9" s="5"/>
      <c r="E9" s="5"/>
      <c r="F9" s="203"/>
      <c r="G9" s="113"/>
      <c r="H9" s="5"/>
      <c r="I9" s="240"/>
      <c r="J9" s="241"/>
      <c r="K9" s="204"/>
      <c r="L9" s="204"/>
      <c r="M9" s="5"/>
      <c r="N9" s="20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">
      <c r="A10" s="5"/>
      <c r="B10" s="5"/>
      <c r="C10" s="5"/>
      <c r="D10" s="5"/>
      <c r="E10" s="5"/>
      <c r="F10" s="203"/>
      <c r="G10" s="113"/>
      <c r="H10" s="5"/>
      <c r="I10" s="5"/>
      <c r="J10" s="5"/>
      <c r="K10" s="204"/>
      <c r="L10" s="204"/>
      <c r="M10" s="5"/>
      <c r="N10" s="20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">
      <c r="A11" s="5"/>
      <c r="B11" s="5"/>
      <c r="C11" s="5"/>
      <c r="D11" s="5"/>
      <c r="E11" s="5"/>
      <c r="F11" s="203"/>
      <c r="G11" s="5"/>
      <c r="H11" s="5"/>
      <c r="I11" s="239" t="s">
        <v>178</v>
      </c>
      <c r="J11" s="239" t="s">
        <v>289</v>
      </c>
      <c r="K11" s="5"/>
      <c r="L11" s="204"/>
      <c r="M11" s="5"/>
      <c r="N11" s="20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">
      <c r="A12" s="5"/>
      <c r="B12" s="5"/>
      <c r="C12" s="5"/>
      <c r="D12" s="5"/>
      <c r="E12" s="5"/>
      <c r="F12" s="206"/>
      <c r="G12" s="207"/>
      <c r="H12" s="5"/>
      <c r="I12" s="240"/>
      <c r="J12" s="241"/>
      <c r="K12" s="208"/>
      <c r="L12" s="209"/>
      <c r="M12" s="5"/>
      <c r="N12" s="205"/>
      <c r="O12" s="210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">
      <c r="A13" s="5"/>
      <c r="B13" s="5"/>
      <c r="C13" s="5"/>
      <c r="D13" s="5"/>
      <c r="E13" s="5"/>
      <c r="F13" s="206"/>
      <c r="G13" s="207"/>
      <c r="H13" s="5"/>
      <c r="I13" s="240"/>
      <c r="J13" s="241"/>
      <c r="K13" s="211"/>
      <c r="L13" s="209"/>
      <c r="M13" s="5"/>
      <c r="N13" s="205"/>
      <c r="O13" s="210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">
      <c r="A14" s="5"/>
      <c r="B14" s="5"/>
      <c r="C14" s="5"/>
      <c r="D14" s="5"/>
      <c r="E14" s="5"/>
      <c r="F14" s="206"/>
      <c r="G14" s="207"/>
      <c r="H14" s="5"/>
      <c r="I14" s="240"/>
      <c r="J14" s="241"/>
      <c r="K14" s="211"/>
      <c r="L14" s="209"/>
      <c r="M14" s="5"/>
      <c r="N14" s="205"/>
      <c r="O14" s="210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">
      <c r="A15" s="5"/>
      <c r="B15" s="5"/>
      <c r="C15" s="5"/>
      <c r="D15" s="5"/>
      <c r="E15" s="5"/>
      <c r="F15" s="206"/>
      <c r="G15" s="207"/>
      <c r="H15" s="5"/>
      <c r="I15" s="240"/>
      <c r="J15" s="241"/>
      <c r="K15" s="211"/>
      <c r="L15" s="209"/>
      <c r="M15" s="5"/>
      <c r="N15" s="205"/>
      <c r="O15" s="210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">
      <c r="A16" s="5"/>
      <c r="B16" s="5"/>
      <c r="C16" s="5"/>
      <c r="D16" s="5"/>
      <c r="E16" s="5"/>
      <c r="F16" s="206"/>
      <c r="G16" s="207"/>
      <c r="H16" s="5"/>
      <c r="I16" s="240"/>
      <c r="J16" s="241"/>
      <c r="K16" s="211"/>
      <c r="L16" s="209"/>
      <c r="M16" s="5"/>
      <c r="N16" s="205"/>
      <c r="O16" s="210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3">
      <c r="A17" s="199"/>
      <c r="B17" s="199"/>
      <c r="C17" s="5"/>
      <c r="D17" s="5"/>
      <c r="E17" s="5"/>
      <c r="F17" s="203"/>
      <c r="G17" s="113"/>
      <c r="H17" s="5"/>
      <c r="I17" s="282" t="s">
        <v>292</v>
      </c>
      <c r="J17" s="282"/>
      <c r="K17" s="282"/>
      <c r="L17" s="282"/>
      <c r="M17" s="5"/>
      <c r="N17" s="205"/>
      <c r="O17" s="281" t="s">
        <v>254</v>
      </c>
      <c r="P17" s="281"/>
      <c r="Q17" s="2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3">
      <c r="A18" s="49" t="s">
        <v>165</v>
      </c>
      <c r="B18" s="213" t="str">
        <f>IF('Données projet'!$B$9="","",'Données projet'!$B$9)</f>
        <v>Pin maritime</v>
      </c>
      <c r="C18" s="5"/>
      <c r="D18" s="5"/>
      <c r="E18" s="5"/>
      <c r="F18" s="203"/>
      <c r="G18" s="113"/>
      <c r="H18" s="5"/>
      <c r="I18" s="5"/>
      <c r="J18" s="5"/>
      <c r="K18" s="5"/>
      <c r="L18" s="5"/>
      <c r="M18" s="5"/>
      <c r="N18" s="205"/>
      <c r="O18" s="248" t="s">
        <v>291</v>
      </c>
      <c r="P18" s="248"/>
      <c r="Q18" s="214">
        <f>VLOOKUP(Q17,Calculateur!$A$2:$H$153,3,0)/VLOOKUP('Scénario référence'!$G$15,Paramètres!A1:I88,3,0)/VLOOKUP('Scénario référence'!$G$15,Paramètres!A1:I88,5,0)</f>
        <v>0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3">
      <c r="A19" s="5"/>
      <c r="B19" s="5"/>
      <c r="C19" s="5"/>
      <c r="D19" s="5"/>
      <c r="E19" s="5"/>
      <c r="F19" s="203"/>
      <c r="G19" s="113"/>
      <c r="H19" s="5"/>
      <c r="I19" s="5"/>
      <c r="J19" s="212" t="s">
        <v>263</v>
      </c>
      <c r="K19" s="215" t="s">
        <v>249</v>
      </c>
      <c r="L19" s="212" t="s">
        <v>264</v>
      </c>
      <c r="M19" s="5"/>
      <c r="N19" s="205"/>
      <c r="O19" s="248" t="s">
        <v>255</v>
      </c>
      <c r="P19" s="248"/>
      <c r="Q19" s="242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3">
      <c r="A20" s="212" t="s">
        <v>180</v>
      </c>
      <c r="B20" s="51" t="s">
        <v>256</v>
      </c>
      <c r="C20" s="51" t="s">
        <v>255</v>
      </c>
      <c r="D20" s="212" t="s">
        <v>252</v>
      </c>
      <c r="E20" s="212" t="s">
        <v>288</v>
      </c>
      <c r="F20" s="203"/>
      <c r="G20" s="216"/>
      <c r="H20" s="5"/>
      <c r="I20" s="212" t="str">
        <f>B18</f>
        <v>Pin maritime</v>
      </c>
      <c r="J20" s="217">
        <f>IF(B18&lt;&gt;"",(D21-E21)/(1+$J$6)^A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40,0)</f>
        <v>0</v>
      </c>
      <c r="K20" s="218">
        <f>'Données projet'!D9</f>
        <v>6.2993967999999994</v>
      </c>
      <c r="L20" s="217">
        <f>K20*J20</f>
        <v>0</v>
      </c>
      <c r="M20" s="5"/>
      <c r="N20" s="205"/>
      <c r="O20" s="248" t="s">
        <v>290</v>
      </c>
      <c r="P20" s="248"/>
      <c r="Q20" s="219">
        <f>Q18*Q19</f>
        <v>0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x14ac:dyDescent="0.3">
      <c r="A21" s="220">
        <f>'Données projet'!A36</f>
        <v>11</v>
      </c>
      <c r="B21" s="221">
        <f>'Données projet'!D36</f>
        <v>0</v>
      </c>
      <c r="C21" s="243"/>
      <c r="D21" s="222">
        <f>B21*C21</f>
        <v>0</v>
      </c>
      <c r="E21" s="243"/>
      <c r="F21" s="203"/>
      <c r="G21" s="223"/>
      <c r="H21" s="5"/>
      <c r="I21" s="212" t="str">
        <f>B43</f>
        <v/>
      </c>
      <c r="J21" s="217">
        <f>IF(B43&lt;&gt;"",(D46-E46)/(1+$J$6)^A46+(D47-D47)/(1+$J$6)^A47+(D48-E48)/(1+$J$6)^A48+(D49-E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65,0)</f>
        <v>0</v>
      </c>
      <c r="K21" s="218">
        <f>'Données projet'!D10</f>
        <v>0</v>
      </c>
      <c r="L21" s="217">
        <f t="shared" ref="L21:L29" si="0">K21*J21</f>
        <v>0</v>
      </c>
      <c r="M21" s="5"/>
      <c r="N21" s="20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3">
      <c r="A22" s="220">
        <f>'Données projet'!A37</f>
        <v>12</v>
      </c>
      <c r="B22" s="221">
        <f>'Données projet'!D37</f>
        <v>34</v>
      </c>
      <c r="C22" s="243"/>
      <c r="D22" s="222">
        <f t="shared" ref="D22:D40" si="1">B22*C22</f>
        <v>0</v>
      </c>
      <c r="E22" s="243"/>
      <c r="F22" s="224"/>
      <c r="G22" s="223"/>
      <c r="H22" s="5"/>
      <c r="I22" s="212" t="str">
        <f>B68</f>
        <v/>
      </c>
      <c r="J22" s="217">
        <f>IF(B68&lt;&gt;"",(D71-E71)/(1+$J$6)^A71+(D72-E72)/(1+$J$6)^A72+(D73-E73)/(1+$J$6)^A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90,0)</f>
        <v>0</v>
      </c>
      <c r="K22" s="218">
        <f>'Données projet'!D11</f>
        <v>0</v>
      </c>
      <c r="L22" s="217">
        <f t="shared" si="0"/>
        <v>0</v>
      </c>
      <c r="M22" s="210"/>
      <c r="N22" s="225"/>
      <c r="O22" s="285" t="s">
        <v>261</v>
      </c>
      <c r="P22" s="285"/>
      <c r="Q22" s="28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3">
      <c r="A23" s="220">
        <f>'Données projet'!A38</f>
        <v>14</v>
      </c>
      <c r="B23" s="221">
        <f>'Données projet'!D38</f>
        <v>0</v>
      </c>
      <c r="C23" s="243"/>
      <c r="D23" s="222">
        <f t="shared" si="1"/>
        <v>0</v>
      </c>
      <c r="E23" s="243"/>
      <c r="F23" s="224"/>
      <c r="G23" s="223"/>
      <c r="H23" s="5"/>
      <c r="I23" s="212" t="str">
        <f>B93</f>
        <v/>
      </c>
      <c r="J23" s="217">
        <f>IF(B93&lt;&gt;"",(D96-E96)/(1+$J$6)^A96+(D97-E97)/(1+$J$6)^A97+(D98-E98)/(1+$J$6)^A98+(D99-E99)/(1+$J$6)^A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115,0)</f>
        <v>0</v>
      </c>
      <c r="K23" s="218">
        <f>'Données projet'!D12</f>
        <v>0</v>
      </c>
      <c r="L23" s="217">
        <f t="shared" si="0"/>
        <v>0</v>
      </c>
      <c r="M23" s="5"/>
      <c r="N23" s="205"/>
      <c r="O23" s="283" t="s">
        <v>286</v>
      </c>
      <c r="P23" s="283"/>
      <c r="Q23" s="283"/>
      <c r="R23" s="283"/>
      <c r="S23" s="283"/>
      <c r="T23" s="242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</row>
    <row r="24" spans="1:60" ht="15" customHeight="1" x14ac:dyDescent="0.3">
      <c r="A24" s="220">
        <f>'Données projet'!A39</f>
        <v>16</v>
      </c>
      <c r="B24" s="221">
        <f>'Données projet'!D39</f>
        <v>0</v>
      </c>
      <c r="C24" s="243"/>
      <c r="D24" s="222">
        <f t="shared" si="1"/>
        <v>0</v>
      </c>
      <c r="E24" s="243"/>
      <c r="F24" s="224"/>
      <c r="G24" s="223"/>
      <c r="H24" s="5"/>
      <c r="I24" s="212" t="str">
        <f>B118</f>
        <v/>
      </c>
      <c r="J24" s="217">
        <f>IF(B118&lt;&gt;"",(D121-E121)/(1+$J$6)^A121+(D122-E122)/(1+$J$6)^A122+(D123-E123)/(1+$J$6)^A123+(D124-E124)/(1+$J$6)^A124+(D125-E125)/(1+$J$6)^A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140,0)</f>
        <v>0</v>
      </c>
      <c r="K24" s="218">
        <f>'Données projet'!D13</f>
        <v>0</v>
      </c>
      <c r="L24" s="217">
        <f t="shared" si="0"/>
        <v>0</v>
      </c>
      <c r="M24" s="5"/>
      <c r="N24" s="205"/>
      <c r="O24" s="284" t="s">
        <v>258</v>
      </c>
      <c r="P24" s="284"/>
      <c r="Q24" s="284"/>
      <c r="R24" s="284"/>
      <c r="S24" s="284"/>
      <c r="T24" s="284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x14ac:dyDescent="0.3">
      <c r="A25" s="220">
        <f>'Données projet'!A40</f>
        <v>17</v>
      </c>
      <c r="B25" s="221">
        <f>'Données projet'!D40</f>
        <v>43</v>
      </c>
      <c r="C25" s="243"/>
      <c r="D25" s="222">
        <f t="shared" si="1"/>
        <v>0</v>
      </c>
      <c r="E25" s="243"/>
      <c r="F25" s="224"/>
      <c r="G25" s="223"/>
      <c r="H25" s="5"/>
      <c r="I25" s="212" t="str">
        <f>B143</f>
        <v/>
      </c>
      <c r="J25" s="217">
        <f>IF(B143&lt;&gt;"",(D146-E146)/(1+$J$6)^A146+(D147-E147)/(1+$J$6)^A147+(D148-E148)/(1+$J$6)^A148+(D149-E149)/(1+$J$6)^A149+(D150-E150)/(1+$J$6)^A150+(D151-E151)/(1+$J$6)^A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165,0)</f>
        <v>0</v>
      </c>
      <c r="K25" s="218">
        <f>'Données projet'!D14</f>
        <v>0</v>
      </c>
      <c r="L25" s="217">
        <f t="shared" si="0"/>
        <v>0</v>
      </c>
      <c r="M25" s="5"/>
      <c r="N25" s="205"/>
      <c r="O25" s="284"/>
      <c r="P25" s="284"/>
      <c r="Q25" s="284"/>
      <c r="R25" s="284"/>
      <c r="S25" s="284"/>
      <c r="T25" s="284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3">
      <c r="A26" s="220">
        <f>'Données projet'!A41</f>
        <v>19</v>
      </c>
      <c r="B26" s="221">
        <f>'Données projet'!D41</f>
        <v>0</v>
      </c>
      <c r="C26" s="243"/>
      <c r="D26" s="222">
        <f t="shared" si="1"/>
        <v>0</v>
      </c>
      <c r="E26" s="243"/>
      <c r="F26" s="224"/>
      <c r="G26" s="223"/>
      <c r="H26" s="5"/>
      <c r="I26" s="212" t="str">
        <f>B168</f>
        <v/>
      </c>
      <c r="J26" s="217">
        <f>IF(B168&lt;&gt;"",(D171-E171)/(1+$J$6)^A171+(D172-E172)/(1+$J$6)^A172+(D173-E173)/(1+$J$6)^A173+(D174-E174)/(1+$J$6)^A174+(D175-E175)/(1+$J$6)^A175+(D176-E176)/(1+$J$6)^A176+(D177-E177)/(1+$J$6)^A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190,0)</f>
        <v>0</v>
      </c>
      <c r="K26" s="218">
        <f>'Données projet'!D15</f>
        <v>0</v>
      </c>
      <c r="L26" s="217">
        <f t="shared" si="0"/>
        <v>0</v>
      </c>
      <c r="M26" s="5"/>
      <c r="N26" s="205"/>
      <c r="O26" s="226"/>
      <c r="P26" s="226"/>
      <c r="Q26" s="226"/>
      <c r="R26" s="226"/>
      <c r="S26" s="226"/>
      <c r="T26" s="226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7" spans="1:60" x14ac:dyDescent="0.3">
      <c r="A27" s="220">
        <f>'Données projet'!A42</f>
        <v>21</v>
      </c>
      <c r="B27" s="221">
        <f>'Données projet'!D42</f>
        <v>0</v>
      </c>
      <c r="C27" s="243"/>
      <c r="D27" s="222">
        <f t="shared" si="1"/>
        <v>0</v>
      </c>
      <c r="E27" s="243"/>
      <c r="F27" s="224"/>
      <c r="G27" s="223"/>
      <c r="H27" s="5"/>
      <c r="I27" s="212" t="str">
        <f>B193</f>
        <v/>
      </c>
      <c r="J27" s="217">
        <f>IF(B193&lt;&gt;"",(D196-E196)/(1+$J$6)^A196+(D197-E197)/(1+$J$6)^A197+(D198-E198)/(1+$J$6)^A198+(D199-E199)/(1+$J$6)^A199+(D200-E200)/(1+$J$6)^A200+(D201-E201)/(1+$J$6)^A201+(D202-E202)/(1+$J$6)^A202+(D203-E203)/(1+$J$6)^A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215,0)</f>
        <v>0</v>
      </c>
      <c r="K27" s="218">
        <f>'Données projet'!D16</f>
        <v>0</v>
      </c>
      <c r="L27" s="217">
        <f t="shared" si="0"/>
        <v>0</v>
      </c>
      <c r="M27" s="5"/>
      <c r="N27" s="205"/>
      <c r="O27" s="212" t="s">
        <v>259</v>
      </c>
      <c r="P27" s="227">
        <f ca="1">SUM(OFFSET($S$28,0,0,MIN('Données projet'!$E$9:$E$18)+1,1))</f>
        <v>0</v>
      </c>
      <c r="Q27" s="5"/>
      <c r="R27" s="93" t="s">
        <v>178</v>
      </c>
      <c r="S27" s="93" t="s">
        <v>252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 x14ac:dyDescent="0.3">
      <c r="A28" s="220">
        <f>'Données projet'!A43</f>
        <v>22</v>
      </c>
      <c r="B28" s="221">
        <f>'Données projet'!D43</f>
        <v>56</v>
      </c>
      <c r="C28" s="243"/>
      <c r="D28" s="222">
        <f t="shared" si="1"/>
        <v>0</v>
      </c>
      <c r="E28" s="243"/>
      <c r="F28" s="224"/>
      <c r="G28" s="223"/>
      <c r="H28" s="5"/>
      <c r="I28" s="212" t="str">
        <f>B218</f>
        <v/>
      </c>
      <c r="J28" s="217">
        <f>IF(B218&lt;&gt;"",(D221-E221)/(1+$J$6)^A221+(D222-E222)/(1+$J$6)^A222+(D223-E223)/(1+$J$6)^A223+(D224-E224)/(1+$J$6)^A224+(D225-E225)/(1+$J$6)^A225+(D226-E226)/(1+$J$6)^A226+(D227-E227)/(1+$J$6)^A227+(D228-E228)/(1+$J$6)^A228+(D229-E229)/(1+$J$6)^A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240,0)</f>
        <v>0</v>
      </c>
      <c r="K28" s="218">
        <f>'Données projet'!D17</f>
        <v>0</v>
      </c>
      <c r="L28" s="217">
        <f t="shared" si="0"/>
        <v>0</v>
      </c>
      <c r="M28" s="5"/>
      <c r="N28" s="205"/>
      <c r="O28" s="5"/>
      <c r="P28" s="5"/>
      <c r="Q28" s="5"/>
      <c r="R28" s="244">
        <v>0</v>
      </c>
      <c r="S28" s="228">
        <f>$T$23/(1+$J$6)^R28</f>
        <v>0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">
      <c r="A29" s="220">
        <f>'Données projet'!A44</f>
        <v>24</v>
      </c>
      <c r="B29" s="221">
        <f>'Données projet'!D44</f>
        <v>0</v>
      </c>
      <c r="C29" s="243"/>
      <c r="D29" s="222">
        <f t="shared" si="1"/>
        <v>0</v>
      </c>
      <c r="E29" s="243"/>
      <c r="F29" s="224"/>
      <c r="G29" s="223"/>
      <c r="H29" s="5"/>
      <c r="I29" s="212" t="str">
        <f>B243</f>
        <v/>
      </c>
      <c r="J29" s="217">
        <f>IF(B243&lt;&gt;"",(D246-E246)/(1+$J$6)^A246+(D247-D247)/(1+$J$6)^A247+(D248-E248)/(1+$J$6)^A248+(D249-E249)/(1+$J$6)^A249+(D250-E250)/(1+$J$6)^A250+(D251-E251)/(1+$J$6)^A251+(D252-E252)/(1+$J$6)^A252+(D253-E253)/(1+$J$6)^A253+(D254-E254)/(1+$J$6)^A254+(D255-E255)/(1+$J$6)^A255+(D256-E256)/(1+$J$6)^A256+(D257-E257)/(1+$J$6)^A257+(D258-E258)/(1+$J$6)^A258+(D259-E259)/(1+$J$6)^A259+(D260-E260)/(1+$J$6)^A260+(D261-E261)/(1+$J$6)^A261+(D262-E262)/(1+$J$6)^A262+(D263-E263)/(1+$J$6)^A263+(D264-E264)/(1+$J$6)^A264+(D265-E265)/(1+$J$6)^A265,0)</f>
        <v>0</v>
      </c>
      <c r="K29" s="218">
        <f>'Données projet'!D18</f>
        <v>0</v>
      </c>
      <c r="L29" s="217">
        <f t="shared" si="0"/>
        <v>0</v>
      </c>
      <c r="M29" s="5"/>
      <c r="N29" s="205"/>
      <c r="O29" s="278" t="s">
        <v>260</v>
      </c>
      <c r="P29" s="278"/>
      <c r="Q29" s="279"/>
      <c r="R29" s="244">
        <f>IF(R28+1&lt;=MIN('Données projet'!$E$9:$E$18),R28+1,"STOP")</f>
        <v>1</v>
      </c>
      <c r="S29" s="228">
        <f t="shared" ref="S29:S59" si="2">$T$23/(1+$J$6)^R29</f>
        <v>0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">
      <c r="A30" s="220">
        <f>'Données projet'!A45</f>
        <v>26</v>
      </c>
      <c r="B30" s="221">
        <f>'Données projet'!D45</f>
        <v>0</v>
      </c>
      <c r="C30" s="243"/>
      <c r="D30" s="222">
        <f t="shared" si="1"/>
        <v>0</v>
      </c>
      <c r="E30" s="243"/>
      <c r="F30" s="224"/>
      <c r="G30" s="223"/>
      <c r="H30" s="5"/>
      <c r="I30" s="5"/>
      <c r="J30" s="5"/>
      <c r="K30" s="5"/>
      <c r="L30" s="5"/>
      <c r="M30" s="5"/>
      <c r="N30" s="205"/>
      <c r="O30" s="278" t="s">
        <v>297</v>
      </c>
      <c r="P30" s="278"/>
      <c r="Q30" s="279"/>
      <c r="R30" s="244">
        <f>IF(R29+1&lt;=MIN('Données projet'!$E$9:$E$18),R29+1,"STOP")</f>
        <v>2</v>
      </c>
      <c r="S30" s="228">
        <f t="shared" si="2"/>
        <v>0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">
      <c r="A31" s="220">
        <f>'Données projet'!A46</f>
        <v>28</v>
      </c>
      <c r="B31" s="221">
        <f>'Données projet'!D46</f>
        <v>0</v>
      </c>
      <c r="C31" s="243"/>
      <c r="D31" s="222">
        <f t="shared" si="1"/>
        <v>0</v>
      </c>
      <c r="E31" s="243"/>
      <c r="F31" s="224"/>
      <c r="G31" s="223"/>
      <c r="H31" s="5"/>
      <c r="I31" s="5"/>
      <c r="J31" s="5"/>
      <c r="K31" s="5"/>
      <c r="L31" s="5"/>
      <c r="M31" s="5"/>
      <c r="N31" s="205"/>
      <c r="O31" s="5"/>
      <c r="P31" s="5"/>
      <c r="Q31" s="5"/>
      <c r="R31" s="244">
        <f>IF(R30+1&lt;=MIN('Données projet'!$E$9:$E$18),R30+1,"STOP")</f>
        <v>3</v>
      </c>
      <c r="S31" s="228">
        <f t="shared" si="2"/>
        <v>0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">
      <c r="A32" s="220">
        <f>'Données projet'!A47</f>
        <v>30</v>
      </c>
      <c r="B32" s="221">
        <f>'Données projet'!D47</f>
        <v>309</v>
      </c>
      <c r="C32" s="243"/>
      <c r="D32" s="222">
        <f t="shared" si="1"/>
        <v>0</v>
      </c>
      <c r="E32" s="243"/>
      <c r="F32" s="224"/>
      <c r="G32" s="223"/>
      <c r="H32" s="5"/>
      <c r="I32" s="212" t="s">
        <v>265</v>
      </c>
      <c r="J32" s="288">
        <f>SUM(L20:L29) - (J12/(1+J6)^I12 + J13/(1+J6)^I13 + J14/(1+J6)^I14 + J15/(1+J6)^I15 + J16/(1+J6)^I16 + J9/(1+J6)^I9)*'Données projet'!C5</f>
        <v>0</v>
      </c>
      <c r="K32" s="288"/>
      <c r="L32" s="288"/>
      <c r="M32" s="5"/>
      <c r="N32" s="205"/>
      <c r="O32" s="5"/>
      <c r="P32" s="5"/>
      <c r="Q32" s="5"/>
      <c r="R32" s="244">
        <f>IF(R31+1&lt;=MIN('Données projet'!$E$9:$E$18),R31+1,"STOP")</f>
        <v>4</v>
      </c>
      <c r="S32" s="228">
        <f t="shared" si="2"/>
        <v>0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">
      <c r="A33" s="220">
        <f>'Données projet'!A48</f>
        <v>0</v>
      </c>
      <c r="B33" s="221">
        <f>'Données projet'!D48</f>
        <v>0</v>
      </c>
      <c r="C33" s="243"/>
      <c r="D33" s="222">
        <f t="shared" si="1"/>
        <v>0</v>
      </c>
      <c r="E33" s="243"/>
      <c r="F33" s="224"/>
      <c r="G33" s="223"/>
      <c r="H33" s="5"/>
      <c r="I33" s="212" t="s">
        <v>262</v>
      </c>
      <c r="J33" s="289">
        <f>IF('Scénario référence'!$K$1=1,$P$27*'Données projet'!$C$5,$Q$20/(1+J6)^Q17*'Données projet'!$C$5)</f>
        <v>0</v>
      </c>
      <c r="K33" s="289"/>
      <c r="L33" s="289"/>
      <c r="M33" s="5"/>
      <c r="N33" s="205"/>
      <c r="O33" s="5"/>
      <c r="P33" s="5"/>
      <c r="Q33" s="5"/>
      <c r="R33" s="244">
        <f>IF(R32+1&lt;=MIN('Données projet'!$E$9:$E$18),R32+1,"STOP")</f>
        <v>5</v>
      </c>
      <c r="S33" s="228">
        <f t="shared" si="2"/>
        <v>0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">
      <c r="A34" s="220">
        <f>'Données projet'!A49</f>
        <v>0</v>
      </c>
      <c r="B34" s="221">
        <f>'Données projet'!D49</f>
        <v>0</v>
      </c>
      <c r="C34" s="243"/>
      <c r="D34" s="222">
        <f t="shared" si="1"/>
        <v>0</v>
      </c>
      <c r="E34" s="243"/>
      <c r="F34" s="224"/>
      <c r="G34" s="223"/>
      <c r="H34" s="5"/>
      <c r="I34" s="229" t="s">
        <v>267</v>
      </c>
      <c r="J34" s="290">
        <f>J32-J33</f>
        <v>0</v>
      </c>
      <c r="K34" s="290"/>
      <c r="L34" s="290"/>
      <c r="M34" s="5"/>
      <c r="N34" s="205"/>
      <c r="O34" s="5"/>
      <c r="P34" s="5"/>
      <c r="Q34" s="5"/>
      <c r="R34" s="244">
        <f>IF(R33+1&lt;=MIN('Données projet'!$E$9:$E$18),R33+1,"STOP")</f>
        <v>6</v>
      </c>
      <c r="S34" s="228">
        <f t="shared" si="2"/>
        <v>0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">
      <c r="A35" s="220">
        <f>'Données projet'!A50</f>
        <v>0</v>
      </c>
      <c r="B35" s="221">
        <f>'Données projet'!D50</f>
        <v>0</v>
      </c>
      <c r="C35" s="243"/>
      <c r="D35" s="222">
        <f t="shared" si="1"/>
        <v>0</v>
      </c>
      <c r="E35" s="243"/>
      <c r="F35" s="224"/>
      <c r="G35" s="223"/>
      <c r="H35" s="5"/>
      <c r="I35" s="229" t="s">
        <v>266</v>
      </c>
      <c r="J35" s="287" t="str">
        <f>IF(J34&lt;0,"Votre projet est additionnel","Votre projet n'est pas additionnel")</f>
        <v>Votre projet n'est pas additionnel</v>
      </c>
      <c r="K35" s="287"/>
      <c r="L35" s="287"/>
      <c r="M35" s="5"/>
      <c r="N35" s="205"/>
      <c r="O35" s="5"/>
      <c r="P35" s="5"/>
      <c r="Q35" s="5"/>
      <c r="R35" s="244">
        <f>IF(R34+1&lt;=MIN('Données projet'!$E$9:$E$18),R34+1,"STOP")</f>
        <v>7</v>
      </c>
      <c r="S35" s="228">
        <f t="shared" si="2"/>
        <v>0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">
      <c r="A36" s="220">
        <f>'Données projet'!A51</f>
        <v>0</v>
      </c>
      <c r="B36" s="221">
        <f>'Données projet'!D51</f>
        <v>0</v>
      </c>
      <c r="C36" s="243"/>
      <c r="D36" s="222">
        <f t="shared" si="1"/>
        <v>0</v>
      </c>
      <c r="E36" s="243"/>
      <c r="F36" s="224"/>
      <c r="G36" s="223"/>
      <c r="H36" s="5"/>
      <c r="I36" s="291" t="s">
        <v>268</v>
      </c>
      <c r="J36" s="291"/>
      <c r="K36" s="291"/>
      <c r="L36" s="291"/>
      <c r="M36" s="5"/>
      <c r="N36" s="205"/>
      <c r="O36" s="5"/>
      <c r="P36" s="5"/>
      <c r="Q36" s="5"/>
      <c r="R36" s="244">
        <f>IF(R35+1&lt;=MIN('Données projet'!$E$9:$E$18),R35+1,"STOP")</f>
        <v>8</v>
      </c>
      <c r="S36" s="228">
        <f t="shared" si="2"/>
        <v>0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">
      <c r="A37" s="220">
        <f>'Données projet'!A52</f>
        <v>0</v>
      </c>
      <c r="B37" s="221">
        <f>'Données projet'!D52</f>
        <v>0</v>
      </c>
      <c r="C37" s="243"/>
      <c r="D37" s="222">
        <f t="shared" si="1"/>
        <v>0</v>
      </c>
      <c r="E37" s="243"/>
      <c r="F37" s="224"/>
      <c r="G37" s="223"/>
      <c r="H37" s="5"/>
      <c r="I37" s="5"/>
      <c r="J37" s="5"/>
      <c r="K37" s="5"/>
      <c r="L37" s="5"/>
      <c r="M37" s="5"/>
      <c r="N37" s="205"/>
      <c r="O37" s="5"/>
      <c r="P37" s="5"/>
      <c r="Q37" s="5"/>
      <c r="R37" s="244">
        <f>IF(R36+1&lt;=MIN('Données projet'!$E$9:$E$18),R36+1,"STOP")</f>
        <v>9</v>
      </c>
      <c r="S37" s="228">
        <f t="shared" si="2"/>
        <v>0</v>
      </c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">
      <c r="A38" s="220">
        <f>'Données projet'!A53</f>
        <v>0</v>
      </c>
      <c r="B38" s="221">
        <f>'Données projet'!D53</f>
        <v>0</v>
      </c>
      <c r="C38" s="243"/>
      <c r="D38" s="222">
        <f t="shared" si="1"/>
        <v>0</v>
      </c>
      <c r="E38" s="243"/>
      <c r="F38" s="224"/>
      <c r="G38" s="223"/>
      <c r="H38" s="5"/>
      <c r="I38" s="5"/>
      <c r="J38" s="5"/>
      <c r="K38" s="5"/>
      <c r="L38" s="5"/>
      <c r="M38" s="5"/>
      <c r="N38" s="205"/>
      <c r="O38" s="5"/>
      <c r="P38" s="5"/>
      <c r="Q38" s="5"/>
      <c r="R38" s="244">
        <f>IF(R37+1&lt;=MIN('Données projet'!$E$9:$E$18),R37+1,"STOP")</f>
        <v>10</v>
      </c>
      <c r="S38" s="228">
        <f t="shared" si="2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">
      <c r="A39" s="220">
        <f>'Données projet'!A54</f>
        <v>0</v>
      </c>
      <c r="B39" s="221">
        <f>'Données projet'!D54</f>
        <v>0</v>
      </c>
      <c r="C39" s="243"/>
      <c r="D39" s="222">
        <f t="shared" si="1"/>
        <v>0</v>
      </c>
      <c r="E39" s="243"/>
      <c r="F39" s="224"/>
      <c r="G39" s="223"/>
      <c r="H39" s="5"/>
      <c r="I39" s="5"/>
      <c r="J39" s="5"/>
      <c r="K39" s="5"/>
      <c r="L39" s="5"/>
      <c r="M39" s="5"/>
      <c r="N39" s="205"/>
      <c r="O39" s="5"/>
      <c r="P39" s="5"/>
      <c r="Q39" s="5"/>
      <c r="R39" s="244">
        <f>IF(R38+1&lt;=MIN('Données projet'!$E$9:$E$18),R38+1,"STOP")</f>
        <v>11</v>
      </c>
      <c r="S39" s="228">
        <f t="shared" si="2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">
      <c r="A40" s="220">
        <f>'Données projet'!A55</f>
        <v>0</v>
      </c>
      <c r="B40" s="221">
        <f>'Données projet'!D55</f>
        <v>0</v>
      </c>
      <c r="C40" s="243"/>
      <c r="D40" s="222">
        <f t="shared" si="1"/>
        <v>0</v>
      </c>
      <c r="E40" s="243"/>
      <c r="F40" s="224"/>
      <c r="G40" s="223"/>
      <c r="H40" s="5"/>
      <c r="I40" s="5"/>
      <c r="J40" s="5"/>
      <c r="K40" s="5"/>
      <c r="L40" s="5"/>
      <c r="M40" s="5"/>
      <c r="N40" s="205"/>
      <c r="O40" s="5"/>
      <c r="P40" s="5"/>
      <c r="Q40" s="5"/>
      <c r="R40" s="244">
        <f>IF(R39+1&lt;=MIN('Données projet'!$E$9:$E$18),R39+1,"STOP")</f>
        <v>12</v>
      </c>
      <c r="S40" s="228">
        <f t="shared" si="2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s="245" customFormat="1" ht="47.25" customHeight="1" x14ac:dyDescent="0.3">
      <c r="A41" s="230"/>
      <c r="B41" s="230"/>
      <c r="C41" s="230"/>
      <c r="D41" s="230"/>
      <c r="E41" s="282" t="s">
        <v>293</v>
      </c>
      <c r="F41" s="286"/>
      <c r="G41" s="231"/>
      <c r="H41" s="230"/>
      <c r="I41" s="230"/>
      <c r="J41" s="230"/>
      <c r="K41" s="230"/>
      <c r="L41" s="230"/>
      <c r="M41" s="230"/>
      <c r="N41" s="232"/>
      <c r="O41" s="230"/>
      <c r="P41" s="230"/>
      <c r="Q41" s="230"/>
      <c r="R41" s="244">
        <f>IF(R40+1&lt;=MIN('Données projet'!$E$9:$E$18),R40+1,"STOP")</f>
        <v>13</v>
      </c>
      <c r="S41" s="233">
        <f t="shared" si="2"/>
        <v>0</v>
      </c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230"/>
      <c r="BD41" s="230"/>
      <c r="BE41" s="230"/>
      <c r="BF41" s="230"/>
      <c r="BG41" s="230"/>
      <c r="BH41" s="230"/>
    </row>
    <row r="42" spans="1:60" x14ac:dyDescent="0.3">
      <c r="A42" s="5"/>
      <c r="B42" s="5"/>
      <c r="C42" s="5"/>
      <c r="D42" s="5"/>
      <c r="E42" s="5"/>
      <c r="F42" s="203"/>
      <c r="G42" s="113"/>
      <c r="H42" s="5"/>
      <c r="I42" s="5"/>
      <c r="J42" s="5"/>
      <c r="K42" s="5"/>
      <c r="L42" s="5"/>
      <c r="M42" s="5"/>
      <c r="N42" s="205"/>
      <c r="O42" s="5"/>
      <c r="P42" s="5"/>
      <c r="Q42" s="5"/>
      <c r="R42" s="244">
        <f>IF(R41+1&lt;=MIN('Données projet'!$E$9:$E$18),R41+1,"STOP")</f>
        <v>14</v>
      </c>
      <c r="S42" s="228">
        <f t="shared" si="2"/>
        <v>0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 x14ac:dyDescent="0.3">
      <c r="A43" s="49" t="s">
        <v>166</v>
      </c>
      <c r="B43" s="213" t="str">
        <f>IF('Données projet'!$B$10="","",'Données projet'!$B$10)</f>
        <v/>
      </c>
      <c r="C43" s="5"/>
      <c r="D43" s="5"/>
      <c r="E43" s="5"/>
      <c r="F43" s="203"/>
      <c r="G43" s="113"/>
      <c r="H43" s="5"/>
      <c r="I43" s="5"/>
      <c r="J43" s="5"/>
      <c r="K43" s="5"/>
      <c r="L43" s="5"/>
      <c r="M43" s="5"/>
      <c r="N43" s="205"/>
      <c r="O43" s="5"/>
      <c r="P43" s="5"/>
      <c r="Q43" s="5"/>
      <c r="R43" s="244">
        <f>IF(R42+1&lt;=MIN('Données projet'!$E$9:$E$18),R42+1,"STOP")</f>
        <v>15</v>
      </c>
      <c r="S43" s="228">
        <f t="shared" si="2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">
      <c r="A44" s="5"/>
      <c r="B44" s="5"/>
      <c r="C44" s="5"/>
      <c r="D44" s="5"/>
      <c r="E44" s="5"/>
      <c r="F44" s="203"/>
      <c r="G44" s="113"/>
      <c r="H44" s="5"/>
      <c r="I44" s="5"/>
      <c r="J44" s="5"/>
      <c r="K44" s="5"/>
      <c r="L44" s="5"/>
      <c r="M44" s="5"/>
      <c r="N44" s="205"/>
      <c r="O44" s="5"/>
      <c r="P44" s="5"/>
      <c r="Q44" s="5"/>
      <c r="R44" s="244">
        <f>IF(R43+1&lt;=MIN('Données projet'!$E$9:$E$18),R43+1,"STOP")</f>
        <v>16</v>
      </c>
      <c r="S44" s="228">
        <f t="shared" si="2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ht="15" customHeight="1" x14ac:dyDescent="0.3">
      <c r="A45" s="212" t="s">
        <v>180</v>
      </c>
      <c r="B45" s="51" t="s">
        <v>256</v>
      </c>
      <c r="C45" s="51" t="s">
        <v>255</v>
      </c>
      <c r="D45" s="212" t="s">
        <v>252</v>
      </c>
      <c r="E45" s="212" t="s">
        <v>288</v>
      </c>
      <c r="F45" s="234"/>
      <c r="G45" s="216"/>
      <c r="H45" s="5"/>
      <c r="I45" s="5"/>
      <c r="J45" s="5"/>
      <c r="K45" s="5"/>
      <c r="L45" s="5"/>
      <c r="M45" s="5"/>
      <c r="N45" s="205"/>
      <c r="O45" s="5"/>
      <c r="P45" s="5"/>
      <c r="Q45" s="5"/>
      <c r="R45" s="244">
        <f>IF(R44+1&lt;=MIN('Données projet'!$E$9:$E$18),R44+1,"STOP")</f>
        <v>17</v>
      </c>
      <c r="S45" s="228">
        <f t="shared" si="2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x14ac:dyDescent="0.3">
      <c r="A46" s="220">
        <f>'Données projet'!A62</f>
        <v>0</v>
      </c>
      <c r="B46" s="221">
        <f>'Données projet'!D62</f>
        <v>0</v>
      </c>
      <c r="C46" s="241"/>
      <c r="D46" s="219">
        <f>B46*C46</f>
        <v>0</v>
      </c>
      <c r="E46" s="243"/>
      <c r="F46" s="235"/>
      <c r="G46" s="236"/>
      <c r="H46" s="5"/>
      <c r="I46" s="5"/>
      <c r="J46" s="5"/>
      <c r="K46" s="5"/>
      <c r="L46" s="5"/>
      <c r="M46" s="5"/>
      <c r="N46" s="205"/>
      <c r="O46" s="5"/>
      <c r="P46" s="5"/>
      <c r="Q46" s="5"/>
      <c r="R46" s="244">
        <f>IF(R45+1&lt;=MIN('Données projet'!$E$9:$E$18),R45+1,"STOP")</f>
        <v>18</v>
      </c>
      <c r="S46" s="228">
        <f t="shared" si="2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x14ac:dyDescent="0.3">
      <c r="A47" s="220">
        <f>'Données projet'!A63</f>
        <v>0</v>
      </c>
      <c r="B47" s="221">
        <f>'Données projet'!D63</f>
        <v>0</v>
      </c>
      <c r="C47" s="241"/>
      <c r="D47" s="219">
        <f t="shared" ref="D47:D65" si="3">B47*C47</f>
        <v>0</v>
      </c>
      <c r="E47" s="243"/>
      <c r="F47" s="235"/>
      <c r="G47" s="236"/>
      <c r="H47" s="5"/>
      <c r="I47" s="5"/>
      <c r="J47" s="5"/>
      <c r="K47" s="5"/>
      <c r="L47" s="5"/>
      <c r="M47" s="5"/>
      <c r="N47" s="205"/>
      <c r="O47" s="5"/>
      <c r="P47" s="5"/>
      <c r="Q47" s="5"/>
      <c r="R47" s="244">
        <f>IF(R46+1&lt;=MIN('Données projet'!$E$9:$E$18),R46+1,"STOP")</f>
        <v>19</v>
      </c>
      <c r="S47" s="228">
        <f t="shared" si="2"/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">
      <c r="A48" s="220">
        <f>'Données projet'!A64</f>
        <v>0</v>
      </c>
      <c r="B48" s="221">
        <f>'Données projet'!D64</f>
        <v>0</v>
      </c>
      <c r="C48" s="241"/>
      <c r="D48" s="219">
        <f t="shared" si="3"/>
        <v>0</v>
      </c>
      <c r="E48" s="243"/>
      <c r="F48" s="235"/>
      <c r="G48" s="236"/>
      <c r="H48" s="5"/>
      <c r="I48" s="5"/>
      <c r="J48" s="5"/>
      <c r="K48" s="5"/>
      <c r="L48" s="5"/>
      <c r="M48" s="5"/>
      <c r="N48" s="205"/>
      <c r="O48" s="5"/>
      <c r="P48" s="5"/>
      <c r="Q48" s="5"/>
      <c r="R48" s="244">
        <f>IF(R47+1&lt;=MIN('Données projet'!$E$9:$E$18),R47+1,"STOP")</f>
        <v>20</v>
      </c>
      <c r="S48" s="228">
        <f t="shared" si="2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">
      <c r="A49" s="220">
        <f>'Données projet'!A65</f>
        <v>0</v>
      </c>
      <c r="B49" s="221">
        <f>'Données projet'!D65</f>
        <v>0</v>
      </c>
      <c r="C49" s="241"/>
      <c r="D49" s="219">
        <f t="shared" si="3"/>
        <v>0</v>
      </c>
      <c r="E49" s="243"/>
      <c r="F49" s="235"/>
      <c r="G49" s="236"/>
      <c r="H49" s="5"/>
      <c r="I49" s="5"/>
      <c r="J49" s="5"/>
      <c r="K49" s="5"/>
      <c r="L49" s="5"/>
      <c r="M49" s="5"/>
      <c r="N49" s="205"/>
      <c r="O49" s="5"/>
      <c r="P49" s="5"/>
      <c r="Q49" s="5"/>
      <c r="R49" s="244">
        <f>IF(R48+1&lt;=MIN('Données projet'!$E$9:$E$18),R48+1,"STOP")</f>
        <v>21</v>
      </c>
      <c r="S49" s="228">
        <f t="shared" si="2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">
      <c r="A50" s="220">
        <f>'Données projet'!A66</f>
        <v>0</v>
      </c>
      <c r="B50" s="221">
        <f>'Données projet'!D66</f>
        <v>0</v>
      </c>
      <c r="C50" s="241"/>
      <c r="D50" s="219">
        <f t="shared" si="3"/>
        <v>0</v>
      </c>
      <c r="E50" s="243"/>
      <c r="F50" s="235"/>
      <c r="G50" s="236"/>
      <c r="H50" s="5"/>
      <c r="I50" s="5"/>
      <c r="J50" s="237"/>
      <c r="K50" s="237"/>
      <c r="L50" s="237"/>
      <c r="M50" s="5"/>
      <c r="N50" s="205"/>
      <c r="O50" s="5"/>
      <c r="P50" s="5"/>
      <c r="Q50" s="5"/>
      <c r="R50" s="244">
        <f>IF(R49+1&lt;=MIN('Données projet'!$E$9:$E$18),R49+1,"STOP")</f>
        <v>22</v>
      </c>
      <c r="S50" s="228">
        <f t="shared" si="2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">
      <c r="A51" s="220">
        <f>'Données projet'!A67</f>
        <v>0</v>
      </c>
      <c r="B51" s="221">
        <f>'Données projet'!D67</f>
        <v>0</v>
      </c>
      <c r="C51" s="241"/>
      <c r="D51" s="219">
        <f t="shared" si="3"/>
        <v>0</v>
      </c>
      <c r="E51" s="243"/>
      <c r="F51" s="235"/>
      <c r="G51" s="236"/>
      <c r="H51" s="5"/>
      <c r="I51" s="5"/>
      <c r="J51" s="237"/>
      <c r="K51" s="237"/>
      <c r="L51" s="237"/>
      <c r="M51" s="5"/>
      <c r="N51" s="205"/>
      <c r="O51" s="5"/>
      <c r="P51" s="5"/>
      <c r="Q51" s="5"/>
      <c r="R51" s="244">
        <f>IF(R50+1&lt;=MIN('Données projet'!$E$9:$E$18),R50+1,"STOP")</f>
        <v>23</v>
      </c>
      <c r="S51" s="228">
        <f t="shared" si="2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">
      <c r="A52" s="220">
        <f>'Données projet'!A68</f>
        <v>0</v>
      </c>
      <c r="B52" s="221">
        <f>'Données projet'!D68</f>
        <v>0</v>
      </c>
      <c r="C52" s="241"/>
      <c r="D52" s="219">
        <f t="shared" si="3"/>
        <v>0</v>
      </c>
      <c r="E52" s="243"/>
      <c r="F52" s="235"/>
      <c r="G52" s="236"/>
      <c r="H52" s="5"/>
      <c r="I52" s="5"/>
      <c r="J52" s="237"/>
      <c r="K52" s="237"/>
      <c r="L52" s="237"/>
      <c r="M52" s="5"/>
      <c r="N52" s="205"/>
      <c r="O52" s="5"/>
      <c r="P52" s="5"/>
      <c r="Q52" s="5"/>
      <c r="R52" s="244">
        <f>IF(R51+1&lt;=MIN('Données projet'!$E$9:$E$18),R51+1,"STOP")</f>
        <v>24</v>
      </c>
      <c r="S52" s="228">
        <f t="shared" si="2"/>
        <v>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">
      <c r="A53" s="220">
        <f>'Données projet'!A69</f>
        <v>0</v>
      </c>
      <c r="B53" s="221">
        <f>'Données projet'!D69</f>
        <v>0</v>
      </c>
      <c r="C53" s="241"/>
      <c r="D53" s="219">
        <f t="shared" si="3"/>
        <v>0</v>
      </c>
      <c r="E53" s="243"/>
      <c r="F53" s="235"/>
      <c r="G53" s="236"/>
      <c r="H53" s="5"/>
      <c r="I53" s="5"/>
      <c r="J53" s="237"/>
      <c r="K53" s="237"/>
      <c r="L53" s="237"/>
      <c r="M53" s="5"/>
      <c r="N53" s="205"/>
      <c r="O53" s="5"/>
      <c r="P53" s="5"/>
      <c r="Q53" s="5"/>
      <c r="R53" s="244">
        <f>IF(R52+1&lt;=MIN('Données projet'!$E$9:$E$18),R52+1,"STOP")</f>
        <v>25</v>
      </c>
      <c r="S53" s="228">
        <f t="shared" si="2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">
      <c r="A54" s="220">
        <f>'Données projet'!A70</f>
        <v>0</v>
      </c>
      <c r="B54" s="221">
        <f>'Données projet'!D70</f>
        <v>0</v>
      </c>
      <c r="C54" s="241"/>
      <c r="D54" s="219">
        <f t="shared" si="3"/>
        <v>0</v>
      </c>
      <c r="E54" s="243"/>
      <c r="F54" s="235"/>
      <c r="G54" s="236"/>
      <c r="H54" s="5"/>
      <c r="I54" s="5"/>
      <c r="J54" s="237"/>
      <c r="K54" s="237"/>
      <c r="L54" s="237"/>
      <c r="M54" s="5"/>
      <c r="N54" s="205"/>
      <c r="O54" s="5"/>
      <c r="P54" s="5"/>
      <c r="Q54" s="5"/>
      <c r="R54" s="244">
        <f>IF(R53+1&lt;=MIN('Données projet'!$E$9:$E$18),R53+1,"STOP")</f>
        <v>26</v>
      </c>
      <c r="S54" s="228">
        <f t="shared" si="2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">
      <c r="A55" s="220">
        <f>'Données projet'!A71</f>
        <v>0</v>
      </c>
      <c r="B55" s="221">
        <f>'Données projet'!D71</f>
        <v>0</v>
      </c>
      <c r="C55" s="241"/>
      <c r="D55" s="219">
        <f t="shared" si="3"/>
        <v>0</v>
      </c>
      <c r="E55" s="243"/>
      <c r="F55" s="235"/>
      <c r="G55" s="236"/>
      <c r="H55" s="5"/>
      <c r="I55" s="5"/>
      <c r="J55" s="237"/>
      <c r="K55" s="237"/>
      <c r="L55" s="237"/>
      <c r="M55" s="5"/>
      <c r="N55" s="205"/>
      <c r="O55" s="5"/>
      <c r="P55" s="5"/>
      <c r="Q55" s="5"/>
      <c r="R55" s="244">
        <f>IF(R54+1&lt;=MIN('Données projet'!$E$9:$E$18),R54+1,"STOP")</f>
        <v>27</v>
      </c>
      <c r="S55" s="228">
        <f t="shared" si="2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">
      <c r="A56" s="220">
        <f>'Données projet'!A72</f>
        <v>0</v>
      </c>
      <c r="B56" s="221">
        <f>'Données projet'!D72</f>
        <v>0</v>
      </c>
      <c r="C56" s="241"/>
      <c r="D56" s="219">
        <f t="shared" si="3"/>
        <v>0</v>
      </c>
      <c r="E56" s="243"/>
      <c r="F56" s="235"/>
      <c r="G56" s="236"/>
      <c r="H56" s="5"/>
      <c r="I56" s="5"/>
      <c r="J56" s="237"/>
      <c r="K56" s="237"/>
      <c r="L56" s="237"/>
      <c r="M56" s="5"/>
      <c r="N56" s="205"/>
      <c r="O56" s="5"/>
      <c r="P56" s="5"/>
      <c r="Q56" s="5"/>
      <c r="R56" s="244">
        <f>IF(R55+1&lt;=MIN('Données projet'!$E$9:$E$18),R55+1,"STOP")</f>
        <v>28</v>
      </c>
      <c r="S56" s="228">
        <f t="shared" si="2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">
      <c r="A57" s="220">
        <f>'Données projet'!A73</f>
        <v>0</v>
      </c>
      <c r="B57" s="221">
        <f>'Données projet'!D73</f>
        <v>0</v>
      </c>
      <c r="C57" s="241"/>
      <c r="D57" s="219">
        <f t="shared" si="3"/>
        <v>0</v>
      </c>
      <c r="E57" s="243"/>
      <c r="F57" s="235"/>
      <c r="G57" s="236"/>
      <c r="H57" s="5"/>
      <c r="I57" s="5"/>
      <c r="J57" s="237"/>
      <c r="K57" s="237"/>
      <c r="L57" s="237"/>
      <c r="M57" s="5"/>
      <c r="N57" s="205"/>
      <c r="O57" s="5"/>
      <c r="P57" s="5"/>
      <c r="Q57" s="5"/>
      <c r="R57" s="244">
        <f>IF(R56+1&lt;=MIN('Données projet'!$E$9:$E$18),R56+1,"STOP")</f>
        <v>29</v>
      </c>
      <c r="S57" s="228">
        <f t="shared" si="2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">
      <c r="A58" s="220">
        <f>'Données projet'!A74</f>
        <v>0</v>
      </c>
      <c r="B58" s="221">
        <f>'Données projet'!D74</f>
        <v>0</v>
      </c>
      <c r="C58" s="241"/>
      <c r="D58" s="219">
        <f t="shared" si="3"/>
        <v>0</v>
      </c>
      <c r="E58" s="243"/>
      <c r="F58" s="235"/>
      <c r="G58" s="236"/>
      <c r="H58" s="5"/>
      <c r="I58" s="5"/>
      <c r="J58" s="5"/>
      <c r="K58" s="5"/>
      <c r="L58" s="5"/>
      <c r="M58" s="5"/>
      <c r="N58" s="205"/>
      <c r="O58" s="5"/>
      <c r="P58" s="5"/>
      <c r="Q58" s="5"/>
      <c r="R58" s="244">
        <f>IF(R57+1&lt;=MIN('Données projet'!$E$9:$E$18),R57+1,"STOP")</f>
        <v>30</v>
      </c>
      <c r="S58" s="228">
        <f t="shared" si="2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">
      <c r="A59" s="220">
        <f>'Données projet'!A75</f>
        <v>0</v>
      </c>
      <c r="B59" s="221">
        <f>'Données projet'!D75</f>
        <v>0</v>
      </c>
      <c r="C59" s="241"/>
      <c r="D59" s="219">
        <f t="shared" si="3"/>
        <v>0</v>
      </c>
      <c r="E59" s="243"/>
      <c r="F59" s="235"/>
      <c r="G59" s="236"/>
      <c r="H59" s="5"/>
      <c r="I59" s="5"/>
      <c r="J59" s="5"/>
      <c r="K59" s="5"/>
      <c r="L59" s="5"/>
      <c r="M59" s="5"/>
      <c r="N59" s="205"/>
      <c r="O59" s="5"/>
      <c r="P59" s="5"/>
      <c r="Q59" s="5"/>
      <c r="R59" s="244" t="str">
        <f>IF(R58+1&lt;=MIN('Données projet'!$E$9:$E$18),R58+1,"STOP")</f>
        <v>STOP</v>
      </c>
      <c r="S59" s="228" t="e">
        <f t="shared" si="2"/>
        <v>#VALUE!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">
      <c r="A60" s="220">
        <f>'Données projet'!A76</f>
        <v>0</v>
      </c>
      <c r="B60" s="221">
        <f>'Données projet'!D76</f>
        <v>0</v>
      </c>
      <c r="C60" s="241"/>
      <c r="D60" s="219">
        <f t="shared" si="3"/>
        <v>0</v>
      </c>
      <c r="E60" s="243"/>
      <c r="F60" s="235"/>
      <c r="G60" s="236"/>
      <c r="H60" s="5"/>
      <c r="I60" s="5"/>
      <c r="J60" s="5"/>
      <c r="K60" s="5"/>
      <c r="L60" s="5"/>
      <c r="M60" s="5"/>
      <c r="N60" s="205"/>
      <c r="O60" s="5"/>
      <c r="P60" s="5"/>
      <c r="Q60" s="5"/>
      <c r="R60" s="244" t="e">
        <f>IF(R59+1&lt;=MIN('Données projet'!$E$9:$E$18),R59+1,"STOP")</f>
        <v>#VALUE!</v>
      </c>
      <c r="S60" s="228" t="e">
        <f t="shared" ref="S60:S91" si="4">$T$23/(1+$J$6)^R60</f>
        <v>#VALUE!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">
      <c r="A61" s="220">
        <f>'Données projet'!A77</f>
        <v>0</v>
      </c>
      <c r="B61" s="221">
        <f>'Données projet'!D77</f>
        <v>0</v>
      </c>
      <c r="C61" s="241"/>
      <c r="D61" s="219">
        <f t="shared" si="3"/>
        <v>0</v>
      </c>
      <c r="E61" s="243"/>
      <c r="F61" s="235"/>
      <c r="G61" s="236"/>
      <c r="H61" s="5"/>
      <c r="I61" s="5"/>
      <c r="J61" s="5"/>
      <c r="K61" s="5"/>
      <c r="L61" s="5"/>
      <c r="M61" s="5"/>
      <c r="N61" s="205"/>
      <c r="O61" s="5"/>
      <c r="P61" s="5"/>
      <c r="Q61" s="5"/>
      <c r="R61" s="244" t="e">
        <f>IF(R60+1&lt;=MIN('Données projet'!$E$9:$E$18),R60+1,"STOP")</f>
        <v>#VALUE!</v>
      </c>
      <c r="S61" s="228" t="e">
        <f t="shared" si="4"/>
        <v>#VALUE!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">
      <c r="A62" s="220">
        <f>'Données projet'!A78</f>
        <v>0</v>
      </c>
      <c r="B62" s="221">
        <f>'Données projet'!D78</f>
        <v>0</v>
      </c>
      <c r="C62" s="241"/>
      <c r="D62" s="219">
        <f t="shared" si="3"/>
        <v>0</v>
      </c>
      <c r="E62" s="243"/>
      <c r="F62" s="235"/>
      <c r="G62" s="236"/>
      <c r="H62" s="5"/>
      <c r="I62" s="5"/>
      <c r="J62" s="5"/>
      <c r="K62" s="5"/>
      <c r="L62" s="5"/>
      <c r="M62" s="5"/>
      <c r="N62" s="205"/>
      <c r="O62" s="5"/>
      <c r="P62" s="5"/>
      <c r="Q62" s="5"/>
      <c r="R62" s="244" t="e">
        <f>IF(R61+1&lt;=MIN('Données projet'!$E$9:$E$18),R61+1,"STOP")</f>
        <v>#VALUE!</v>
      </c>
      <c r="S62" s="228" t="e">
        <f t="shared" si="4"/>
        <v>#VALUE!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">
      <c r="A63" s="220">
        <f>'Données projet'!A79</f>
        <v>0</v>
      </c>
      <c r="B63" s="221">
        <f>'Données projet'!D79</f>
        <v>0</v>
      </c>
      <c r="C63" s="241"/>
      <c r="D63" s="219">
        <f t="shared" si="3"/>
        <v>0</v>
      </c>
      <c r="E63" s="243"/>
      <c r="F63" s="235"/>
      <c r="G63" s="236"/>
      <c r="H63" s="5"/>
      <c r="I63" s="5"/>
      <c r="J63" s="5"/>
      <c r="K63" s="5"/>
      <c r="L63" s="5"/>
      <c r="M63" s="5"/>
      <c r="N63" s="205"/>
      <c r="O63" s="5"/>
      <c r="P63" s="5"/>
      <c r="Q63" s="5"/>
      <c r="R63" s="244" t="e">
        <f>IF(R62+1&lt;=MIN('Données projet'!$E$9:$E$18),R62+1,"STOP")</f>
        <v>#VALUE!</v>
      </c>
      <c r="S63" s="228" t="e">
        <f t="shared" si="4"/>
        <v>#VALUE!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">
      <c r="A64" s="220">
        <f>'Données projet'!A80</f>
        <v>0</v>
      </c>
      <c r="B64" s="221">
        <f>'Données projet'!D80</f>
        <v>0</v>
      </c>
      <c r="C64" s="241"/>
      <c r="D64" s="219">
        <f t="shared" si="3"/>
        <v>0</v>
      </c>
      <c r="E64" s="243"/>
      <c r="F64" s="235"/>
      <c r="G64" s="236"/>
      <c r="H64" s="5"/>
      <c r="I64" s="5"/>
      <c r="J64" s="5"/>
      <c r="K64" s="5"/>
      <c r="L64" s="5"/>
      <c r="M64" s="5"/>
      <c r="N64" s="205"/>
      <c r="O64" s="5"/>
      <c r="P64" s="5"/>
      <c r="Q64" s="5"/>
      <c r="R64" s="244" t="e">
        <f>IF(R63+1&lt;=MIN('Données projet'!$E$9:$E$18),R63+1,"STOP")</f>
        <v>#VALUE!</v>
      </c>
      <c r="S64" s="228" t="e">
        <f t="shared" si="4"/>
        <v>#VALUE!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">
      <c r="A65" s="220">
        <f>'Données projet'!A81</f>
        <v>0</v>
      </c>
      <c r="B65" s="221">
        <f>'Données projet'!D81</f>
        <v>0</v>
      </c>
      <c r="C65" s="241"/>
      <c r="D65" s="219">
        <f t="shared" si="3"/>
        <v>0</v>
      </c>
      <c r="E65" s="243"/>
      <c r="F65" s="235"/>
      <c r="G65" s="236"/>
      <c r="H65" s="5"/>
      <c r="I65" s="5"/>
      <c r="J65" s="5"/>
      <c r="K65" s="5"/>
      <c r="L65" s="5"/>
      <c r="M65" s="5"/>
      <c r="N65" s="205"/>
      <c r="O65" s="5"/>
      <c r="P65" s="5"/>
      <c r="Q65" s="5"/>
      <c r="R65" s="244" t="e">
        <f>IF(R64+1&lt;=MIN('Données projet'!$E$9:$E$18),R64+1,"STOP")</f>
        <v>#VALUE!</v>
      </c>
      <c r="S65" s="228" t="e">
        <f t="shared" si="4"/>
        <v>#VALUE!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">
      <c r="A66" s="5"/>
      <c r="B66" s="5"/>
      <c r="C66" s="5"/>
      <c r="D66" s="5"/>
      <c r="E66" s="5"/>
      <c r="F66" s="203"/>
      <c r="G66" s="113"/>
      <c r="H66" s="5"/>
      <c r="I66" s="5"/>
      <c r="J66" s="5"/>
      <c r="K66" s="5"/>
      <c r="L66" s="5"/>
      <c r="M66" s="5"/>
      <c r="N66" s="205"/>
      <c r="O66" s="5"/>
      <c r="P66" s="5"/>
      <c r="Q66" s="5"/>
      <c r="R66" s="244" t="e">
        <f>IF(R65+1&lt;=MIN('Données projet'!$E$9:$E$18),R65+1,"STOP")</f>
        <v>#VALUE!</v>
      </c>
      <c r="S66" s="228" t="e">
        <f t="shared" si="4"/>
        <v>#VALUE!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">
      <c r="A67" s="5"/>
      <c r="B67" s="5"/>
      <c r="C67" s="5"/>
      <c r="D67" s="5"/>
      <c r="E67" s="5"/>
      <c r="F67" s="203"/>
      <c r="G67" s="113"/>
      <c r="H67" s="5"/>
      <c r="I67" s="5"/>
      <c r="J67" s="5"/>
      <c r="K67" s="5"/>
      <c r="L67" s="5"/>
      <c r="M67" s="5"/>
      <c r="N67" s="205"/>
      <c r="O67" s="5"/>
      <c r="P67" s="5"/>
      <c r="Q67" s="5"/>
      <c r="R67" s="244" t="e">
        <f>IF(R66+1&lt;=MIN('Données projet'!$E$9:$E$18),R66+1,"STOP")</f>
        <v>#VALUE!</v>
      </c>
      <c r="S67" s="228" t="e">
        <f t="shared" si="4"/>
        <v>#VALUE!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">
      <c r="A68" s="49" t="s">
        <v>167</v>
      </c>
      <c r="B68" s="213" t="str">
        <f>IF('Données projet'!B11="","",'Données projet'!B11)</f>
        <v/>
      </c>
      <c r="C68" s="5"/>
      <c r="D68" s="5"/>
      <c r="E68" s="5"/>
      <c r="F68" s="203"/>
      <c r="G68" s="113"/>
      <c r="H68" s="5"/>
      <c r="I68" s="5"/>
      <c r="J68" s="5"/>
      <c r="K68" s="5"/>
      <c r="L68" s="5"/>
      <c r="M68" s="5"/>
      <c r="N68" s="205"/>
      <c r="O68" s="5"/>
      <c r="P68" s="5"/>
      <c r="Q68" s="5"/>
      <c r="R68" s="244" t="e">
        <f>IF(R67+1&lt;=MIN('Données projet'!$E$9:$E$18),R67+1,"STOP")</f>
        <v>#VALUE!</v>
      </c>
      <c r="S68" s="228" t="e">
        <f t="shared" si="4"/>
        <v>#VALUE!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">
      <c r="A69" s="5"/>
      <c r="B69" s="5"/>
      <c r="C69" s="5"/>
      <c r="D69" s="5"/>
      <c r="E69" s="5"/>
      <c r="F69" s="203"/>
      <c r="G69" s="113"/>
      <c r="H69" s="5"/>
      <c r="I69" s="5"/>
      <c r="J69" s="5"/>
      <c r="K69" s="5"/>
      <c r="L69" s="5"/>
      <c r="M69" s="5"/>
      <c r="N69" s="205"/>
      <c r="O69" s="5"/>
      <c r="P69" s="5"/>
      <c r="Q69" s="5"/>
      <c r="R69" s="244" t="e">
        <f>IF(R68+1&lt;=MIN('Données projet'!$E$9:$E$18),R68+1,"STOP")</f>
        <v>#VALUE!</v>
      </c>
      <c r="S69" s="228" t="e">
        <f t="shared" si="4"/>
        <v>#VALUE!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ht="16.5" customHeight="1" x14ac:dyDescent="0.3">
      <c r="A70" s="212" t="s">
        <v>180</v>
      </c>
      <c r="B70" s="51" t="s">
        <v>256</v>
      </c>
      <c r="C70" s="51" t="s">
        <v>255</v>
      </c>
      <c r="D70" s="212" t="s">
        <v>252</v>
      </c>
      <c r="E70" s="212" t="s">
        <v>288</v>
      </c>
      <c r="F70" s="234"/>
      <c r="G70" s="216"/>
      <c r="H70" s="5"/>
      <c r="I70" s="5"/>
      <c r="J70" s="5"/>
      <c r="K70" s="5"/>
      <c r="L70" s="5"/>
      <c r="M70" s="5"/>
      <c r="N70" s="205"/>
      <c r="O70" s="5"/>
      <c r="P70" s="5"/>
      <c r="Q70" s="5"/>
      <c r="R70" s="244" t="e">
        <f>IF(R69+1&lt;=MIN('Données projet'!$E$9:$E$18),R69+1,"STOP")</f>
        <v>#VALUE!</v>
      </c>
      <c r="S70" s="228" t="e">
        <f t="shared" si="4"/>
        <v>#VALUE!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">
      <c r="A71" s="220">
        <f>'Données projet'!A88</f>
        <v>0</v>
      </c>
      <c r="B71" s="221">
        <f>'Données projet'!D88</f>
        <v>0</v>
      </c>
      <c r="C71" s="241"/>
      <c r="D71" s="219">
        <f>B71*C71</f>
        <v>0</v>
      </c>
      <c r="E71" s="243"/>
      <c r="F71" s="235"/>
      <c r="G71" s="236"/>
      <c r="H71" s="5"/>
      <c r="I71" s="5"/>
      <c r="J71" s="5"/>
      <c r="K71" s="5"/>
      <c r="L71" s="5"/>
      <c r="M71" s="5"/>
      <c r="N71" s="205"/>
      <c r="O71" s="5"/>
      <c r="P71" s="5"/>
      <c r="Q71" s="5"/>
      <c r="R71" s="244" t="e">
        <f>IF(R70+1&lt;=MIN('Données projet'!$E$9:$E$18),R70+1,"STOP")</f>
        <v>#VALUE!</v>
      </c>
      <c r="S71" s="228" t="e">
        <f t="shared" si="4"/>
        <v>#VALUE!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x14ac:dyDescent="0.3">
      <c r="A72" s="220">
        <f>'Données projet'!A89</f>
        <v>0</v>
      </c>
      <c r="B72" s="221">
        <f>'Données projet'!D89</f>
        <v>0</v>
      </c>
      <c r="C72" s="241"/>
      <c r="D72" s="219">
        <f t="shared" ref="D72:D90" si="5">B72*C72</f>
        <v>0</v>
      </c>
      <c r="E72" s="243"/>
      <c r="F72" s="235"/>
      <c r="G72" s="236"/>
      <c r="H72" s="5"/>
      <c r="I72" s="5"/>
      <c r="J72" s="5"/>
      <c r="K72" s="5"/>
      <c r="L72" s="5"/>
      <c r="M72" s="5"/>
      <c r="N72" s="205"/>
      <c r="O72" s="5"/>
      <c r="P72" s="5"/>
      <c r="Q72" s="5"/>
      <c r="R72" s="244" t="e">
        <f>IF(R71+1&lt;=MIN('Données projet'!$E$9:$E$18),R71+1,"STOP")</f>
        <v>#VALUE!</v>
      </c>
      <c r="S72" s="228" t="e">
        <f t="shared" si="4"/>
        <v>#VALUE!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x14ac:dyDescent="0.3">
      <c r="A73" s="220">
        <f>'Données projet'!A90</f>
        <v>0</v>
      </c>
      <c r="B73" s="221">
        <f>'Données projet'!D90</f>
        <v>0</v>
      </c>
      <c r="C73" s="241"/>
      <c r="D73" s="219">
        <f t="shared" si="5"/>
        <v>0</v>
      </c>
      <c r="E73" s="243"/>
      <c r="F73" s="235"/>
      <c r="G73" s="236"/>
      <c r="H73" s="5"/>
      <c r="I73" s="5"/>
      <c r="J73" s="5"/>
      <c r="K73" s="5"/>
      <c r="L73" s="5"/>
      <c r="M73" s="5"/>
      <c r="N73" s="205"/>
      <c r="O73" s="5"/>
      <c r="P73" s="5"/>
      <c r="Q73" s="5"/>
      <c r="R73" s="244" t="e">
        <f>IF(R72+1&lt;=MIN('Données projet'!$E$9:$E$18),R72+1,"STOP")</f>
        <v>#VALUE!</v>
      </c>
      <c r="S73" s="228" t="e">
        <f t="shared" si="4"/>
        <v>#VALUE!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">
      <c r="A74" s="220">
        <f>'Données projet'!A91</f>
        <v>0</v>
      </c>
      <c r="B74" s="221">
        <f>'Données projet'!D91</f>
        <v>0</v>
      </c>
      <c r="C74" s="241"/>
      <c r="D74" s="219">
        <f t="shared" si="5"/>
        <v>0</v>
      </c>
      <c r="E74" s="243"/>
      <c r="F74" s="235"/>
      <c r="G74" s="236"/>
      <c r="H74" s="5"/>
      <c r="I74" s="5"/>
      <c r="J74" s="5"/>
      <c r="K74" s="5"/>
      <c r="L74" s="5"/>
      <c r="M74" s="5"/>
      <c r="N74" s="205"/>
      <c r="O74" s="5"/>
      <c r="P74" s="5"/>
      <c r="Q74" s="5"/>
      <c r="R74" s="244" t="e">
        <f>IF(R73+1&lt;=MIN('Données projet'!$E$9:$E$18),R73+1,"STOP")</f>
        <v>#VALUE!</v>
      </c>
      <c r="S74" s="228" t="e">
        <f t="shared" si="4"/>
        <v>#VALUE!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">
      <c r="A75" s="220">
        <f>'Données projet'!A92</f>
        <v>0</v>
      </c>
      <c r="B75" s="221">
        <f>'Données projet'!D92</f>
        <v>0</v>
      </c>
      <c r="C75" s="241"/>
      <c r="D75" s="219">
        <f t="shared" si="5"/>
        <v>0</v>
      </c>
      <c r="E75" s="243"/>
      <c r="F75" s="235"/>
      <c r="G75" s="236"/>
      <c r="H75" s="5"/>
      <c r="I75" s="5"/>
      <c r="J75" s="5"/>
      <c r="K75" s="5"/>
      <c r="L75" s="5"/>
      <c r="M75" s="5"/>
      <c r="N75" s="205"/>
      <c r="O75" s="5"/>
      <c r="P75" s="5"/>
      <c r="Q75" s="5"/>
      <c r="R75" s="244" t="e">
        <f>IF(R74+1&lt;=MIN('Données projet'!$E$9:$E$18),R74+1,"STOP")</f>
        <v>#VALUE!</v>
      </c>
      <c r="S75" s="228" t="e">
        <f t="shared" si="4"/>
        <v>#VALUE!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">
      <c r="A76" s="220">
        <f>'Données projet'!A93</f>
        <v>0</v>
      </c>
      <c r="B76" s="221">
        <f>'Données projet'!D93</f>
        <v>0</v>
      </c>
      <c r="C76" s="241"/>
      <c r="D76" s="219">
        <f t="shared" si="5"/>
        <v>0</v>
      </c>
      <c r="E76" s="243"/>
      <c r="F76" s="235"/>
      <c r="G76" s="236"/>
      <c r="H76" s="5"/>
      <c r="I76" s="5"/>
      <c r="J76" s="5"/>
      <c r="K76" s="5"/>
      <c r="L76" s="5"/>
      <c r="M76" s="5"/>
      <c r="N76" s="205"/>
      <c r="O76" s="5"/>
      <c r="P76" s="5"/>
      <c r="Q76" s="5"/>
      <c r="R76" s="244" t="e">
        <f>IF(R75+1&lt;=MIN('Données projet'!$E$9:$E$18),R75+1,"STOP")</f>
        <v>#VALUE!</v>
      </c>
      <c r="S76" s="228" t="e">
        <f t="shared" si="4"/>
        <v>#VALUE!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">
      <c r="A77" s="220">
        <f>'Données projet'!A94</f>
        <v>0</v>
      </c>
      <c r="B77" s="221">
        <f>'Données projet'!D94</f>
        <v>0</v>
      </c>
      <c r="C77" s="241"/>
      <c r="D77" s="219">
        <f t="shared" si="5"/>
        <v>0</v>
      </c>
      <c r="E77" s="243"/>
      <c r="F77" s="235"/>
      <c r="G77" s="236"/>
      <c r="H77" s="5"/>
      <c r="I77" s="5"/>
      <c r="J77" s="5"/>
      <c r="K77" s="5"/>
      <c r="L77" s="5"/>
      <c r="M77" s="5"/>
      <c r="N77" s="205"/>
      <c r="O77" s="5"/>
      <c r="P77" s="5"/>
      <c r="Q77" s="5"/>
      <c r="R77" s="244" t="e">
        <f>IF(R76+1&lt;=MIN('Données projet'!$E$9:$E$18),R76+1,"STOP")</f>
        <v>#VALUE!</v>
      </c>
      <c r="S77" s="228" t="e">
        <f t="shared" si="4"/>
        <v>#VALUE!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">
      <c r="A78" s="220">
        <f>'Données projet'!A95</f>
        <v>0</v>
      </c>
      <c r="B78" s="221">
        <f>'Données projet'!D95</f>
        <v>0</v>
      </c>
      <c r="C78" s="241"/>
      <c r="D78" s="219">
        <f t="shared" si="5"/>
        <v>0</v>
      </c>
      <c r="E78" s="243"/>
      <c r="F78" s="235"/>
      <c r="G78" s="236"/>
      <c r="H78" s="5"/>
      <c r="I78" s="5"/>
      <c r="J78" s="5"/>
      <c r="K78" s="5"/>
      <c r="L78" s="5"/>
      <c r="M78" s="5"/>
      <c r="N78" s="205"/>
      <c r="O78" s="5"/>
      <c r="P78" s="5"/>
      <c r="Q78" s="5"/>
      <c r="R78" s="244" t="e">
        <f>IF(R77+1&lt;=MIN('Données projet'!$E$9:$E$18),R77+1,"STOP")</f>
        <v>#VALUE!</v>
      </c>
      <c r="S78" s="228" t="e">
        <f t="shared" si="4"/>
        <v>#VALUE!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">
      <c r="A79" s="220">
        <f>'Données projet'!A96</f>
        <v>0</v>
      </c>
      <c r="B79" s="221">
        <f>'Données projet'!D96</f>
        <v>0</v>
      </c>
      <c r="C79" s="241"/>
      <c r="D79" s="219">
        <f t="shared" si="5"/>
        <v>0</v>
      </c>
      <c r="E79" s="243"/>
      <c r="F79" s="235"/>
      <c r="G79" s="236"/>
      <c r="H79" s="5"/>
      <c r="I79" s="5"/>
      <c r="J79" s="5"/>
      <c r="K79" s="5"/>
      <c r="L79" s="5"/>
      <c r="M79" s="5"/>
      <c r="N79" s="205"/>
      <c r="O79" s="5"/>
      <c r="P79" s="5"/>
      <c r="Q79" s="5"/>
      <c r="R79" s="244" t="e">
        <f>IF(R78+1&lt;=MIN('Données projet'!$E$9:$E$18),R78+1,"STOP")</f>
        <v>#VALUE!</v>
      </c>
      <c r="S79" s="228" t="e">
        <f t="shared" si="4"/>
        <v>#VALUE!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">
      <c r="A80" s="220">
        <f>'Données projet'!A97</f>
        <v>0</v>
      </c>
      <c r="B80" s="221">
        <f>'Données projet'!D97</f>
        <v>0</v>
      </c>
      <c r="C80" s="241"/>
      <c r="D80" s="219">
        <f t="shared" si="5"/>
        <v>0</v>
      </c>
      <c r="E80" s="243"/>
      <c r="F80" s="235"/>
      <c r="G80" s="236"/>
      <c r="H80" s="5"/>
      <c r="I80" s="5"/>
      <c r="J80" s="5"/>
      <c r="K80" s="5"/>
      <c r="L80" s="5"/>
      <c r="M80" s="5"/>
      <c r="N80" s="205"/>
      <c r="O80" s="5"/>
      <c r="P80" s="5"/>
      <c r="Q80" s="5"/>
      <c r="R80" s="244" t="e">
        <f>IF(R79+1&lt;=MIN('Données projet'!$E$9:$E$18),R79+1,"STOP")</f>
        <v>#VALUE!</v>
      </c>
      <c r="S80" s="228" t="e">
        <f t="shared" si="4"/>
        <v>#VALUE!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">
      <c r="A81" s="220">
        <f>'Données projet'!A98</f>
        <v>0</v>
      </c>
      <c r="B81" s="221">
        <f>'Données projet'!D98</f>
        <v>0</v>
      </c>
      <c r="C81" s="241"/>
      <c r="D81" s="219">
        <f t="shared" si="5"/>
        <v>0</v>
      </c>
      <c r="E81" s="243"/>
      <c r="F81" s="235"/>
      <c r="G81" s="236"/>
      <c r="H81" s="5"/>
      <c r="I81" s="5"/>
      <c r="J81" s="5"/>
      <c r="K81" s="5"/>
      <c r="L81" s="5"/>
      <c r="M81" s="5"/>
      <c r="N81" s="205"/>
      <c r="O81" s="5"/>
      <c r="P81" s="5"/>
      <c r="Q81" s="5"/>
      <c r="R81" s="244" t="e">
        <f>IF(R80+1&lt;=MIN('Données projet'!$E$9:$E$18),R80+1,"STOP")</f>
        <v>#VALUE!</v>
      </c>
      <c r="S81" s="228" t="e">
        <f t="shared" si="4"/>
        <v>#VALUE!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">
      <c r="A82" s="220">
        <f>'Données projet'!A99</f>
        <v>0</v>
      </c>
      <c r="B82" s="221">
        <f>'Données projet'!D99</f>
        <v>0</v>
      </c>
      <c r="C82" s="241"/>
      <c r="D82" s="219">
        <f t="shared" si="5"/>
        <v>0</v>
      </c>
      <c r="E82" s="243"/>
      <c r="F82" s="235"/>
      <c r="G82" s="236"/>
      <c r="H82" s="5"/>
      <c r="I82" s="5"/>
      <c r="J82" s="5"/>
      <c r="K82" s="5"/>
      <c r="L82" s="5"/>
      <c r="M82" s="5"/>
      <c r="N82" s="205"/>
      <c r="O82" s="5"/>
      <c r="P82" s="5"/>
      <c r="Q82" s="5"/>
      <c r="R82" s="244" t="e">
        <f>IF(R81+1&lt;=MIN('Données projet'!$E$9:$E$18),R81+1,"STOP")</f>
        <v>#VALUE!</v>
      </c>
      <c r="S82" s="228" t="e">
        <f t="shared" si="4"/>
        <v>#VALUE!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">
      <c r="A83" s="220">
        <f>'Données projet'!A100</f>
        <v>0</v>
      </c>
      <c r="B83" s="221">
        <f>'Données projet'!D100</f>
        <v>0</v>
      </c>
      <c r="C83" s="241"/>
      <c r="D83" s="219">
        <f t="shared" si="5"/>
        <v>0</v>
      </c>
      <c r="E83" s="243"/>
      <c r="F83" s="235"/>
      <c r="G83" s="236"/>
      <c r="H83" s="5"/>
      <c r="I83" s="5"/>
      <c r="J83" s="5"/>
      <c r="K83" s="5"/>
      <c r="L83" s="5"/>
      <c r="M83" s="5"/>
      <c r="N83" s="205"/>
      <c r="O83" s="5"/>
      <c r="P83" s="5"/>
      <c r="Q83" s="5"/>
      <c r="R83" s="244" t="e">
        <f>IF(R82+1&lt;=MIN('Données projet'!$E$9:$E$18),R82+1,"STOP")</f>
        <v>#VALUE!</v>
      </c>
      <c r="S83" s="228" t="e">
        <f t="shared" si="4"/>
        <v>#VALUE!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">
      <c r="A84" s="220">
        <f>'Données projet'!A101</f>
        <v>0</v>
      </c>
      <c r="B84" s="221">
        <f>'Données projet'!D101</f>
        <v>0</v>
      </c>
      <c r="C84" s="241"/>
      <c r="D84" s="219">
        <f t="shared" si="5"/>
        <v>0</v>
      </c>
      <c r="E84" s="243"/>
      <c r="F84" s="235"/>
      <c r="G84" s="236"/>
      <c r="H84" s="5"/>
      <c r="I84" s="5"/>
      <c r="J84" s="5"/>
      <c r="K84" s="5"/>
      <c r="L84" s="5"/>
      <c r="M84" s="5"/>
      <c r="N84" s="205"/>
      <c r="O84" s="5"/>
      <c r="P84" s="5"/>
      <c r="Q84" s="5"/>
      <c r="R84" s="244"/>
      <c r="S84" s="228">
        <f t="shared" si="4"/>
        <v>0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">
      <c r="A85" s="220">
        <f>'Données projet'!A102</f>
        <v>0</v>
      </c>
      <c r="B85" s="221">
        <f>'Données projet'!D102</f>
        <v>0</v>
      </c>
      <c r="C85" s="241"/>
      <c r="D85" s="219">
        <f t="shared" si="5"/>
        <v>0</v>
      </c>
      <c r="E85" s="243"/>
      <c r="F85" s="235"/>
      <c r="G85" s="236"/>
      <c r="H85" s="5"/>
      <c r="I85" s="5"/>
      <c r="J85" s="5"/>
      <c r="K85" s="5"/>
      <c r="L85" s="5"/>
      <c r="M85" s="5"/>
      <c r="N85" s="205"/>
      <c r="O85" s="5"/>
      <c r="P85" s="5"/>
      <c r="Q85" s="5"/>
      <c r="R85" s="244"/>
      <c r="S85" s="228">
        <f t="shared" si="4"/>
        <v>0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">
      <c r="A86" s="220">
        <f>'Données projet'!A103</f>
        <v>0</v>
      </c>
      <c r="B86" s="221">
        <f>'Données projet'!D103</f>
        <v>0</v>
      </c>
      <c r="C86" s="241"/>
      <c r="D86" s="219">
        <f t="shared" si="5"/>
        <v>0</v>
      </c>
      <c r="E86" s="243"/>
      <c r="F86" s="235"/>
      <c r="G86" s="236"/>
      <c r="H86" s="5"/>
      <c r="I86" s="5"/>
      <c r="J86" s="5"/>
      <c r="K86" s="5"/>
      <c r="L86" s="5"/>
      <c r="M86" s="5"/>
      <c r="N86" s="205"/>
      <c r="O86" s="5"/>
      <c r="P86" s="5"/>
      <c r="Q86" s="5"/>
      <c r="R86" s="244"/>
      <c r="S86" s="228">
        <f t="shared" si="4"/>
        <v>0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">
      <c r="A87" s="220">
        <f>'Données projet'!A104</f>
        <v>0</v>
      </c>
      <c r="B87" s="221">
        <f>'Données projet'!D104</f>
        <v>0</v>
      </c>
      <c r="C87" s="241"/>
      <c r="D87" s="219">
        <f t="shared" si="5"/>
        <v>0</v>
      </c>
      <c r="E87" s="243"/>
      <c r="F87" s="235"/>
      <c r="G87" s="236"/>
      <c r="H87" s="5"/>
      <c r="I87" s="5"/>
      <c r="J87" s="5"/>
      <c r="K87" s="5"/>
      <c r="L87" s="5"/>
      <c r="M87" s="5"/>
      <c r="N87" s="205"/>
      <c r="O87" s="5"/>
      <c r="P87" s="5"/>
      <c r="Q87" s="5"/>
      <c r="R87" s="244"/>
      <c r="S87" s="228">
        <f t="shared" si="4"/>
        <v>0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">
      <c r="A88" s="220">
        <f>'Données projet'!A105</f>
        <v>0</v>
      </c>
      <c r="B88" s="221">
        <f>'Données projet'!D105</f>
        <v>0</v>
      </c>
      <c r="C88" s="241"/>
      <c r="D88" s="219">
        <f t="shared" si="5"/>
        <v>0</v>
      </c>
      <c r="E88" s="243"/>
      <c r="F88" s="235"/>
      <c r="G88" s="236"/>
      <c r="H88" s="5"/>
      <c r="I88" s="5"/>
      <c r="J88" s="5"/>
      <c r="K88" s="5"/>
      <c r="L88" s="5"/>
      <c r="M88" s="5"/>
      <c r="N88" s="205"/>
      <c r="O88" s="5"/>
      <c r="P88" s="5"/>
      <c r="Q88" s="5"/>
      <c r="R88" s="244"/>
      <c r="S88" s="228">
        <f t="shared" si="4"/>
        <v>0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">
      <c r="A89" s="220">
        <f>'Données projet'!A106</f>
        <v>0</v>
      </c>
      <c r="B89" s="221">
        <f>'Données projet'!D106</f>
        <v>0</v>
      </c>
      <c r="C89" s="241"/>
      <c r="D89" s="219">
        <f t="shared" si="5"/>
        <v>0</v>
      </c>
      <c r="E89" s="243"/>
      <c r="F89" s="235"/>
      <c r="G89" s="236"/>
      <c r="H89" s="5"/>
      <c r="I89" s="5"/>
      <c r="J89" s="5"/>
      <c r="K89" s="5"/>
      <c r="L89" s="5"/>
      <c r="M89" s="5"/>
      <c r="N89" s="205"/>
      <c r="O89" s="5"/>
      <c r="P89" s="5"/>
      <c r="Q89" s="5"/>
      <c r="R89" s="244"/>
      <c r="S89" s="228">
        <f t="shared" si="4"/>
        <v>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">
      <c r="A90" s="220">
        <f>'Données projet'!A107</f>
        <v>0</v>
      </c>
      <c r="B90" s="221">
        <f>'Données projet'!D107</f>
        <v>0</v>
      </c>
      <c r="C90" s="241"/>
      <c r="D90" s="219">
        <f t="shared" si="5"/>
        <v>0</v>
      </c>
      <c r="E90" s="243"/>
      <c r="F90" s="235"/>
      <c r="G90" s="236"/>
      <c r="H90" s="5"/>
      <c r="I90" s="5"/>
      <c r="J90" s="5"/>
      <c r="K90" s="5"/>
      <c r="L90" s="5"/>
      <c r="M90" s="5"/>
      <c r="N90" s="205"/>
      <c r="O90" s="5"/>
      <c r="P90" s="5"/>
      <c r="Q90" s="5"/>
      <c r="R90" s="244"/>
      <c r="S90" s="228">
        <f t="shared" si="4"/>
        <v>0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">
      <c r="A91" s="5"/>
      <c r="B91" s="5"/>
      <c r="C91" s="5"/>
      <c r="D91" s="5"/>
      <c r="E91" s="5"/>
      <c r="F91" s="203"/>
      <c r="G91" s="113"/>
      <c r="H91" s="5"/>
      <c r="I91" s="5"/>
      <c r="J91" s="5"/>
      <c r="K91" s="5"/>
      <c r="L91" s="5"/>
      <c r="M91" s="5"/>
      <c r="N91" s="205"/>
      <c r="O91" s="5"/>
      <c r="P91" s="5"/>
      <c r="Q91" s="5"/>
      <c r="R91" s="244"/>
      <c r="S91" s="228">
        <f t="shared" si="4"/>
        <v>0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">
      <c r="A92" s="5"/>
      <c r="B92" s="5"/>
      <c r="C92" s="5"/>
      <c r="D92" s="5"/>
      <c r="E92" s="5"/>
      <c r="F92" s="203"/>
      <c r="G92" s="113"/>
      <c r="H92" s="5"/>
      <c r="I92" s="5"/>
      <c r="J92" s="5"/>
      <c r="K92" s="5"/>
      <c r="L92" s="5"/>
      <c r="M92" s="5"/>
      <c r="N92" s="205"/>
      <c r="O92" s="5"/>
      <c r="P92" s="5"/>
      <c r="Q92" s="5"/>
      <c r="R92" s="244"/>
      <c r="S92" s="228">
        <f t="shared" ref="S92:S123" si="6">$T$23/(1+$J$6)^R92</f>
        <v>0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">
      <c r="A93" s="49" t="s">
        <v>168</v>
      </c>
      <c r="B93" s="213" t="str">
        <f>IF('Données projet'!B12="","",'Données projet'!B12)</f>
        <v/>
      </c>
      <c r="C93" s="5"/>
      <c r="D93" s="5"/>
      <c r="E93" s="5"/>
      <c r="F93" s="203"/>
      <c r="G93" s="113"/>
      <c r="H93" s="5"/>
      <c r="I93" s="5"/>
      <c r="J93" s="5"/>
      <c r="K93" s="5"/>
      <c r="L93" s="5"/>
      <c r="M93" s="5"/>
      <c r="N93" s="205"/>
      <c r="O93" s="5"/>
      <c r="P93" s="5"/>
      <c r="Q93" s="5"/>
      <c r="R93" s="244"/>
      <c r="S93" s="228">
        <f t="shared" si="6"/>
        <v>0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">
      <c r="A94" s="5"/>
      <c r="B94" s="5"/>
      <c r="C94" s="5"/>
      <c r="D94" s="5"/>
      <c r="E94" s="5"/>
      <c r="F94" s="203"/>
      <c r="G94" s="113"/>
      <c r="H94" s="5"/>
      <c r="I94" s="5"/>
      <c r="J94" s="5"/>
      <c r="K94" s="5"/>
      <c r="L94" s="5"/>
      <c r="M94" s="5"/>
      <c r="N94" s="205"/>
      <c r="O94" s="5"/>
      <c r="P94" s="5"/>
      <c r="Q94" s="5"/>
      <c r="R94" s="244"/>
      <c r="S94" s="228">
        <f t="shared" si="6"/>
        <v>0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ht="16.5" customHeight="1" x14ac:dyDescent="0.3">
      <c r="A95" s="212" t="s">
        <v>180</v>
      </c>
      <c r="B95" s="51" t="s">
        <v>256</v>
      </c>
      <c r="C95" s="51" t="s">
        <v>255</v>
      </c>
      <c r="D95" s="212" t="s">
        <v>252</v>
      </c>
      <c r="E95" s="212" t="s">
        <v>288</v>
      </c>
      <c r="F95" s="234"/>
      <c r="G95" s="216"/>
      <c r="H95" s="5"/>
      <c r="I95" s="5"/>
      <c r="J95" s="5"/>
      <c r="K95" s="5"/>
      <c r="L95" s="5"/>
      <c r="M95" s="5"/>
      <c r="N95" s="205"/>
      <c r="O95" s="5"/>
      <c r="P95" s="5"/>
      <c r="Q95" s="5"/>
      <c r="R95" s="244"/>
      <c r="S95" s="228">
        <f t="shared" si="6"/>
        <v>0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">
      <c r="A96" s="220">
        <f>'Données projet'!A114</f>
        <v>0</v>
      </c>
      <c r="B96" s="221">
        <f>'Données projet'!D114</f>
        <v>0</v>
      </c>
      <c r="C96" s="241"/>
      <c r="D96" s="219">
        <f>B96*C96</f>
        <v>0</v>
      </c>
      <c r="E96" s="243"/>
      <c r="F96" s="235"/>
      <c r="G96" s="236"/>
      <c r="H96" s="5"/>
      <c r="I96" s="5"/>
      <c r="J96" s="5"/>
      <c r="K96" s="5"/>
      <c r="L96" s="5"/>
      <c r="M96" s="5"/>
      <c r="N96" s="205"/>
      <c r="O96" s="5"/>
      <c r="P96" s="5"/>
      <c r="Q96" s="5"/>
      <c r="R96" s="244"/>
      <c r="S96" s="228">
        <f t="shared" si="6"/>
        <v>0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">
      <c r="A97" s="220">
        <f>'Données projet'!A115</f>
        <v>0</v>
      </c>
      <c r="B97" s="221">
        <f>'Données projet'!D115</f>
        <v>0</v>
      </c>
      <c r="C97" s="241"/>
      <c r="D97" s="219">
        <f t="shared" ref="D97:D115" si="7">B97*C97</f>
        <v>0</v>
      </c>
      <c r="E97" s="243"/>
      <c r="F97" s="235"/>
      <c r="G97" s="236"/>
      <c r="H97" s="5"/>
      <c r="I97" s="5"/>
      <c r="J97" s="5"/>
      <c r="K97" s="5"/>
      <c r="L97" s="5"/>
      <c r="M97" s="5"/>
      <c r="N97" s="205"/>
      <c r="O97" s="5"/>
      <c r="P97" s="5"/>
      <c r="Q97" s="5"/>
      <c r="R97" s="244"/>
      <c r="S97" s="228">
        <f t="shared" si="6"/>
        <v>0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x14ac:dyDescent="0.3">
      <c r="A98" s="220">
        <f>'Données projet'!A116</f>
        <v>0</v>
      </c>
      <c r="B98" s="221">
        <f>'Données projet'!D116</f>
        <v>0</v>
      </c>
      <c r="C98" s="241"/>
      <c r="D98" s="219">
        <f t="shared" si="7"/>
        <v>0</v>
      </c>
      <c r="E98" s="243"/>
      <c r="F98" s="235"/>
      <c r="G98" s="236"/>
      <c r="H98" s="5"/>
      <c r="I98" s="5"/>
      <c r="J98" s="5"/>
      <c r="K98" s="5"/>
      <c r="L98" s="5"/>
      <c r="M98" s="5"/>
      <c r="N98" s="205"/>
      <c r="O98" s="5"/>
      <c r="P98" s="5"/>
      <c r="Q98" s="5"/>
      <c r="R98" s="244"/>
      <c r="S98" s="228">
        <f t="shared" si="6"/>
        <v>0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x14ac:dyDescent="0.3">
      <c r="A99" s="220">
        <f>'Données projet'!A117</f>
        <v>0</v>
      </c>
      <c r="B99" s="221">
        <f>'Données projet'!D117</f>
        <v>0</v>
      </c>
      <c r="C99" s="241"/>
      <c r="D99" s="219">
        <f t="shared" si="7"/>
        <v>0</v>
      </c>
      <c r="E99" s="243"/>
      <c r="F99" s="235"/>
      <c r="G99" s="236"/>
      <c r="H99" s="5"/>
      <c r="I99" s="5"/>
      <c r="J99" s="5"/>
      <c r="K99" s="5"/>
      <c r="L99" s="5"/>
      <c r="M99" s="5"/>
      <c r="N99" s="205"/>
      <c r="O99" s="5"/>
      <c r="P99" s="5"/>
      <c r="Q99" s="5"/>
      <c r="R99" s="244"/>
      <c r="S99" s="228">
        <f t="shared" si="6"/>
        <v>0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">
      <c r="A100" s="220">
        <f>'Données projet'!A118</f>
        <v>0</v>
      </c>
      <c r="B100" s="221">
        <f>'Données projet'!D118</f>
        <v>0</v>
      </c>
      <c r="C100" s="241"/>
      <c r="D100" s="219">
        <f t="shared" si="7"/>
        <v>0</v>
      </c>
      <c r="E100" s="243"/>
      <c r="F100" s="235"/>
      <c r="G100" s="236"/>
      <c r="H100" s="5"/>
      <c r="I100" s="5"/>
      <c r="J100" s="5"/>
      <c r="K100" s="5"/>
      <c r="L100" s="5"/>
      <c r="M100" s="5"/>
      <c r="N100" s="205"/>
      <c r="O100" s="5"/>
      <c r="P100" s="5"/>
      <c r="Q100" s="5"/>
      <c r="R100" s="244"/>
      <c r="S100" s="228">
        <f t="shared" si="6"/>
        <v>0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">
      <c r="A101" s="220">
        <f>'Données projet'!A119</f>
        <v>0</v>
      </c>
      <c r="B101" s="221">
        <f>'Données projet'!D119</f>
        <v>0</v>
      </c>
      <c r="C101" s="241"/>
      <c r="D101" s="219">
        <f t="shared" si="7"/>
        <v>0</v>
      </c>
      <c r="E101" s="243"/>
      <c r="F101" s="235"/>
      <c r="G101" s="236"/>
      <c r="H101" s="5"/>
      <c r="I101" s="5"/>
      <c r="J101" s="5"/>
      <c r="K101" s="5"/>
      <c r="L101" s="5"/>
      <c r="M101" s="5"/>
      <c r="N101" s="205"/>
      <c r="O101" s="5"/>
      <c r="P101" s="5"/>
      <c r="Q101" s="5"/>
      <c r="R101" s="244"/>
      <c r="S101" s="228">
        <f t="shared" si="6"/>
        <v>0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">
      <c r="A102" s="220">
        <f>'Données projet'!A120</f>
        <v>0</v>
      </c>
      <c r="B102" s="221">
        <f>'Données projet'!D120</f>
        <v>0</v>
      </c>
      <c r="C102" s="241"/>
      <c r="D102" s="219">
        <f t="shared" si="7"/>
        <v>0</v>
      </c>
      <c r="E102" s="243"/>
      <c r="F102" s="235"/>
      <c r="G102" s="236"/>
      <c r="H102" s="5"/>
      <c r="I102" s="5"/>
      <c r="J102" s="5"/>
      <c r="K102" s="5"/>
      <c r="L102" s="5"/>
      <c r="M102" s="5"/>
      <c r="N102" s="205"/>
      <c r="O102" s="5"/>
      <c r="P102" s="5"/>
      <c r="Q102" s="5"/>
      <c r="R102" s="244"/>
      <c r="S102" s="228">
        <f t="shared" si="6"/>
        <v>0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">
      <c r="A103" s="220">
        <f>'Données projet'!A121</f>
        <v>0</v>
      </c>
      <c r="B103" s="221">
        <f>'Données projet'!D121</f>
        <v>0</v>
      </c>
      <c r="C103" s="241"/>
      <c r="D103" s="219">
        <f t="shared" si="7"/>
        <v>0</v>
      </c>
      <c r="E103" s="243"/>
      <c r="F103" s="235"/>
      <c r="G103" s="236"/>
      <c r="H103" s="5"/>
      <c r="I103" s="5"/>
      <c r="J103" s="5"/>
      <c r="K103" s="5"/>
      <c r="L103" s="5"/>
      <c r="M103" s="5"/>
      <c r="N103" s="205"/>
      <c r="O103" s="5"/>
      <c r="P103" s="5"/>
      <c r="Q103" s="5"/>
      <c r="R103" s="244"/>
      <c r="S103" s="228">
        <f t="shared" si="6"/>
        <v>0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">
      <c r="A104" s="220">
        <f>'Données projet'!A122</f>
        <v>0</v>
      </c>
      <c r="B104" s="221">
        <f>'Données projet'!D122</f>
        <v>0</v>
      </c>
      <c r="C104" s="241"/>
      <c r="D104" s="219">
        <f t="shared" si="7"/>
        <v>0</v>
      </c>
      <c r="E104" s="243"/>
      <c r="F104" s="235"/>
      <c r="G104" s="236"/>
      <c r="H104" s="5"/>
      <c r="I104" s="5"/>
      <c r="J104" s="5"/>
      <c r="K104" s="5"/>
      <c r="L104" s="5"/>
      <c r="M104" s="5"/>
      <c r="N104" s="205"/>
      <c r="O104" s="5"/>
      <c r="P104" s="5"/>
      <c r="Q104" s="5"/>
      <c r="R104" s="244"/>
      <c r="S104" s="228">
        <f t="shared" si="6"/>
        <v>0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">
      <c r="A105" s="220">
        <f>'Données projet'!A123</f>
        <v>0</v>
      </c>
      <c r="B105" s="221">
        <f>'Données projet'!D123</f>
        <v>0</v>
      </c>
      <c r="C105" s="241"/>
      <c r="D105" s="219">
        <f t="shared" si="7"/>
        <v>0</v>
      </c>
      <c r="E105" s="243"/>
      <c r="F105" s="235"/>
      <c r="G105" s="236"/>
      <c r="H105" s="5"/>
      <c r="I105" s="5"/>
      <c r="J105" s="5"/>
      <c r="K105" s="5"/>
      <c r="L105" s="5"/>
      <c r="M105" s="5"/>
      <c r="N105" s="205"/>
      <c r="O105" s="5"/>
      <c r="P105" s="5"/>
      <c r="Q105" s="5"/>
      <c r="R105" s="244"/>
      <c r="S105" s="228">
        <f t="shared" si="6"/>
        <v>0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">
      <c r="A106" s="220">
        <f>'Données projet'!A124</f>
        <v>0</v>
      </c>
      <c r="B106" s="221">
        <f>'Données projet'!D124</f>
        <v>0</v>
      </c>
      <c r="C106" s="241"/>
      <c r="D106" s="219">
        <f t="shared" si="7"/>
        <v>0</v>
      </c>
      <c r="E106" s="243"/>
      <c r="F106" s="235"/>
      <c r="G106" s="236"/>
      <c r="H106" s="5"/>
      <c r="I106" s="5"/>
      <c r="J106" s="5"/>
      <c r="K106" s="5"/>
      <c r="L106" s="5"/>
      <c r="M106" s="5"/>
      <c r="N106" s="205"/>
      <c r="O106" s="5"/>
      <c r="P106" s="5"/>
      <c r="Q106" s="5"/>
      <c r="R106" s="244"/>
      <c r="S106" s="228">
        <f t="shared" si="6"/>
        <v>0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">
      <c r="A107" s="220">
        <f>'Données projet'!A125</f>
        <v>0</v>
      </c>
      <c r="B107" s="221">
        <f>'Données projet'!D125</f>
        <v>0</v>
      </c>
      <c r="C107" s="241"/>
      <c r="D107" s="219">
        <f t="shared" si="7"/>
        <v>0</v>
      </c>
      <c r="E107" s="243"/>
      <c r="F107" s="235"/>
      <c r="G107" s="236"/>
      <c r="H107" s="5"/>
      <c r="I107" s="5"/>
      <c r="J107" s="5"/>
      <c r="K107" s="5"/>
      <c r="L107" s="5"/>
      <c r="M107" s="5"/>
      <c r="N107" s="205"/>
      <c r="O107" s="5"/>
      <c r="P107" s="5"/>
      <c r="Q107" s="5"/>
      <c r="R107" s="244"/>
      <c r="S107" s="228">
        <f t="shared" si="6"/>
        <v>0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">
      <c r="A108" s="220">
        <f>'Données projet'!A126</f>
        <v>0</v>
      </c>
      <c r="B108" s="221">
        <f>'Données projet'!D126</f>
        <v>0</v>
      </c>
      <c r="C108" s="241"/>
      <c r="D108" s="219">
        <f t="shared" si="7"/>
        <v>0</v>
      </c>
      <c r="E108" s="243"/>
      <c r="F108" s="235"/>
      <c r="G108" s="236"/>
      <c r="H108" s="5"/>
      <c r="I108" s="5"/>
      <c r="J108" s="5"/>
      <c r="K108" s="5"/>
      <c r="L108" s="5"/>
      <c r="M108" s="5"/>
      <c r="N108" s="205"/>
      <c r="O108" s="5"/>
      <c r="P108" s="5"/>
      <c r="Q108" s="5"/>
      <c r="R108" s="244"/>
      <c r="S108" s="228">
        <f t="shared" si="6"/>
        <v>0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">
      <c r="A109" s="220">
        <f>'Données projet'!A127</f>
        <v>0</v>
      </c>
      <c r="B109" s="221">
        <f>'Données projet'!D127</f>
        <v>0</v>
      </c>
      <c r="C109" s="241"/>
      <c r="D109" s="219">
        <f t="shared" si="7"/>
        <v>0</v>
      </c>
      <c r="E109" s="243"/>
      <c r="F109" s="235"/>
      <c r="G109" s="236"/>
      <c r="H109" s="5"/>
      <c r="I109" s="5"/>
      <c r="J109" s="5"/>
      <c r="K109" s="5"/>
      <c r="L109" s="5"/>
      <c r="M109" s="5"/>
      <c r="N109" s="205"/>
      <c r="O109" s="5"/>
      <c r="P109" s="5"/>
      <c r="Q109" s="5"/>
      <c r="R109" s="244"/>
      <c r="S109" s="228">
        <f t="shared" si="6"/>
        <v>0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">
      <c r="A110" s="220">
        <f>'Données projet'!A128</f>
        <v>0</v>
      </c>
      <c r="B110" s="221">
        <f>'Données projet'!D128</f>
        <v>0</v>
      </c>
      <c r="C110" s="241"/>
      <c r="D110" s="219">
        <f t="shared" si="7"/>
        <v>0</v>
      </c>
      <c r="E110" s="243"/>
      <c r="F110" s="235"/>
      <c r="G110" s="236"/>
      <c r="H110" s="5"/>
      <c r="I110" s="5"/>
      <c r="J110" s="5"/>
      <c r="K110" s="5"/>
      <c r="L110" s="5"/>
      <c r="M110" s="5"/>
      <c r="N110" s="205"/>
      <c r="O110" s="5"/>
      <c r="P110" s="5"/>
      <c r="Q110" s="5"/>
      <c r="R110" s="244"/>
      <c r="S110" s="228">
        <f t="shared" si="6"/>
        <v>0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">
      <c r="A111" s="220">
        <f>'Données projet'!A129</f>
        <v>0</v>
      </c>
      <c r="B111" s="221">
        <f>'Données projet'!D129</f>
        <v>0</v>
      </c>
      <c r="C111" s="241"/>
      <c r="D111" s="219">
        <f t="shared" si="7"/>
        <v>0</v>
      </c>
      <c r="E111" s="243"/>
      <c r="F111" s="235"/>
      <c r="G111" s="236"/>
      <c r="H111" s="5"/>
      <c r="I111" s="5"/>
      <c r="J111" s="5"/>
      <c r="K111" s="5"/>
      <c r="L111" s="5"/>
      <c r="M111" s="5"/>
      <c r="N111" s="205"/>
      <c r="O111" s="5"/>
      <c r="P111" s="5"/>
      <c r="Q111" s="5"/>
      <c r="R111" s="244"/>
      <c r="S111" s="228">
        <f t="shared" si="6"/>
        <v>0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">
      <c r="A112" s="220">
        <f>'Données projet'!A130</f>
        <v>0</v>
      </c>
      <c r="B112" s="221">
        <f>'Données projet'!D130</f>
        <v>0</v>
      </c>
      <c r="C112" s="241"/>
      <c r="D112" s="219">
        <f t="shared" si="7"/>
        <v>0</v>
      </c>
      <c r="E112" s="243"/>
      <c r="F112" s="235"/>
      <c r="G112" s="236"/>
      <c r="H112" s="5"/>
      <c r="I112" s="5"/>
      <c r="J112" s="5"/>
      <c r="K112" s="5"/>
      <c r="L112" s="5"/>
      <c r="M112" s="5"/>
      <c r="N112" s="205"/>
      <c r="O112" s="5"/>
      <c r="P112" s="5"/>
      <c r="Q112" s="5"/>
      <c r="R112" s="244"/>
      <c r="S112" s="228">
        <f t="shared" si="6"/>
        <v>0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8" x14ac:dyDescent="0.3">
      <c r="A113" s="220">
        <f>'Données projet'!A131</f>
        <v>0</v>
      </c>
      <c r="B113" s="221">
        <f>'Données projet'!D131</f>
        <v>0</v>
      </c>
      <c r="C113" s="241"/>
      <c r="D113" s="219">
        <f t="shared" si="7"/>
        <v>0</v>
      </c>
      <c r="E113" s="243"/>
      <c r="F113" s="235"/>
      <c r="G113" s="236"/>
      <c r="H113" s="5"/>
      <c r="I113" s="5"/>
      <c r="J113" s="5"/>
      <c r="K113" s="5"/>
      <c r="L113" s="5"/>
      <c r="M113" s="5"/>
      <c r="N113" s="205"/>
      <c r="O113" s="5"/>
      <c r="P113" s="5"/>
      <c r="Q113" s="5"/>
      <c r="R113" s="244"/>
      <c r="S113" s="228">
        <f t="shared" si="6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8" x14ac:dyDescent="0.3">
      <c r="A114" s="220">
        <f>'Données projet'!A132</f>
        <v>0</v>
      </c>
      <c r="B114" s="221">
        <f>'Données projet'!D132</f>
        <v>0</v>
      </c>
      <c r="C114" s="241"/>
      <c r="D114" s="219">
        <f t="shared" si="7"/>
        <v>0</v>
      </c>
      <c r="E114" s="243"/>
      <c r="F114" s="235"/>
      <c r="G114" s="236"/>
      <c r="H114" s="5"/>
      <c r="I114" s="5"/>
      <c r="J114" s="5"/>
      <c r="K114" s="5"/>
      <c r="L114" s="5"/>
      <c r="M114" s="5"/>
      <c r="N114" s="205"/>
      <c r="O114" s="5"/>
      <c r="P114" s="5"/>
      <c r="Q114" s="5"/>
      <c r="R114" s="244"/>
      <c r="S114" s="228">
        <f t="shared" si="6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8" x14ac:dyDescent="0.3">
      <c r="A115" s="220">
        <f>'Données projet'!A133</f>
        <v>0</v>
      </c>
      <c r="B115" s="221">
        <f>'Données projet'!D133</f>
        <v>0</v>
      </c>
      <c r="C115" s="241"/>
      <c r="D115" s="219">
        <f t="shared" si="7"/>
        <v>0</v>
      </c>
      <c r="E115" s="243"/>
      <c r="F115" s="235"/>
      <c r="G115" s="236"/>
      <c r="H115" s="5"/>
      <c r="I115" s="5"/>
      <c r="J115" s="5"/>
      <c r="K115" s="5"/>
      <c r="L115" s="5"/>
      <c r="M115" s="5"/>
      <c r="N115" s="205"/>
      <c r="O115" s="5"/>
      <c r="P115" s="5"/>
      <c r="Q115" s="5"/>
      <c r="R115" s="244"/>
      <c r="S115" s="228">
        <f t="shared" si="6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8" x14ac:dyDescent="0.3">
      <c r="A116" s="5"/>
      <c r="B116" s="5"/>
      <c r="C116" s="5"/>
      <c r="D116" s="5"/>
      <c r="E116" s="5"/>
      <c r="F116" s="203"/>
      <c r="G116" s="113"/>
      <c r="H116" s="5"/>
      <c r="I116" s="5"/>
      <c r="J116" s="5"/>
      <c r="K116" s="5"/>
      <c r="L116" s="5"/>
      <c r="M116" s="5"/>
      <c r="N116" s="205"/>
      <c r="O116" s="5"/>
      <c r="P116" s="5"/>
      <c r="Q116" s="5"/>
      <c r="R116" s="244"/>
      <c r="S116" s="228">
        <f t="shared" si="6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8" x14ac:dyDescent="0.3">
      <c r="A117" s="5"/>
      <c r="B117" s="5"/>
      <c r="C117" s="5"/>
      <c r="D117" s="5"/>
      <c r="E117" s="5"/>
      <c r="F117" s="203"/>
      <c r="G117" s="113"/>
      <c r="H117" s="5"/>
      <c r="I117" s="5"/>
      <c r="J117" s="5"/>
      <c r="K117" s="5"/>
      <c r="L117" s="5"/>
      <c r="M117" s="5"/>
      <c r="N117" s="205"/>
      <c r="O117" s="5"/>
      <c r="P117" s="5"/>
      <c r="Q117" s="5"/>
      <c r="R117" s="244"/>
      <c r="S117" s="228">
        <f t="shared" si="6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8" x14ac:dyDescent="0.3">
      <c r="A118" s="49" t="s">
        <v>169</v>
      </c>
      <c r="B118" s="213" t="str">
        <f>IF('Données projet'!B13="","",'Données projet'!B13)</f>
        <v/>
      </c>
      <c r="C118" s="5"/>
      <c r="D118" s="5"/>
      <c r="E118" s="5"/>
      <c r="F118" s="203"/>
      <c r="G118" s="113"/>
      <c r="H118" s="5"/>
      <c r="I118" s="5"/>
      <c r="J118" s="5"/>
      <c r="K118" s="5"/>
      <c r="L118" s="5"/>
      <c r="M118" s="5"/>
      <c r="N118" s="205"/>
      <c r="O118" s="5"/>
      <c r="P118" s="5"/>
      <c r="Q118" s="5"/>
      <c r="R118" s="244"/>
      <c r="S118" s="228">
        <f t="shared" si="6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8" x14ac:dyDescent="0.3">
      <c r="A119" s="5"/>
      <c r="B119" s="5"/>
      <c r="C119" s="5"/>
      <c r="D119" s="5"/>
      <c r="E119" s="5"/>
      <c r="F119" s="203"/>
      <c r="G119" s="113"/>
      <c r="H119" s="5"/>
      <c r="I119" s="5"/>
      <c r="J119" s="5"/>
      <c r="K119" s="5"/>
      <c r="L119" s="5"/>
      <c r="M119" s="5"/>
      <c r="N119" s="205"/>
      <c r="O119" s="5"/>
      <c r="P119" s="5"/>
      <c r="Q119" s="5"/>
      <c r="R119" s="244"/>
      <c r="S119" s="228">
        <f t="shared" si="6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8" ht="15.75" customHeight="1" x14ac:dyDescent="0.3">
      <c r="A120" s="212" t="s">
        <v>180</v>
      </c>
      <c r="B120" s="51" t="s">
        <v>256</v>
      </c>
      <c r="C120" s="51" t="s">
        <v>255</v>
      </c>
      <c r="D120" s="212" t="s">
        <v>252</v>
      </c>
      <c r="E120" s="212" t="s">
        <v>288</v>
      </c>
      <c r="F120" s="234"/>
      <c r="G120" s="216"/>
      <c r="H120" s="5"/>
      <c r="I120" s="5"/>
      <c r="J120" s="5"/>
      <c r="K120" s="5"/>
      <c r="L120" s="5"/>
      <c r="M120" s="5"/>
      <c r="N120" s="205"/>
      <c r="O120" s="5"/>
      <c r="P120" s="5"/>
      <c r="Q120" s="5"/>
      <c r="R120" s="244"/>
      <c r="S120" s="228">
        <f t="shared" si="6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8" x14ac:dyDescent="0.3">
      <c r="A121" s="45">
        <f>'Données projet'!A140</f>
        <v>0</v>
      </c>
      <c r="B121" s="214">
        <f>'Données projet'!D140</f>
        <v>0</v>
      </c>
      <c r="C121" s="241"/>
      <c r="D121" s="222">
        <f>B121*C121</f>
        <v>0</v>
      </c>
      <c r="E121" s="243"/>
      <c r="F121" s="224"/>
      <c r="G121" s="223"/>
      <c r="H121" s="5"/>
      <c r="I121" s="5"/>
      <c r="J121" s="5"/>
      <c r="K121" s="5"/>
      <c r="L121" s="5"/>
      <c r="M121" s="5"/>
      <c r="N121" s="205"/>
      <c r="O121" s="5"/>
      <c r="P121" s="5"/>
      <c r="Q121" s="5"/>
      <c r="R121" s="244"/>
      <c r="S121" s="228">
        <f t="shared" si="6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8" x14ac:dyDescent="0.3">
      <c r="A122" s="45">
        <f>'Données projet'!A141</f>
        <v>0</v>
      </c>
      <c r="B122" s="214">
        <f>'Données projet'!D141</f>
        <v>0</v>
      </c>
      <c r="C122" s="241"/>
      <c r="D122" s="222">
        <f t="shared" ref="D122:D140" si="8">B122*C122</f>
        <v>0</v>
      </c>
      <c r="E122" s="243"/>
      <c r="F122" s="224"/>
      <c r="G122" s="223"/>
      <c r="H122" s="5"/>
      <c r="I122" s="5"/>
      <c r="J122" s="5"/>
      <c r="K122" s="5"/>
      <c r="L122" s="5"/>
      <c r="M122" s="5"/>
      <c r="N122" s="205"/>
      <c r="O122" s="5"/>
      <c r="P122" s="5"/>
      <c r="Q122" s="5"/>
      <c r="R122" s="244"/>
      <c r="S122" s="228">
        <f t="shared" si="6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8" x14ac:dyDescent="0.3">
      <c r="A123" s="45">
        <f>'Données projet'!A142</f>
        <v>0</v>
      </c>
      <c r="B123" s="214">
        <f>'Données projet'!D142</f>
        <v>0</v>
      </c>
      <c r="C123" s="241"/>
      <c r="D123" s="222">
        <f t="shared" si="8"/>
        <v>0</v>
      </c>
      <c r="E123" s="243"/>
      <c r="F123" s="224"/>
      <c r="G123" s="223"/>
      <c r="H123" s="5"/>
      <c r="I123" s="5"/>
      <c r="J123" s="5"/>
      <c r="K123" s="5"/>
      <c r="L123" s="5"/>
      <c r="M123" s="5"/>
      <c r="N123" s="205"/>
      <c r="O123" s="5"/>
      <c r="P123" s="5"/>
      <c r="Q123" s="5"/>
      <c r="R123" s="244"/>
      <c r="S123" s="228">
        <f t="shared" si="6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8" x14ac:dyDescent="0.3">
      <c r="A124" s="45">
        <f>'Données projet'!A143</f>
        <v>0</v>
      </c>
      <c r="B124" s="214">
        <f>'Données projet'!D143</f>
        <v>0</v>
      </c>
      <c r="C124" s="241"/>
      <c r="D124" s="222">
        <f t="shared" si="8"/>
        <v>0</v>
      </c>
      <c r="E124" s="243"/>
      <c r="F124" s="224"/>
      <c r="G124" s="223"/>
      <c r="H124" s="5"/>
      <c r="I124" s="5"/>
      <c r="J124" s="5"/>
      <c r="K124" s="5"/>
      <c r="L124" s="5"/>
      <c r="M124" s="5"/>
      <c r="N124" s="205"/>
      <c r="O124" s="5"/>
      <c r="P124" s="5"/>
      <c r="Q124" s="5"/>
      <c r="R124" s="244"/>
      <c r="S124" s="228">
        <f>$T$23/(1+$J$6)^R124</f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8" x14ac:dyDescent="0.3">
      <c r="A125" s="45">
        <f>'Données projet'!A144</f>
        <v>0</v>
      </c>
      <c r="B125" s="214">
        <f>'Données projet'!D144</f>
        <v>0</v>
      </c>
      <c r="C125" s="241"/>
      <c r="D125" s="222">
        <f t="shared" si="8"/>
        <v>0</v>
      </c>
      <c r="E125" s="243"/>
      <c r="F125" s="224"/>
      <c r="G125" s="223"/>
      <c r="H125" s="5"/>
      <c r="I125" s="5"/>
      <c r="J125" s="5"/>
      <c r="K125" s="5"/>
      <c r="L125" s="5"/>
      <c r="M125" s="5"/>
      <c r="N125" s="205"/>
      <c r="O125" s="5"/>
      <c r="P125" s="5"/>
      <c r="Q125" s="5"/>
      <c r="R125" s="244"/>
      <c r="S125" s="228">
        <f>$T$23/(1+$J$6)^R125</f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8" x14ac:dyDescent="0.3">
      <c r="A126" s="45">
        <f>'Données projet'!A145</f>
        <v>0</v>
      </c>
      <c r="B126" s="214">
        <f>'Données projet'!D145</f>
        <v>0</v>
      </c>
      <c r="C126" s="241"/>
      <c r="D126" s="222">
        <f t="shared" si="8"/>
        <v>0</v>
      </c>
      <c r="E126" s="243"/>
      <c r="F126" s="224"/>
      <c r="G126" s="223"/>
      <c r="H126" s="5"/>
      <c r="I126" s="5"/>
      <c r="J126" s="5"/>
      <c r="K126" s="5"/>
      <c r="L126" s="5"/>
      <c r="M126" s="5"/>
      <c r="N126" s="205"/>
      <c r="O126" s="5"/>
      <c r="P126" s="5"/>
      <c r="Q126" s="5"/>
      <c r="R126" s="244"/>
      <c r="S126" s="228">
        <f>$T$23/(1+$J$6)^R126</f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8" x14ac:dyDescent="0.3">
      <c r="A127" s="45">
        <f>'Données projet'!A146</f>
        <v>0</v>
      </c>
      <c r="B127" s="214">
        <f>'Données projet'!D146</f>
        <v>0</v>
      </c>
      <c r="C127" s="241"/>
      <c r="D127" s="222">
        <f t="shared" si="8"/>
        <v>0</v>
      </c>
      <c r="E127" s="243"/>
      <c r="F127" s="224"/>
      <c r="G127" s="223"/>
      <c r="H127" s="5"/>
      <c r="I127" s="5"/>
      <c r="J127" s="5"/>
      <c r="K127" s="5"/>
      <c r="L127" s="5"/>
      <c r="M127" s="5"/>
      <c r="N127" s="205"/>
      <c r="O127" s="5"/>
      <c r="P127" s="5"/>
      <c r="Q127" s="5"/>
      <c r="R127" s="244"/>
      <c r="S127" s="228">
        <f>$T$23/(1+$J$6)^R127</f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8" x14ac:dyDescent="0.3">
      <c r="A128" s="45">
        <f>'Données projet'!A147</f>
        <v>0</v>
      </c>
      <c r="B128" s="214">
        <f>'Données projet'!D147</f>
        <v>0</v>
      </c>
      <c r="C128" s="241"/>
      <c r="D128" s="222">
        <f t="shared" si="8"/>
        <v>0</v>
      </c>
      <c r="E128" s="243"/>
      <c r="F128" s="224"/>
      <c r="G128" s="223"/>
      <c r="H128" s="5"/>
      <c r="I128" s="5"/>
      <c r="J128" s="5"/>
      <c r="K128" s="5"/>
      <c r="L128" s="5"/>
      <c r="M128" s="5"/>
      <c r="N128" s="20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</row>
    <row r="129" spans="1:68" x14ac:dyDescent="0.3">
      <c r="A129" s="45">
        <f>'Données projet'!A148</f>
        <v>0</v>
      </c>
      <c r="B129" s="214">
        <f>'Données projet'!D148</f>
        <v>0</v>
      </c>
      <c r="C129" s="241"/>
      <c r="D129" s="222">
        <f t="shared" si="8"/>
        <v>0</v>
      </c>
      <c r="E129" s="243"/>
      <c r="F129" s="224"/>
      <c r="G129" s="223"/>
      <c r="H129" s="5"/>
      <c r="I129" s="5"/>
      <c r="J129" s="5"/>
      <c r="K129" s="5"/>
      <c r="L129" s="5"/>
      <c r="M129" s="5"/>
      <c r="N129" s="20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</row>
    <row r="130" spans="1:68" x14ac:dyDescent="0.3">
      <c r="A130" s="45">
        <f>'Données projet'!A149</f>
        <v>0</v>
      </c>
      <c r="B130" s="214">
        <f>'Données projet'!D149</f>
        <v>0</v>
      </c>
      <c r="C130" s="241"/>
      <c r="D130" s="222">
        <f t="shared" si="8"/>
        <v>0</v>
      </c>
      <c r="E130" s="243"/>
      <c r="F130" s="224"/>
      <c r="G130" s="223"/>
      <c r="H130" s="5"/>
      <c r="I130" s="5"/>
      <c r="J130" s="5"/>
      <c r="K130" s="5"/>
      <c r="L130" s="5"/>
      <c r="M130" s="5"/>
      <c r="N130" s="20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</row>
    <row r="131" spans="1:68" x14ac:dyDescent="0.3">
      <c r="A131" s="45">
        <f>'Données projet'!A150</f>
        <v>0</v>
      </c>
      <c r="B131" s="214">
        <f>'Données projet'!D150</f>
        <v>0</v>
      </c>
      <c r="C131" s="241"/>
      <c r="D131" s="222">
        <f t="shared" si="8"/>
        <v>0</v>
      </c>
      <c r="E131" s="243"/>
      <c r="F131" s="224"/>
      <c r="G131" s="223"/>
      <c r="H131" s="5"/>
      <c r="I131" s="5"/>
      <c r="J131" s="5"/>
      <c r="K131" s="5"/>
      <c r="L131" s="5"/>
      <c r="M131" s="5"/>
      <c r="N131" s="20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</row>
    <row r="132" spans="1:68" x14ac:dyDescent="0.3">
      <c r="A132" s="45">
        <f>'Données projet'!A151</f>
        <v>0</v>
      </c>
      <c r="B132" s="214">
        <f>'Données projet'!D151</f>
        <v>0</v>
      </c>
      <c r="C132" s="241"/>
      <c r="D132" s="222">
        <f t="shared" si="8"/>
        <v>0</v>
      </c>
      <c r="E132" s="243"/>
      <c r="F132" s="224"/>
      <c r="G132" s="223"/>
      <c r="H132" s="5"/>
      <c r="I132" s="5"/>
      <c r="J132" s="5"/>
      <c r="K132" s="5"/>
      <c r="L132" s="5"/>
      <c r="M132" s="5"/>
      <c r="N132" s="20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</row>
    <row r="133" spans="1:68" x14ac:dyDescent="0.3">
      <c r="A133" s="45">
        <f>'Données projet'!A152</f>
        <v>0</v>
      </c>
      <c r="B133" s="214">
        <f>'Données projet'!D152</f>
        <v>0</v>
      </c>
      <c r="C133" s="241"/>
      <c r="D133" s="222">
        <f t="shared" si="8"/>
        <v>0</v>
      </c>
      <c r="E133" s="243"/>
      <c r="F133" s="224"/>
      <c r="G133" s="223"/>
      <c r="H133" s="5"/>
      <c r="I133" s="5"/>
      <c r="J133" s="5"/>
      <c r="K133" s="5"/>
      <c r="L133" s="5"/>
      <c r="M133" s="5"/>
      <c r="N133" s="20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">
      <c r="A134" s="45">
        <f>'Données projet'!A153</f>
        <v>0</v>
      </c>
      <c r="B134" s="214">
        <f>'Données projet'!D153</f>
        <v>0</v>
      </c>
      <c r="C134" s="241"/>
      <c r="D134" s="222">
        <f t="shared" si="8"/>
        <v>0</v>
      </c>
      <c r="E134" s="243"/>
      <c r="F134" s="224"/>
      <c r="G134" s="223"/>
      <c r="H134" s="5"/>
      <c r="I134" s="5"/>
      <c r="J134" s="5"/>
      <c r="K134" s="5"/>
      <c r="L134" s="5"/>
      <c r="M134" s="5"/>
      <c r="N134" s="20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3">
      <c r="A135" s="45">
        <f>'Données projet'!A154</f>
        <v>0</v>
      </c>
      <c r="B135" s="214">
        <f>'Données projet'!D154</f>
        <v>0</v>
      </c>
      <c r="C135" s="241"/>
      <c r="D135" s="222">
        <f t="shared" si="8"/>
        <v>0</v>
      </c>
      <c r="E135" s="243"/>
      <c r="F135" s="224"/>
      <c r="G135" s="223"/>
      <c r="H135" s="5"/>
      <c r="I135" s="5"/>
      <c r="J135" s="5"/>
      <c r="K135" s="5"/>
      <c r="L135" s="5"/>
      <c r="M135" s="5"/>
      <c r="N135" s="20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">
      <c r="A136" s="45">
        <f>'Données projet'!A155</f>
        <v>0</v>
      </c>
      <c r="B136" s="214">
        <f>'Données projet'!D155</f>
        <v>0</v>
      </c>
      <c r="C136" s="241"/>
      <c r="D136" s="222">
        <f t="shared" si="8"/>
        <v>0</v>
      </c>
      <c r="E136" s="243"/>
      <c r="F136" s="224"/>
      <c r="G136" s="223"/>
      <c r="H136" s="5"/>
      <c r="I136" s="5"/>
      <c r="J136" s="5"/>
      <c r="K136" s="5"/>
      <c r="L136" s="5"/>
      <c r="M136" s="5"/>
      <c r="N136" s="20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3">
      <c r="A137" s="45">
        <f>'Données projet'!A156</f>
        <v>0</v>
      </c>
      <c r="B137" s="214">
        <f>'Données projet'!D156</f>
        <v>0</v>
      </c>
      <c r="C137" s="241"/>
      <c r="D137" s="222">
        <f t="shared" si="8"/>
        <v>0</v>
      </c>
      <c r="E137" s="243"/>
      <c r="F137" s="224"/>
      <c r="G137" s="223"/>
      <c r="H137" s="5"/>
      <c r="I137" s="5"/>
      <c r="J137" s="5"/>
      <c r="K137" s="5"/>
      <c r="L137" s="5"/>
      <c r="M137" s="5"/>
      <c r="N137" s="20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3">
      <c r="A138" s="45">
        <f>'Données projet'!A157</f>
        <v>0</v>
      </c>
      <c r="B138" s="214">
        <f>'Données projet'!D157</f>
        <v>0</v>
      </c>
      <c r="C138" s="241"/>
      <c r="D138" s="222">
        <f t="shared" si="8"/>
        <v>0</v>
      </c>
      <c r="E138" s="243"/>
      <c r="F138" s="224"/>
      <c r="G138" s="223"/>
      <c r="H138" s="5"/>
      <c r="I138" s="5"/>
      <c r="J138" s="5"/>
      <c r="K138" s="5"/>
      <c r="L138" s="5"/>
      <c r="M138" s="5"/>
      <c r="N138" s="20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">
      <c r="A139" s="45">
        <f>'Données projet'!A158</f>
        <v>0</v>
      </c>
      <c r="B139" s="214">
        <f>'Données projet'!D158</f>
        <v>0</v>
      </c>
      <c r="C139" s="241"/>
      <c r="D139" s="222">
        <f t="shared" si="8"/>
        <v>0</v>
      </c>
      <c r="E139" s="243"/>
      <c r="F139" s="224"/>
      <c r="G139" s="223"/>
      <c r="H139" s="5"/>
      <c r="I139" s="5"/>
      <c r="J139" s="5"/>
      <c r="K139" s="5"/>
      <c r="L139" s="5"/>
      <c r="M139" s="5"/>
      <c r="N139" s="20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3">
      <c r="A140" s="45">
        <f>'Données projet'!A159</f>
        <v>0</v>
      </c>
      <c r="B140" s="214">
        <f>'Données projet'!D159</f>
        <v>0</v>
      </c>
      <c r="C140" s="241"/>
      <c r="D140" s="222">
        <f t="shared" si="8"/>
        <v>0</v>
      </c>
      <c r="E140" s="243"/>
      <c r="F140" s="224"/>
      <c r="G140" s="223"/>
      <c r="H140" s="5"/>
      <c r="I140" s="5"/>
      <c r="J140" s="5"/>
      <c r="K140" s="5"/>
      <c r="L140" s="5"/>
      <c r="M140" s="5"/>
      <c r="N140" s="20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3">
      <c r="A141" s="5"/>
      <c r="B141" s="5"/>
      <c r="C141" s="5"/>
      <c r="D141" s="5"/>
      <c r="E141" s="5"/>
      <c r="F141" s="203"/>
      <c r="G141" s="113"/>
      <c r="H141" s="5"/>
      <c r="I141" s="5"/>
      <c r="J141" s="5"/>
      <c r="K141" s="5"/>
      <c r="L141" s="5"/>
      <c r="M141" s="5"/>
      <c r="N141" s="20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">
      <c r="A142" s="5"/>
      <c r="B142" s="5"/>
      <c r="C142" s="5"/>
      <c r="D142" s="5"/>
      <c r="E142" s="5"/>
      <c r="F142" s="203"/>
      <c r="G142" s="113"/>
      <c r="H142" s="5"/>
      <c r="I142" s="5"/>
      <c r="J142" s="5"/>
      <c r="K142" s="5"/>
      <c r="L142" s="5"/>
      <c r="M142" s="5"/>
      <c r="N142" s="20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3">
      <c r="A143" s="49" t="s">
        <v>170</v>
      </c>
      <c r="B143" s="213" t="str">
        <f>IF('Données projet'!B14="","",'Données projet'!B14)</f>
        <v/>
      </c>
      <c r="C143" s="5"/>
      <c r="D143" s="5"/>
      <c r="E143" s="5"/>
      <c r="F143" s="203"/>
      <c r="G143" s="113"/>
      <c r="H143" s="5"/>
      <c r="I143" s="5"/>
      <c r="J143" s="5"/>
      <c r="K143" s="5"/>
      <c r="L143" s="5"/>
      <c r="M143" s="5"/>
      <c r="N143" s="20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3">
      <c r="A144" s="5"/>
      <c r="B144" s="5"/>
      <c r="C144" s="5"/>
      <c r="D144" s="5"/>
      <c r="E144" s="5"/>
      <c r="F144" s="203"/>
      <c r="G144" s="113"/>
      <c r="H144" s="5"/>
      <c r="I144" s="5"/>
      <c r="J144" s="5"/>
      <c r="K144" s="5"/>
      <c r="L144" s="5"/>
      <c r="M144" s="5"/>
      <c r="N144" s="20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3">
      <c r="A145" s="212" t="s">
        <v>180</v>
      </c>
      <c r="B145" s="51" t="s">
        <v>256</v>
      </c>
      <c r="C145" s="51" t="s">
        <v>255</v>
      </c>
      <c r="D145" s="212" t="s">
        <v>252</v>
      </c>
      <c r="E145" s="212" t="s">
        <v>288</v>
      </c>
      <c r="F145" s="234"/>
      <c r="G145" s="216"/>
      <c r="H145" s="5"/>
      <c r="I145" s="5"/>
      <c r="J145" s="5"/>
      <c r="K145" s="5"/>
      <c r="L145" s="5"/>
      <c r="M145" s="5"/>
      <c r="N145" s="20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3">
      <c r="A146" s="220">
        <f>'Données projet'!A166</f>
        <v>0</v>
      </c>
      <c r="B146" s="221">
        <f>'Données projet'!D166</f>
        <v>0</v>
      </c>
      <c r="C146" s="243"/>
      <c r="D146" s="219">
        <f>B146*C146</f>
        <v>0</v>
      </c>
      <c r="E146" s="243"/>
      <c r="F146" s="235"/>
      <c r="G146" s="236"/>
      <c r="H146" s="5"/>
      <c r="I146" s="5"/>
      <c r="J146" s="5"/>
      <c r="K146" s="5"/>
      <c r="L146" s="5"/>
      <c r="M146" s="5"/>
      <c r="N146" s="20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3">
      <c r="A147" s="220">
        <f>'Données projet'!A167</f>
        <v>0</v>
      </c>
      <c r="B147" s="221">
        <f>'Données projet'!D167</f>
        <v>0</v>
      </c>
      <c r="C147" s="243"/>
      <c r="D147" s="219">
        <f t="shared" ref="D147:D165" si="9">B147*C147</f>
        <v>0</v>
      </c>
      <c r="E147" s="243"/>
      <c r="F147" s="235"/>
      <c r="G147" s="236"/>
      <c r="H147" s="5"/>
      <c r="I147" s="5"/>
      <c r="J147" s="5"/>
      <c r="K147" s="5"/>
      <c r="L147" s="5"/>
      <c r="M147" s="5"/>
      <c r="N147" s="20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">
      <c r="A148" s="220">
        <f>'Données projet'!A168</f>
        <v>0</v>
      </c>
      <c r="B148" s="221">
        <f>'Données projet'!D168</f>
        <v>0</v>
      </c>
      <c r="C148" s="243"/>
      <c r="D148" s="219">
        <f t="shared" si="9"/>
        <v>0</v>
      </c>
      <c r="E148" s="243"/>
      <c r="F148" s="235"/>
      <c r="G148" s="236"/>
      <c r="H148" s="5"/>
      <c r="I148" s="5"/>
      <c r="J148" s="5"/>
      <c r="K148" s="5"/>
      <c r="L148" s="5"/>
      <c r="M148" s="5"/>
      <c r="N148" s="20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3">
      <c r="A149" s="220">
        <f>'Données projet'!A169</f>
        <v>0</v>
      </c>
      <c r="B149" s="221">
        <f>'Données projet'!D169</f>
        <v>0</v>
      </c>
      <c r="C149" s="243"/>
      <c r="D149" s="219">
        <f t="shared" si="9"/>
        <v>0</v>
      </c>
      <c r="E149" s="243"/>
      <c r="F149" s="235"/>
      <c r="G149" s="236"/>
      <c r="H149" s="5"/>
      <c r="I149" s="5"/>
      <c r="J149" s="5"/>
      <c r="K149" s="5"/>
      <c r="L149" s="5"/>
      <c r="M149" s="5"/>
      <c r="N149" s="20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3">
      <c r="A150" s="220">
        <f>'Données projet'!A170</f>
        <v>0</v>
      </c>
      <c r="B150" s="221">
        <f>'Données projet'!D170</f>
        <v>0</v>
      </c>
      <c r="C150" s="243"/>
      <c r="D150" s="219">
        <f t="shared" si="9"/>
        <v>0</v>
      </c>
      <c r="E150" s="243"/>
      <c r="F150" s="235"/>
      <c r="G150" s="236"/>
      <c r="H150" s="5"/>
      <c r="I150" s="5"/>
      <c r="J150" s="5"/>
      <c r="K150" s="5"/>
      <c r="L150" s="5"/>
      <c r="M150" s="5"/>
      <c r="N150" s="20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">
      <c r="A151" s="220">
        <f>'Données projet'!A171</f>
        <v>0</v>
      </c>
      <c r="B151" s="221">
        <f>'Données projet'!D171</f>
        <v>0</v>
      </c>
      <c r="C151" s="243"/>
      <c r="D151" s="219">
        <f t="shared" si="9"/>
        <v>0</v>
      </c>
      <c r="E151" s="243"/>
      <c r="F151" s="235"/>
      <c r="G151" s="236"/>
      <c r="H151" s="5"/>
      <c r="I151" s="5"/>
      <c r="J151" s="5"/>
      <c r="K151" s="5"/>
      <c r="L151" s="5"/>
      <c r="M151" s="5"/>
      <c r="N151" s="20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3">
      <c r="A152" s="220">
        <f>'Données projet'!A172</f>
        <v>0</v>
      </c>
      <c r="B152" s="221">
        <f>'Données projet'!D172</f>
        <v>0</v>
      </c>
      <c r="C152" s="243"/>
      <c r="D152" s="219">
        <f t="shared" si="9"/>
        <v>0</v>
      </c>
      <c r="E152" s="243"/>
      <c r="F152" s="235"/>
      <c r="G152" s="236"/>
      <c r="H152" s="5"/>
      <c r="I152" s="5"/>
      <c r="J152" s="5"/>
      <c r="K152" s="5"/>
      <c r="L152" s="5"/>
      <c r="M152" s="5"/>
      <c r="N152" s="20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3">
      <c r="A153" s="220">
        <f>'Données projet'!A173</f>
        <v>0</v>
      </c>
      <c r="B153" s="221">
        <f>'Données projet'!D173</f>
        <v>0</v>
      </c>
      <c r="C153" s="243"/>
      <c r="D153" s="219">
        <f t="shared" si="9"/>
        <v>0</v>
      </c>
      <c r="E153" s="243"/>
      <c r="F153" s="235"/>
      <c r="G153" s="236"/>
      <c r="H153" s="5"/>
      <c r="I153" s="5"/>
      <c r="J153" s="5"/>
      <c r="K153" s="5"/>
      <c r="L153" s="5"/>
      <c r="M153" s="5"/>
      <c r="N153" s="20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">
      <c r="A154" s="220">
        <f>'Données projet'!A174</f>
        <v>0</v>
      </c>
      <c r="B154" s="221">
        <f>'Données projet'!D174</f>
        <v>0</v>
      </c>
      <c r="C154" s="243"/>
      <c r="D154" s="219">
        <f t="shared" si="9"/>
        <v>0</v>
      </c>
      <c r="E154" s="243"/>
      <c r="F154" s="235"/>
      <c r="G154" s="236"/>
      <c r="H154" s="5"/>
      <c r="I154" s="5"/>
      <c r="J154" s="5"/>
      <c r="K154" s="5"/>
      <c r="L154" s="5"/>
      <c r="M154" s="5"/>
      <c r="N154" s="20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3">
      <c r="A155" s="220">
        <f>'Données projet'!A175</f>
        <v>0</v>
      </c>
      <c r="B155" s="221">
        <f>'Données projet'!D175</f>
        <v>0</v>
      </c>
      <c r="C155" s="243"/>
      <c r="D155" s="219">
        <f t="shared" si="9"/>
        <v>0</v>
      </c>
      <c r="E155" s="243"/>
      <c r="F155" s="235"/>
      <c r="G155" s="236"/>
      <c r="H155" s="5"/>
      <c r="I155" s="5"/>
      <c r="J155" s="5"/>
      <c r="K155" s="5"/>
      <c r="L155" s="5"/>
      <c r="M155" s="5"/>
      <c r="N155" s="20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">
      <c r="A156" s="220">
        <f>'Données projet'!A176</f>
        <v>0</v>
      </c>
      <c r="B156" s="221">
        <f>'Données projet'!D176</f>
        <v>0</v>
      </c>
      <c r="C156" s="243"/>
      <c r="D156" s="219">
        <f t="shared" si="9"/>
        <v>0</v>
      </c>
      <c r="E156" s="243"/>
      <c r="F156" s="235"/>
      <c r="G156" s="236"/>
      <c r="H156" s="5"/>
      <c r="I156" s="5"/>
      <c r="J156" s="5"/>
      <c r="K156" s="5"/>
      <c r="L156" s="5"/>
      <c r="M156" s="5"/>
      <c r="N156" s="20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3">
      <c r="A157" s="220">
        <f>'Données projet'!A177</f>
        <v>0</v>
      </c>
      <c r="B157" s="221">
        <f>'Données projet'!D177</f>
        <v>0</v>
      </c>
      <c r="C157" s="243"/>
      <c r="D157" s="219">
        <f t="shared" si="9"/>
        <v>0</v>
      </c>
      <c r="E157" s="243"/>
      <c r="F157" s="235"/>
      <c r="G157" s="236"/>
      <c r="H157" s="5"/>
      <c r="I157" s="5"/>
      <c r="J157" s="5"/>
      <c r="K157" s="5"/>
      <c r="L157" s="5"/>
      <c r="M157" s="5"/>
      <c r="N157" s="20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3">
      <c r="A158" s="220">
        <f>'Données projet'!A178</f>
        <v>0</v>
      </c>
      <c r="B158" s="221">
        <f>'Données projet'!D178</f>
        <v>0</v>
      </c>
      <c r="C158" s="243"/>
      <c r="D158" s="219">
        <f t="shared" si="9"/>
        <v>0</v>
      </c>
      <c r="E158" s="243"/>
      <c r="F158" s="235"/>
      <c r="G158" s="236"/>
      <c r="H158" s="5"/>
      <c r="I158" s="5"/>
      <c r="J158" s="5"/>
      <c r="K158" s="5"/>
      <c r="L158" s="5"/>
      <c r="M158" s="5"/>
      <c r="N158" s="20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3">
      <c r="A159" s="220">
        <f>'Données projet'!A179</f>
        <v>0</v>
      </c>
      <c r="B159" s="221">
        <f>'Données projet'!D179</f>
        <v>0</v>
      </c>
      <c r="C159" s="243"/>
      <c r="D159" s="219">
        <f t="shared" si="9"/>
        <v>0</v>
      </c>
      <c r="E159" s="243"/>
      <c r="F159" s="235"/>
      <c r="G159" s="236"/>
      <c r="H159" s="5"/>
      <c r="I159" s="5"/>
      <c r="J159" s="5"/>
      <c r="K159" s="5"/>
      <c r="L159" s="5"/>
      <c r="M159" s="5"/>
      <c r="N159" s="20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3">
      <c r="A160" s="220">
        <f>'Données projet'!A180</f>
        <v>0</v>
      </c>
      <c r="B160" s="221">
        <f>'Données projet'!D180</f>
        <v>0</v>
      </c>
      <c r="C160" s="243"/>
      <c r="D160" s="219">
        <f t="shared" si="9"/>
        <v>0</v>
      </c>
      <c r="E160" s="243"/>
      <c r="F160" s="235"/>
      <c r="G160" s="236"/>
      <c r="H160" s="5"/>
      <c r="I160" s="5"/>
      <c r="J160" s="5"/>
      <c r="K160" s="5"/>
      <c r="L160" s="5"/>
      <c r="M160" s="5"/>
      <c r="N160" s="20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3">
      <c r="A161" s="220">
        <f>'Données projet'!A181</f>
        <v>0</v>
      </c>
      <c r="B161" s="221">
        <f>'Données projet'!D181</f>
        <v>0</v>
      </c>
      <c r="C161" s="243"/>
      <c r="D161" s="219">
        <f t="shared" si="9"/>
        <v>0</v>
      </c>
      <c r="E161" s="243"/>
      <c r="F161" s="235"/>
      <c r="G161" s="236"/>
      <c r="H161" s="5"/>
      <c r="I161" s="5"/>
      <c r="J161" s="5"/>
      <c r="K161" s="5"/>
      <c r="L161" s="5"/>
      <c r="M161" s="5"/>
      <c r="N161" s="20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">
      <c r="A162" s="220">
        <f>'Données projet'!A182</f>
        <v>0</v>
      </c>
      <c r="B162" s="221">
        <f>'Données projet'!D182</f>
        <v>0</v>
      </c>
      <c r="C162" s="243"/>
      <c r="D162" s="219">
        <f t="shared" si="9"/>
        <v>0</v>
      </c>
      <c r="E162" s="243"/>
      <c r="F162" s="235"/>
      <c r="G162" s="236"/>
      <c r="H162" s="5"/>
      <c r="I162" s="5"/>
      <c r="J162" s="5"/>
      <c r="K162" s="5"/>
      <c r="L162" s="5"/>
      <c r="M162" s="5"/>
      <c r="N162" s="20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3">
      <c r="A163" s="220">
        <f>'Données projet'!A183</f>
        <v>0</v>
      </c>
      <c r="B163" s="221">
        <f>'Données projet'!D183</f>
        <v>0</v>
      </c>
      <c r="C163" s="243"/>
      <c r="D163" s="219">
        <f t="shared" si="9"/>
        <v>0</v>
      </c>
      <c r="E163" s="243"/>
      <c r="F163" s="235"/>
      <c r="G163" s="236"/>
      <c r="H163" s="5"/>
      <c r="I163" s="5"/>
      <c r="J163" s="5"/>
      <c r="K163" s="5"/>
      <c r="L163" s="5"/>
      <c r="M163" s="5"/>
      <c r="N163" s="20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3">
      <c r="A164" s="220">
        <f>'Données projet'!A184</f>
        <v>0</v>
      </c>
      <c r="B164" s="221">
        <f>'Données projet'!D184</f>
        <v>0</v>
      </c>
      <c r="C164" s="243"/>
      <c r="D164" s="219">
        <f t="shared" si="9"/>
        <v>0</v>
      </c>
      <c r="E164" s="243"/>
      <c r="F164" s="235"/>
      <c r="G164" s="236"/>
      <c r="H164" s="5"/>
      <c r="I164" s="5"/>
      <c r="J164" s="5"/>
      <c r="K164" s="5"/>
      <c r="L164" s="5"/>
      <c r="M164" s="5"/>
      <c r="N164" s="20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3">
      <c r="A165" s="220">
        <f>'Données projet'!A185</f>
        <v>0</v>
      </c>
      <c r="B165" s="221">
        <f>'Données projet'!D185</f>
        <v>0</v>
      </c>
      <c r="C165" s="243"/>
      <c r="D165" s="219">
        <f t="shared" si="9"/>
        <v>0</v>
      </c>
      <c r="E165" s="243"/>
      <c r="F165" s="235"/>
      <c r="G165" s="236"/>
      <c r="H165" s="5"/>
      <c r="I165" s="5"/>
      <c r="J165" s="5"/>
      <c r="K165" s="5"/>
      <c r="L165" s="5"/>
      <c r="M165" s="5"/>
      <c r="N165" s="20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">
      <c r="A166" s="5"/>
      <c r="B166" s="5"/>
      <c r="C166" s="5"/>
      <c r="D166" s="5"/>
      <c r="E166" s="5"/>
      <c r="F166" s="203"/>
      <c r="G166" s="113"/>
      <c r="H166" s="5"/>
      <c r="I166" s="5"/>
      <c r="J166" s="5"/>
      <c r="K166" s="5"/>
      <c r="L166" s="5"/>
      <c r="M166" s="5"/>
      <c r="N166" s="20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3">
      <c r="A167" s="5"/>
      <c r="B167" s="5"/>
      <c r="C167" s="5"/>
      <c r="D167" s="5"/>
      <c r="E167" s="5"/>
      <c r="F167" s="203"/>
      <c r="G167" s="113"/>
      <c r="H167" s="5"/>
      <c r="I167" s="5"/>
      <c r="J167" s="5"/>
      <c r="K167" s="5"/>
      <c r="L167" s="5"/>
      <c r="M167" s="5"/>
      <c r="N167" s="20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3">
      <c r="A168" s="49" t="s">
        <v>171</v>
      </c>
      <c r="B168" s="213" t="str">
        <f>IF('Données projet'!$B$15="","",'Données projet'!$B$15)</f>
        <v/>
      </c>
      <c r="C168" s="5"/>
      <c r="D168" s="5"/>
      <c r="E168" s="5"/>
      <c r="F168" s="203"/>
      <c r="G168" s="113"/>
      <c r="H168" s="5"/>
      <c r="I168" s="5"/>
      <c r="J168" s="5"/>
      <c r="K168" s="5"/>
      <c r="L168" s="5"/>
      <c r="M168" s="5"/>
      <c r="N168" s="20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3">
      <c r="A169" s="49"/>
      <c r="B169" s="5"/>
      <c r="C169" s="5"/>
      <c r="D169" s="5"/>
      <c r="E169" s="5"/>
      <c r="F169" s="203"/>
      <c r="G169" s="113"/>
      <c r="H169" s="5"/>
      <c r="I169" s="5"/>
      <c r="J169" s="5"/>
      <c r="K169" s="5"/>
      <c r="L169" s="5"/>
      <c r="M169" s="5"/>
      <c r="N169" s="20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3">
      <c r="A170" s="212" t="s">
        <v>180</v>
      </c>
      <c r="B170" s="51" t="s">
        <v>256</v>
      </c>
      <c r="C170" s="51" t="s">
        <v>255</v>
      </c>
      <c r="D170" s="212" t="s">
        <v>252</v>
      </c>
      <c r="E170" s="212" t="s">
        <v>288</v>
      </c>
      <c r="F170" s="234"/>
      <c r="G170" s="216"/>
      <c r="H170" s="5"/>
      <c r="I170" s="5"/>
      <c r="J170" s="5"/>
      <c r="K170" s="5"/>
      <c r="L170" s="5"/>
      <c r="M170" s="5"/>
      <c r="N170" s="20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3">
      <c r="A171" s="220">
        <f>'Données projet'!A192</f>
        <v>0</v>
      </c>
      <c r="B171" s="221">
        <f>'Données projet'!D192</f>
        <v>0</v>
      </c>
      <c r="C171" s="243"/>
      <c r="D171" s="219">
        <f>B171*C171</f>
        <v>0</v>
      </c>
      <c r="E171" s="243"/>
      <c r="F171" s="235"/>
      <c r="G171" s="236"/>
      <c r="H171" s="5"/>
      <c r="I171" s="5"/>
      <c r="J171" s="5"/>
      <c r="K171" s="5"/>
      <c r="L171" s="5"/>
      <c r="M171" s="5"/>
      <c r="N171" s="20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3">
      <c r="A172" s="220">
        <f>'Données projet'!A193</f>
        <v>0</v>
      </c>
      <c r="B172" s="221">
        <f>'Données projet'!D193</f>
        <v>0</v>
      </c>
      <c r="C172" s="243"/>
      <c r="D172" s="219">
        <f t="shared" ref="D172:D190" si="10">B172*C172</f>
        <v>0</v>
      </c>
      <c r="E172" s="243"/>
      <c r="F172" s="235"/>
      <c r="G172" s="236"/>
      <c r="H172" s="5"/>
      <c r="I172" s="5"/>
      <c r="J172" s="5"/>
      <c r="K172" s="5"/>
      <c r="L172" s="5"/>
      <c r="M172" s="5"/>
      <c r="N172" s="20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3">
      <c r="A173" s="220">
        <f>'Données projet'!A194</f>
        <v>0</v>
      </c>
      <c r="B173" s="221">
        <f>'Données projet'!D194</f>
        <v>0</v>
      </c>
      <c r="C173" s="243"/>
      <c r="D173" s="219">
        <f t="shared" si="10"/>
        <v>0</v>
      </c>
      <c r="E173" s="243"/>
      <c r="F173" s="235"/>
      <c r="G173" s="236"/>
      <c r="H173" s="5"/>
      <c r="I173" s="5"/>
      <c r="J173" s="5"/>
      <c r="K173" s="5"/>
      <c r="L173" s="5"/>
      <c r="M173" s="5"/>
      <c r="N173" s="20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3">
      <c r="A174" s="220">
        <f>'Données projet'!A195</f>
        <v>0</v>
      </c>
      <c r="B174" s="221">
        <f>'Données projet'!D195</f>
        <v>0</v>
      </c>
      <c r="C174" s="243"/>
      <c r="D174" s="219">
        <f t="shared" si="10"/>
        <v>0</v>
      </c>
      <c r="E174" s="243"/>
      <c r="F174" s="235"/>
      <c r="G174" s="236"/>
      <c r="H174" s="5"/>
      <c r="I174" s="5"/>
      <c r="J174" s="5"/>
      <c r="K174" s="5"/>
      <c r="L174" s="5"/>
      <c r="M174" s="5"/>
      <c r="N174" s="20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3">
      <c r="A175" s="220">
        <f>'Données projet'!A196</f>
        <v>0</v>
      </c>
      <c r="B175" s="221">
        <f>'Données projet'!D196</f>
        <v>0</v>
      </c>
      <c r="C175" s="243"/>
      <c r="D175" s="219">
        <f t="shared" si="10"/>
        <v>0</v>
      </c>
      <c r="E175" s="243"/>
      <c r="F175" s="235"/>
      <c r="G175" s="236"/>
      <c r="H175" s="5"/>
      <c r="I175" s="5"/>
      <c r="J175" s="5"/>
      <c r="K175" s="5"/>
      <c r="L175" s="5"/>
      <c r="M175" s="5"/>
      <c r="N175" s="20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">
      <c r="A176" s="220">
        <f>'Données projet'!A197</f>
        <v>0</v>
      </c>
      <c r="B176" s="221">
        <f>'Données projet'!D197</f>
        <v>0</v>
      </c>
      <c r="C176" s="243"/>
      <c r="D176" s="219">
        <f t="shared" si="10"/>
        <v>0</v>
      </c>
      <c r="E176" s="243"/>
      <c r="F176" s="235"/>
      <c r="G176" s="236"/>
      <c r="H176" s="5"/>
      <c r="I176" s="5"/>
      <c r="J176" s="5"/>
      <c r="K176" s="5"/>
      <c r="L176" s="5"/>
      <c r="M176" s="5"/>
      <c r="N176" s="20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3">
      <c r="A177" s="220">
        <f>'Données projet'!A198</f>
        <v>0</v>
      </c>
      <c r="B177" s="221">
        <f>'Données projet'!D198</f>
        <v>0</v>
      </c>
      <c r="C177" s="243"/>
      <c r="D177" s="219">
        <f t="shared" si="10"/>
        <v>0</v>
      </c>
      <c r="E177" s="243"/>
      <c r="F177" s="235"/>
      <c r="G177" s="236"/>
      <c r="H177" s="5"/>
      <c r="I177" s="5"/>
      <c r="J177" s="5"/>
      <c r="K177" s="5"/>
      <c r="L177" s="5"/>
      <c r="M177" s="5"/>
      <c r="N177" s="20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3">
      <c r="A178" s="220">
        <f>'Données projet'!A199</f>
        <v>0</v>
      </c>
      <c r="B178" s="221">
        <f>'Données projet'!D199</f>
        <v>0</v>
      </c>
      <c r="C178" s="243"/>
      <c r="D178" s="219">
        <f t="shared" si="10"/>
        <v>0</v>
      </c>
      <c r="E178" s="243"/>
      <c r="F178" s="235"/>
      <c r="G178" s="236"/>
      <c r="H178" s="5"/>
      <c r="I178" s="5"/>
      <c r="J178" s="5"/>
      <c r="K178" s="5"/>
      <c r="L178" s="5"/>
      <c r="M178" s="5"/>
      <c r="N178" s="20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3">
      <c r="A179" s="220">
        <f>'Données projet'!A200</f>
        <v>0</v>
      </c>
      <c r="B179" s="221">
        <f>'Données projet'!D200</f>
        <v>0</v>
      </c>
      <c r="C179" s="243"/>
      <c r="D179" s="219">
        <f t="shared" si="10"/>
        <v>0</v>
      </c>
      <c r="E179" s="243"/>
      <c r="F179" s="235"/>
      <c r="G179" s="236"/>
      <c r="H179" s="5"/>
      <c r="I179" s="5"/>
      <c r="J179" s="5"/>
      <c r="K179" s="5"/>
      <c r="L179" s="5"/>
      <c r="M179" s="5"/>
      <c r="N179" s="20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">
      <c r="A180" s="220">
        <f>'Données projet'!A201</f>
        <v>0</v>
      </c>
      <c r="B180" s="221">
        <f>'Données projet'!D201</f>
        <v>0</v>
      </c>
      <c r="C180" s="243"/>
      <c r="D180" s="219">
        <f t="shared" si="10"/>
        <v>0</v>
      </c>
      <c r="E180" s="243"/>
      <c r="F180" s="235"/>
      <c r="G180" s="236"/>
      <c r="H180" s="5"/>
      <c r="I180" s="5"/>
      <c r="J180" s="5"/>
      <c r="K180" s="5"/>
      <c r="L180" s="5"/>
      <c r="M180" s="5"/>
      <c r="N180" s="20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3">
      <c r="A181" s="220">
        <f>'Données projet'!A202</f>
        <v>0</v>
      </c>
      <c r="B181" s="221">
        <f>'Données projet'!D202</f>
        <v>0</v>
      </c>
      <c r="C181" s="243"/>
      <c r="D181" s="219">
        <f t="shared" si="10"/>
        <v>0</v>
      </c>
      <c r="E181" s="243"/>
      <c r="F181" s="235"/>
      <c r="G181" s="236"/>
      <c r="H181" s="5"/>
      <c r="I181" s="5"/>
      <c r="J181" s="5"/>
      <c r="K181" s="5"/>
      <c r="L181" s="5"/>
      <c r="M181" s="5"/>
      <c r="N181" s="20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3">
      <c r="A182" s="220">
        <f>'Données projet'!A203</f>
        <v>0</v>
      </c>
      <c r="B182" s="221">
        <f>'Données projet'!D203</f>
        <v>0</v>
      </c>
      <c r="C182" s="243"/>
      <c r="D182" s="219">
        <f t="shared" si="10"/>
        <v>0</v>
      </c>
      <c r="E182" s="243"/>
      <c r="F182" s="235"/>
      <c r="G182" s="236"/>
      <c r="H182" s="5"/>
      <c r="I182" s="5"/>
      <c r="J182" s="5"/>
      <c r="K182" s="5"/>
      <c r="L182" s="5"/>
      <c r="M182" s="5"/>
      <c r="N182" s="20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3">
      <c r="A183" s="220">
        <f>'Données projet'!A204</f>
        <v>0</v>
      </c>
      <c r="B183" s="221">
        <f>'Données projet'!D204</f>
        <v>0</v>
      </c>
      <c r="C183" s="243"/>
      <c r="D183" s="219">
        <f t="shared" si="10"/>
        <v>0</v>
      </c>
      <c r="E183" s="243"/>
      <c r="F183" s="235"/>
      <c r="G183" s="236"/>
      <c r="H183" s="5"/>
      <c r="I183" s="5"/>
      <c r="J183" s="5"/>
      <c r="K183" s="5"/>
      <c r="L183" s="5"/>
      <c r="M183" s="5"/>
      <c r="N183" s="20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3">
      <c r="A184" s="220">
        <f>'Données projet'!A205</f>
        <v>0</v>
      </c>
      <c r="B184" s="221">
        <f>'Données projet'!D205</f>
        <v>0</v>
      </c>
      <c r="C184" s="243"/>
      <c r="D184" s="219">
        <f t="shared" si="10"/>
        <v>0</v>
      </c>
      <c r="E184" s="243"/>
      <c r="F184" s="235"/>
      <c r="G184" s="236"/>
      <c r="H184" s="5"/>
      <c r="I184" s="5"/>
      <c r="J184" s="5"/>
      <c r="K184" s="5"/>
      <c r="L184" s="5"/>
      <c r="M184" s="5"/>
      <c r="N184" s="20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3">
      <c r="A185" s="220">
        <f>'Données projet'!A206</f>
        <v>0</v>
      </c>
      <c r="B185" s="221">
        <f>'Données projet'!D206</f>
        <v>0</v>
      </c>
      <c r="C185" s="243"/>
      <c r="D185" s="219">
        <f t="shared" si="10"/>
        <v>0</v>
      </c>
      <c r="E185" s="243"/>
      <c r="F185" s="235"/>
      <c r="G185" s="236"/>
      <c r="H185" s="5"/>
      <c r="I185" s="5"/>
      <c r="J185" s="5"/>
      <c r="K185" s="5"/>
      <c r="L185" s="5"/>
      <c r="M185" s="5"/>
      <c r="N185" s="20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3">
      <c r="A186" s="220">
        <f>'Données projet'!A207</f>
        <v>0</v>
      </c>
      <c r="B186" s="221">
        <f>'Données projet'!D207</f>
        <v>0</v>
      </c>
      <c r="C186" s="243"/>
      <c r="D186" s="219">
        <f t="shared" si="10"/>
        <v>0</v>
      </c>
      <c r="E186" s="243"/>
      <c r="F186" s="235"/>
      <c r="G186" s="236"/>
      <c r="H186" s="5"/>
      <c r="I186" s="5"/>
      <c r="J186" s="5"/>
      <c r="K186" s="5"/>
      <c r="L186" s="5"/>
      <c r="M186" s="5"/>
      <c r="N186" s="20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3">
      <c r="A187" s="220">
        <f>'Données projet'!A208</f>
        <v>0</v>
      </c>
      <c r="B187" s="221">
        <f>'Données projet'!D208</f>
        <v>0</v>
      </c>
      <c r="C187" s="243"/>
      <c r="D187" s="219">
        <f t="shared" si="10"/>
        <v>0</v>
      </c>
      <c r="E187" s="243"/>
      <c r="F187" s="235"/>
      <c r="G187" s="236"/>
      <c r="H187" s="5"/>
      <c r="I187" s="5"/>
      <c r="J187" s="5"/>
      <c r="K187" s="5"/>
      <c r="L187" s="5"/>
      <c r="M187" s="5"/>
      <c r="N187" s="20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3">
      <c r="A188" s="220">
        <f>'Données projet'!A209</f>
        <v>0</v>
      </c>
      <c r="B188" s="221">
        <f>'Données projet'!D209</f>
        <v>0</v>
      </c>
      <c r="C188" s="243"/>
      <c r="D188" s="219">
        <f t="shared" si="10"/>
        <v>0</v>
      </c>
      <c r="E188" s="243"/>
      <c r="F188" s="235"/>
      <c r="G188" s="236"/>
      <c r="H188" s="5"/>
      <c r="I188" s="5"/>
      <c r="J188" s="5"/>
      <c r="K188" s="5"/>
      <c r="L188" s="5"/>
      <c r="M188" s="5"/>
      <c r="N188" s="20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3">
      <c r="A189" s="220">
        <f>'Données projet'!A210</f>
        <v>0</v>
      </c>
      <c r="B189" s="221">
        <f>'Données projet'!D210</f>
        <v>0</v>
      </c>
      <c r="C189" s="243"/>
      <c r="D189" s="219">
        <f t="shared" si="10"/>
        <v>0</v>
      </c>
      <c r="E189" s="243"/>
      <c r="F189" s="235"/>
      <c r="G189" s="236"/>
      <c r="H189" s="5"/>
      <c r="I189" s="5"/>
      <c r="J189" s="5"/>
      <c r="K189" s="5"/>
      <c r="L189" s="5"/>
      <c r="M189" s="5"/>
      <c r="N189" s="20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">
      <c r="A190" s="220">
        <f>'Données projet'!A211</f>
        <v>0</v>
      </c>
      <c r="B190" s="221">
        <f>'Données projet'!D211</f>
        <v>0</v>
      </c>
      <c r="C190" s="243"/>
      <c r="D190" s="219">
        <f t="shared" si="10"/>
        <v>0</v>
      </c>
      <c r="E190" s="243"/>
      <c r="F190" s="235"/>
      <c r="G190" s="236"/>
      <c r="H190" s="5"/>
      <c r="I190" s="5"/>
      <c r="J190" s="5"/>
      <c r="K190" s="5"/>
      <c r="L190" s="5"/>
      <c r="M190" s="5"/>
      <c r="N190" s="20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3">
      <c r="A191" s="5"/>
      <c r="B191" s="5"/>
      <c r="C191" s="5"/>
      <c r="D191" s="5"/>
      <c r="E191" s="5"/>
      <c r="F191" s="203"/>
      <c r="G191" s="113"/>
      <c r="H191" s="5"/>
      <c r="I191" s="5"/>
      <c r="J191" s="5"/>
      <c r="K191" s="5"/>
      <c r="L191" s="5"/>
      <c r="M191" s="5"/>
      <c r="N191" s="20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3">
      <c r="A192" s="5"/>
      <c r="B192" s="5"/>
      <c r="C192" s="5"/>
      <c r="D192" s="5"/>
      <c r="E192" s="5"/>
      <c r="F192" s="203"/>
      <c r="G192" s="113"/>
      <c r="H192" s="5"/>
      <c r="I192" s="5"/>
      <c r="J192" s="5"/>
      <c r="K192" s="5"/>
      <c r="L192" s="5"/>
      <c r="M192" s="5"/>
      <c r="N192" s="20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3">
      <c r="A193" s="49" t="s">
        <v>172</v>
      </c>
      <c r="B193" s="213" t="str">
        <f>IF('Données projet'!$B$16="","",'Données projet'!$B$16)</f>
        <v/>
      </c>
      <c r="C193" s="5"/>
      <c r="D193" s="5"/>
      <c r="E193" s="5"/>
      <c r="F193" s="203"/>
      <c r="G193" s="113"/>
      <c r="H193" s="5"/>
      <c r="I193" s="5"/>
      <c r="J193" s="5"/>
      <c r="K193" s="5"/>
      <c r="L193" s="5"/>
      <c r="M193" s="5"/>
      <c r="N193" s="20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3">
      <c r="A194" s="49"/>
      <c r="B194" s="5"/>
      <c r="C194" s="5"/>
      <c r="D194" s="5"/>
      <c r="E194" s="5"/>
      <c r="F194" s="203"/>
      <c r="G194" s="113"/>
      <c r="H194" s="5"/>
      <c r="I194" s="5"/>
      <c r="J194" s="5"/>
      <c r="K194" s="5"/>
      <c r="L194" s="5"/>
      <c r="M194" s="5"/>
      <c r="N194" s="20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">
      <c r="A195" s="212" t="s">
        <v>180</v>
      </c>
      <c r="B195" s="51" t="s">
        <v>256</v>
      </c>
      <c r="C195" s="51" t="s">
        <v>255</v>
      </c>
      <c r="D195" s="212" t="s">
        <v>252</v>
      </c>
      <c r="E195" s="212" t="s">
        <v>288</v>
      </c>
      <c r="F195" s="234"/>
      <c r="G195" s="216"/>
      <c r="H195" s="5"/>
      <c r="I195" s="5"/>
      <c r="J195" s="5"/>
      <c r="K195" s="5"/>
      <c r="L195" s="5"/>
      <c r="M195" s="5"/>
      <c r="N195" s="20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3">
      <c r="A196" s="220">
        <f>'Données projet'!A218</f>
        <v>0</v>
      </c>
      <c r="B196" s="221">
        <f>'Données projet'!D218</f>
        <v>0</v>
      </c>
      <c r="C196" s="243"/>
      <c r="D196" s="219">
        <f>B196*C196</f>
        <v>0</v>
      </c>
      <c r="E196" s="243"/>
      <c r="F196" s="235"/>
      <c r="G196" s="236"/>
      <c r="H196" s="5"/>
      <c r="I196" s="5"/>
      <c r="J196" s="5"/>
      <c r="K196" s="5"/>
      <c r="L196" s="5"/>
      <c r="M196" s="5"/>
      <c r="N196" s="20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3">
      <c r="A197" s="220">
        <f>'Données projet'!A219</f>
        <v>0</v>
      </c>
      <c r="B197" s="221">
        <f>'Données projet'!D219</f>
        <v>0</v>
      </c>
      <c r="C197" s="243"/>
      <c r="D197" s="219">
        <f t="shared" ref="D197:D215" si="11">B197*C197</f>
        <v>0</v>
      </c>
      <c r="E197" s="243"/>
      <c r="F197" s="235"/>
      <c r="G197" s="236"/>
      <c r="H197" s="5"/>
      <c r="I197" s="5"/>
      <c r="J197" s="5"/>
      <c r="K197" s="5"/>
      <c r="L197" s="5"/>
      <c r="M197" s="5"/>
      <c r="N197" s="20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3">
      <c r="A198" s="220">
        <f>'Données projet'!A220</f>
        <v>0</v>
      </c>
      <c r="B198" s="221">
        <f>'Données projet'!D220</f>
        <v>0</v>
      </c>
      <c r="C198" s="243"/>
      <c r="D198" s="219">
        <f t="shared" si="11"/>
        <v>0</v>
      </c>
      <c r="E198" s="243"/>
      <c r="F198" s="235"/>
      <c r="G198" s="236"/>
      <c r="H198" s="5"/>
      <c r="I198" s="5"/>
      <c r="J198" s="5"/>
      <c r="K198" s="5"/>
      <c r="L198" s="5"/>
      <c r="M198" s="5"/>
      <c r="N198" s="20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3">
      <c r="A199" s="220">
        <f>'Données projet'!A221</f>
        <v>0</v>
      </c>
      <c r="B199" s="221">
        <f>'Données projet'!D221</f>
        <v>0</v>
      </c>
      <c r="C199" s="243"/>
      <c r="D199" s="219">
        <f t="shared" si="11"/>
        <v>0</v>
      </c>
      <c r="E199" s="243"/>
      <c r="F199" s="235"/>
      <c r="G199" s="236"/>
      <c r="H199" s="5"/>
      <c r="I199" s="5"/>
      <c r="J199" s="5"/>
      <c r="K199" s="5"/>
      <c r="L199" s="5"/>
      <c r="M199" s="5"/>
      <c r="N199" s="20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3">
      <c r="A200" s="220">
        <f>'Données projet'!A222</f>
        <v>0</v>
      </c>
      <c r="B200" s="221">
        <f>'Données projet'!D222</f>
        <v>0</v>
      </c>
      <c r="C200" s="243"/>
      <c r="D200" s="219">
        <f t="shared" si="11"/>
        <v>0</v>
      </c>
      <c r="E200" s="243"/>
      <c r="F200" s="235"/>
      <c r="G200" s="236"/>
      <c r="H200" s="5"/>
      <c r="I200" s="5"/>
      <c r="J200" s="5"/>
      <c r="K200" s="5"/>
      <c r="L200" s="5"/>
      <c r="M200" s="5"/>
      <c r="N200" s="20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3">
      <c r="A201" s="220">
        <f>'Données projet'!A223</f>
        <v>0</v>
      </c>
      <c r="B201" s="221">
        <f>'Données projet'!D223</f>
        <v>0</v>
      </c>
      <c r="C201" s="243"/>
      <c r="D201" s="219">
        <f t="shared" si="11"/>
        <v>0</v>
      </c>
      <c r="E201" s="243"/>
      <c r="F201" s="235"/>
      <c r="G201" s="236"/>
      <c r="H201" s="5"/>
      <c r="I201" s="5"/>
      <c r="J201" s="5"/>
      <c r="K201" s="5"/>
      <c r="L201" s="5"/>
      <c r="M201" s="5"/>
      <c r="N201" s="20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3">
      <c r="A202" s="220">
        <f>'Données projet'!A224</f>
        <v>0</v>
      </c>
      <c r="B202" s="221">
        <f>'Données projet'!D224</f>
        <v>0</v>
      </c>
      <c r="C202" s="243"/>
      <c r="D202" s="219">
        <f t="shared" si="11"/>
        <v>0</v>
      </c>
      <c r="E202" s="243"/>
      <c r="F202" s="235"/>
      <c r="G202" s="236"/>
      <c r="H202" s="5"/>
      <c r="I202" s="5"/>
      <c r="J202" s="5"/>
      <c r="K202" s="5"/>
      <c r="L202" s="5"/>
      <c r="M202" s="5"/>
      <c r="N202" s="20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3">
      <c r="A203" s="220">
        <f>'Données projet'!A225</f>
        <v>0</v>
      </c>
      <c r="B203" s="221">
        <f>'Données projet'!D225</f>
        <v>0</v>
      </c>
      <c r="C203" s="243"/>
      <c r="D203" s="219">
        <f t="shared" si="11"/>
        <v>0</v>
      </c>
      <c r="E203" s="243"/>
      <c r="F203" s="235"/>
      <c r="G203" s="236"/>
      <c r="H203" s="5"/>
      <c r="I203" s="5"/>
      <c r="J203" s="5"/>
      <c r="K203" s="5"/>
      <c r="L203" s="5"/>
      <c r="M203" s="5"/>
      <c r="N203" s="20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3">
      <c r="A204" s="220">
        <f>'Données projet'!A226</f>
        <v>0</v>
      </c>
      <c r="B204" s="221">
        <f>'Données projet'!D226</f>
        <v>0</v>
      </c>
      <c r="C204" s="243"/>
      <c r="D204" s="219">
        <f t="shared" si="11"/>
        <v>0</v>
      </c>
      <c r="E204" s="243"/>
      <c r="F204" s="235"/>
      <c r="G204" s="236"/>
      <c r="H204" s="5"/>
      <c r="I204" s="5"/>
      <c r="J204" s="5"/>
      <c r="K204" s="5"/>
      <c r="L204" s="5"/>
      <c r="M204" s="5"/>
      <c r="N204" s="20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3">
      <c r="A205" s="220">
        <f>'Données projet'!A227</f>
        <v>0</v>
      </c>
      <c r="B205" s="221">
        <f>'Données projet'!D227</f>
        <v>0</v>
      </c>
      <c r="C205" s="243"/>
      <c r="D205" s="219">
        <f t="shared" si="11"/>
        <v>0</v>
      </c>
      <c r="E205" s="243"/>
      <c r="F205" s="235"/>
      <c r="G205" s="236"/>
      <c r="H205" s="5"/>
      <c r="I205" s="5"/>
      <c r="J205" s="5"/>
      <c r="K205" s="5"/>
      <c r="L205" s="5"/>
      <c r="M205" s="5"/>
      <c r="N205" s="20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3">
      <c r="A206" s="220">
        <f>'Données projet'!A228</f>
        <v>0</v>
      </c>
      <c r="B206" s="221">
        <f>'Données projet'!D228</f>
        <v>0</v>
      </c>
      <c r="C206" s="243"/>
      <c r="D206" s="219">
        <f t="shared" si="11"/>
        <v>0</v>
      </c>
      <c r="E206" s="243"/>
      <c r="F206" s="235"/>
      <c r="G206" s="236"/>
      <c r="H206" s="5"/>
      <c r="I206" s="5"/>
      <c r="J206" s="5"/>
      <c r="K206" s="5"/>
      <c r="L206" s="5"/>
      <c r="M206" s="5"/>
      <c r="N206" s="20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3">
      <c r="A207" s="220">
        <f>'Données projet'!A229</f>
        <v>0</v>
      </c>
      <c r="B207" s="221">
        <f>'Données projet'!D229</f>
        <v>0</v>
      </c>
      <c r="C207" s="243"/>
      <c r="D207" s="219">
        <f t="shared" si="11"/>
        <v>0</v>
      </c>
      <c r="E207" s="243"/>
      <c r="F207" s="235"/>
      <c r="G207" s="236"/>
      <c r="H207" s="5"/>
      <c r="I207" s="5"/>
      <c r="J207" s="5"/>
      <c r="K207" s="5"/>
      <c r="L207" s="5"/>
      <c r="M207" s="5"/>
      <c r="N207" s="20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3">
      <c r="A208" s="220">
        <f>'Données projet'!A230</f>
        <v>0</v>
      </c>
      <c r="B208" s="221">
        <f>'Données projet'!D230</f>
        <v>0</v>
      </c>
      <c r="C208" s="243"/>
      <c r="D208" s="219">
        <f t="shared" si="11"/>
        <v>0</v>
      </c>
      <c r="E208" s="243"/>
      <c r="F208" s="235"/>
      <c r="G208" s="236"/>
      <c r="H208" s="5"/>
      <c r="I208" s="5"/>
      <c r="J208" s="5"/>
      <c r="K208" s="5"/>
      <c r="L208" s="5"/>
      <c r="M208" s="5"/>
      <c r="N208" s="20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3">
      <c r="A209" s="220">
        <f>'Données projet'!A231</f>
        <v>0</v>
      </c>
      <c r="B209" s="221">
        <f>'Données projet'!D231</f>
        <v>0</v>
      </c>
      <c r="C209" s="243"/>
      <c r="D209" s="219">
        <f t="shared" si="11"/>
        <v>0</v>
      </c>
      <c r="E209" s="243"/>
      <c r="F209" s="235"/>
      <c r="G209" s="236"/>
      <c r="H209" s="5"/>
      <c r="I209" s="5"/>
      <c r="J209" s="5"/>
      <c r="K209" s="5"/>
      <c r="L209" s="5"/>
      <c r="M209" s="5"/>
      <c r="N209" s="20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3">
      <c r="A210" s="220">
        <f>'Données projet'!A232</f>
        <v>0</v>
      </c>
      <c r="B210" s="221">
        <f>'Données projet'!D232</f>
        <v>0</v>
      </c>
      <c r="C210" s="243"/>
      <c r="D210" s="219">
        <f t="shared" si="11"/>
        <v>0</v>
      </c>
      <c r="E210" s="243"/>
      <c r="F210" s="235"/>
      <c r="G210" s="236"/>
      <c r="H210" s="5"/>
      <c r="I210" s="5"/>
      <c r="J210" s="5"/>
      <c r="K210" s="5"/>
      <c r="L210" s="5"/>
      <c r="M210" s="5"/>
      <c r="N210" s="20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3">
      <c r="A211" s="220">
        <f>'Données projet'!A233</f>
        <v>0</v>
      </c>
      <c r="B211" s="221">
        <f>'Données projet'!D233</f>
        <v>0</v>
      </c>
      <c r="C211" s="243"/>
      <c r="D211" s="219">
        <f t="shared" si="11"/>
        <v>0</v>
      </c>
      <c r="E211" s="243"/>
      <c r="F211" s="235"/>
      <c r="G211" s="236"/>
      <c r="H211" s="5"/>
      <c r="I211" s="5"/>
      <c r="J211" s="5"/>
      <c r="K211" s="5"/>
      <c r="L211" s="5"/>
      <c r="M211" s="5"/>
      <c r="N211" s="20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3">
      <c r="A212" s="220">
        <f>'Données projet'!A234</f>
        <v>0</v>
      </c>
      <c r="B212" s="221">
        <f>'Données projet'!D234</f>
        <v>0</v>
      </c>
      <c r="C212" s="243"/>
      <c r="D212" s="219">
        <f t="shared" si="11"/>
        <v>0</v>
      </c>
      <c r="E212" s="243"/>
      <c r="F212" s="235"/>
      <c r="G212" s="236"/>
      <c r="H212" s="5"/>
      <c r="I212" s="5"/>
      <c r="J212" s="5"/>
      <c r="K212" s="5"/>
      <c r="L212" s="5"/>
      <c r="M212" s="5"/>
      <c r="N212" s="20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3">
      <c r="A213" s="220">
        <f>'Données projet'!A235</f>
        <v>0</v>
      </c>
      <c r="B213" s="221">
        <f>'Données projet'!D235</f>
        <v>0</v>
      </c>
      <c r="C213" s="243"/>
      <c r="D213" s="219">
        <f t="shared" si="11"/>
        <v>0</v>
      </c>
      <c r="E213" s="243"/>
      <c r="F213" s="235"/>
      <c r="G213" s="236"/>
      <c r="H213" s="5"/>
      <c r="I213" s="5"/>
      <c r="J213" s="5"/>
      <c r="K213" s="5"/>
      <c r="L213" s="5"/>
      <c r="M213" s="5"/>
      <c r="N213" s="20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3">
      <c r="A214" s="220">
        <f>'Données projet'!A236</f>
        <v>0</v>
      </c>
      <c r="B214" s="221">
        <f>'Données projet'!D236</f>
        <v>0</v>
      </c>
      <c r="C214" s="243"/>
      <c r="D214" s="219">
        <f t="shared" si="11"/>
        <v>0</v>
      </c>
      <c r="E214" s="243"/>
      <c r="F214" s="235"/>
      <c r="G214" s="236"/>
      <c r="H214" s="5"/>
      <c r="I214" s="5"/>
      <c r="J214" s="5"/>
      <c r="K214" s="5"/>
      <c r="L214" s="5"/>
      <c r="M214" s="5"/>
      <c r="N214" s="20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3">
      <c r="A215" s="220">
        <f>'Données projet'!A237</f>
        <v>0</v>
      </c>
      <c r="B215" s="221">
        <f>'Données projet'!D237</f>
        <v>0</v>
      </c>
      <c r="C215" s="243"/>
      <c r="D215" s="219">
        <f t="shared" si="11"/>
        <v>0</v>
      </c>
      <c r="E215" s="243"/>
      <c r="F215" s="235"/>
      <c r="G215" s="236"/>
      <c r="H215" s="5"/>
      <c r="I215" s="5"/>
      <c r="J215" s="5"/>
      <c r="K215" s="5"/>
      <c r="L215" s="5"/>
      <c r="M215" s="5"/>
      <c r="N215" s="20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3">
      <c r="A216" s="5"/>
      <c r="B216" s="5"/>
      <c r="C216" s="5"/>
      <c r="D216" s="5"/>
      <c r="E216" s="5"/>
      <c r="F216" s="203"/>
      <c r="G216" s="113"/>
      <c r="H216" s="5"/>
      <c r="I216" s="5"/>
      <c r="J216" s="5"/>
      <c r="K216" s="5"/>
      <c r="L216" s="5"/>
      <c r="M216" s="5"/>
      <c r="N216" s="20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3">
      <c r="A217" s="5"/>
      <c r="B217" s="5"/>
      <c r="C217" s="5"/>
      <c r="D217" s="5"/>
      <c r="E217" s="5"/>
      <c r="F217" s="203"/>
      <c r="G217" s="113"/>
      <c r="H217" s="5"/>
      <c r="I217" s="5"/>
      <c r="J217" s="5"/>
      <c r="K217" s="5"/>
      <c r="L217" s="5"/>
      <c r="M217" s="5"/>
      <c r="N217" s="20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3">
      <c r="A218" s="49" t="s">
        <v>173</v>
      </c>
      <c r="B218" s="213" t="str">
        <f>IF('Données projet'!$B$17="","",'Données projet'!$B$17)</f>
        <v/>
      </c>
      <c r="C218" s="5"/>
      <c r="D218" s="5"/>
      <c r="E218" s="5"/>
      <c r="F218" s="203"/>
      <c r="G218" s="113"/>
      <c r="H218" s="5"/>
      <c r="I218" s="5"/>
      <c r="J218" s="5"/>
      <c r="K218" s="5"/>
      <c r="L218" s="5"/>
      <c r="M218" s="5"/>
      <c r="N218" s="20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3">
      <c r="A219" s="49"/>
      <c r="B219" s="5"/>
      <c r="C219" s="5"/>
      <c r="D219" s="5"/>
      <c r="E219" s="5"/>
      <c r="F219" s="203"/>
      <c r="G219" s="113"/>
      <c r="H219" s="5"/>
      <c r="I219" s="5"/>
      <c r="J219" s="5"/>
      <c r="K219" s="5"/>
      <c r="L219" s="5"/>
      <c r="M219" s="5"/>
      <c r="N219" s="20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3">
      <c r="A220" s="212" t="s">
        <v>180</v>
      </c>
      <c r="B220" s="51" t="s">
        <v>256</v>
      </c>
      <c r="C220" s="51" t="s">
        <v>255</v>
      </c>
      <c r="D220" s="212" t="s">
        <v>252</v>
      </c>
      <c r="E220" s="212" t="s">
        <v>288</v>
      </c>
      <c r="F220" s="234"/>
      <c r="G220" s="216"/>
      <c r="H220" s="5"/>
      <c r="I220" s="5"/>
      <c r="J220" s="5"/>
      <c r="K220" s="5"/>
      <c r="L220" s="5"/>
      <c r="M220" s="5"/>
      <c r="N220" s="20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3">
      <c r="A221" s="220">
        <f>'Données projet'!A244</f>
        <v>0</v>
      </c>
      <c r="B221" s="221">
        <f>'Données projet'!D244</f>
        <v>0</v>
      </c>
      <c r="C221" s="243"/>
      <c r="D221" s="219">
        <f>B221*C221</f>
        <v>0</v>
      </c>
      <c r="E221" s="243"/>
      <c r="F221" s="235"/>
      <c r="G221" s="236"/>
      <c r="H221" s="5"/>
      <c r="I221" s="5"/>
      <c r="J221" s="5"/>
      <c r="K221" s="5"/>
      <c r="L221" s="5"/>
      <c r="M221" s="5"/>
      <c r="N221" s="20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3">
      <c r="A222" s="220">
        <f>'Données projet'!A245</f>
        <v>0</v>
      </c>
      <c r="B222" s="221">
        <f>'Données projet'!D245</f>
        <v>0</v>
      </c>
      <c r="C222" s="243"/>
      <c r="D222" s="219">
        <f t="shared" ref="D222:D240" si="12">B222*C222</f>
        <v>0</v>
      </c>
      <c r="E222" s="243"/>
      <c r="F222" s="235"/>
      <c r="G222" s="236"/>
      <c r="H222" s="5"/>
      <c r="I222" s="5"/>
      <c r="J222" s="5"/>
      <c r="K222" s="5"/>
      <c r="L222" s="5"/>
      <c r="M222" s="5"/>
      <c r="N222" s="20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">
      <c r="A223" s="220">
        <f>'Données projet'!A246</f>
        <v>0</v>
      </c>
      <c r="B223" s="221">
        <f>'Données projet'!D246</f>
        <v>0</v>
      </c>
      <c r="C223" s="243"/>
      <c r="D223" s="219">
        <f t="shared" si="12"/>
        <v>0</v>
      </c>
      <c r="E223" s="243"/>
      <c r="F223" s="235"/>
      <c r="G223" s="236"/>
      <c r="H223" s="5"/>
      <c r="I223" s="5"/>
      <c r="J223" s="5"/>
      <c r="K223" s="5"/>
      <c r="L223" s="5"/>
      <c r="M223" s="5"/>
      <c r="N223" s="20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3">
      <c r="A224" s="220">
        <f>'Données projet'!A247</f>
        <v>0</v>
      </c>
      <c r="B224" s="221">
        <f>'Données projet'!D247</f>
        <v>0</v>
      </c>
      <c r="C224" s="243"/>
      <c r="D224" s="219">
        <f t="shared" si="12"/>
        <v>0</v>
      </c>
      <c r="E224" s="243"/>
      <c r="F224" s="235"/>
      <c r="G224" s="236"/>
      <c r="H224" s="5"/>
      <c r="I224" s="5"/>
      <c r="J224" s="5"/>
      <c r="K224" s="5"/>
      <c r="L224" s="5"/>
      <c r="M224" s="5"/>
      <c r="N224" s="20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3">
      <c r="A225" s="220">
        <f>'Données projet'!A248</f>
        <v>0</v>
      </c>
      <c r="B225" s="221">
        <f>'Données projet'!D248</f>
        <v>0</v>
      </c>
      <c r="C225" s="243"/>
      <c r="D225" s="219">
        <f t="shared" si="12"/>
        <v>0</v>
      </c>
      <c r="E225" s="243"/>
      <c r="F225" s="235"/>
      <c r="G225" s="236"/>
      <c r="H225" s="5"/>
      <c r="I225" s="5"/>
      <c r="J225" s="5"/>
      <c r="K225" s="5"/>
      <c r="L225" s="5"/>
      <c r="M225" s="5"/>
      <c r="N225" s="20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">
      <c r="A226" s="220">
        <f>'Données projet'!A249</f>
        <v>0</v>
      </c>
      <c r="B226" s="221">
        <f>'Données projet'!D249</f>
        <v>0</v>
      </c>
      <c r="C226" s="243"/>
      <c r="D226" s="219">
        <f t="shared" si="12"/>
        <v>0</v>
      </c>
      <c r="E226" s="243"/>
      <c r="F226" s="235"/>
      <c r="G226" s="236"/>
      <c r="H226" s="5"/>
      <c r="I226" s="5"/>
      <c r="J226" s="5"/>
      <c r="K226" s="5"/>
      <c r="L226" s="5"/>
      <c r="M226" s="5"/>
      <c r="N226" s="20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3">
      <c r="A227" s="220">
        <f>'Données projet'!A250</f>
        <v>0</v>
      </c>
      <c r="B227" s="221">
        <f>'Données projet'!D250</f>
        <v>0</v>
      </c>
      <c r="C227" s="243"/>
      <c r="D227" s="219">
        <f t="shared" si="12"/>
        <v>0</v>
      </c>
      <c r="E227" s="243"/>
      <c r="F227" s="235"/>
      <c r="G227" s="236"/>
      <c r="H227" s="5"/>
      <c r="I227" s="5"/>
      <c r="J227" s="5"/>
      <c r="K227" s="5"/>
      <c r="L227" s="5"/>
      <c r="M227" s="5"/>
      <c r="N227" s="20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3">
      <c r="A228" s="220">
        <f>'Données projet'!A251</f>
        <v>0</v>
      </c>
      <c r="B228" s="221">
        <f>'Données projet'!D251</f>
        <v>0</v>
      </c>
      <c r="C228" s="243"/>
      <c r="D228" s="219">
        <f t="shared" si="12"/>
        <v>0</v>
      </c>
      <c r="E228" s="243"/>
      <c r="F228" s="235"/>
      <c r="G228" s="236"/>
      <c r="H228" s="5"/>
      <c r="I228" s="5"/>
      <c r="J228" s="5"/>
      <c r="K228" s="5"/>
      <c r="L228" s="5"/>
      <c r="M228" s="5"/>
      <c r="N228" s="20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3">
      <c r="A229" s="220">
        <f>'Données projet'!A252</f>
        <v>0</v>
      </c>
      <c r="B229" s="221">
        <f>'Données projet'!D252</f>
        <v>0</v>
      </c>
      <c r="C229" s="243"/>
      <c r="D229" s="219">
        <f t="shared" si="12"/>
        <v>0</v>
      </c>
      <c r="E229" s="243"/>
      <c r="F229" s="235"/>
      <c r="G229" s="236"/>
      <c r="H229" s="5"/>
      <c r="I229" s="5"/>
      <c r="J229" s="5"/>
      <c r="K229" s="5"/>
      <c r="L229" s="5"/>
      <c r="M229" s="5"/>
      <c r="N229" s="20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3">
      <c r="A230" s="220">
        <f>'Données projet'!A253</f>
        <v>0</v>
      </c>
      <c r="B230" s="221">
        <f>'Données projet'!D253</f>
        <v>0</v>
      </c>
      <c r="C230" s="243"/>
      <c r="D230" s="219">
        <f t="shared" si="12"/>
        <v>0</v>
      </c>
      <c r="E230" s="243"/>
      <c r="F230" s="235"/>
      <c r="G230" s="236"/>
      <c r="H230" s="5"/>
      <c r="I230" s="5"/>
      <c r="J230" s="5"/>
      <c r="K230" s="5"/>
      <c r="L230" s="5"/>
      <c r="M230" s="5"/>
      <c r="N230" s="20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3">
      <c r="A231" s="220">
        <f>'Données projet'!A254</f>
        <v>0</v>
      </c>
      <c r="B231" s="221">
        <f>'Données projet'!D254</f>
        <v>0</v>
      </c>
      <c r="C231" s="243"/>
      <c r="D231" s="219">
        <f t="shared" si="12"/>
        <v>0</v>
      </c>
      <c r="E231" s="243"/>
      <c r="F231" s="235"/>
      <c r="G231" s="236"/>
      <c r="H231" s="5"/>
      <c r="I231" s="5"/>
      <c r="J231" s="5"/>
      <c r="K231" s="5"/>
      <c r="L231" s="5"/>
      <c r="M231" s="5"/>
      <c r="N231" s="20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3">
      <c r="A232" s="220">
        <f>'Données projet'!A255</f>
        <v>0</v>
      </c>
      <c r="B232" s="221">
        <f>'Données projet'!D255</f>
        <v>0</v>
      </c>
      <c r="C232" s="243"/>
      <c r="D232" s="219">
        <f t="shared" si="12"/>
        <v>0</v>
      </c>
      <c r="E232" s="243"/>
      <c r="F232" s="235"/>
      <c r="G232" s="236"/>
      <c r="H232" s="5"/>
      <c r="I232" s="5"/>
      <c r="J232" s="5"/>
      <c r="K232" s="5"/>
      <c r="L232" s="5"/>
      <c r="M232" s="5"/>
      <c r="N232" s="20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3">
      <c r="A233" s="220">
        <f>'Données projet'!A256</f>
        <v>0</v>
      </c>
      <c r="B233" s="221">
        <f>'Données projet'!D256</f>
        <v>0</v>
      </c>
      <c r="C233" s="243"/>
      <c r="D233" s="219">
        <f t="shared" si="12"/>
        <v>0</v>
      </c>
      <c r="E233" s="243"/>
      <c r="F233" s="235"/>
      <c r="G233" s="236"/>
      <c r="H233" s="5"/>
      <c r="I233" s="5"/>
      <c r="J233" s="5"/>
      <c r="K233" s="5"/>
      <c r="L233" s="5"/>
      <c r="M233" s="5"/>
      <c r="N233" s="20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3">
      <c r="A234" s="220">
        <f>'Données projet'!A257</f>
        <v>0</v>
      </c>
      <c r="B234" s="221">
        <f>'Données projet'!D257</f>
        <v>0</v>
      </c>
      <c r="C234" s="243"/>
      <c r="D234" s="219">
        <f t="shared" si="12"/>
        <v>0</v>
      </c>
      <c r="E234" s="243"/>
      <c r="F234" s="235"/>
      <c r="G234" s="236"/>
      <c r="H234" s="5"/>
      <c r="I234" s="5"/>
      <c r="J234" s="5"/>
      <c r="K234" s="5"/>
      <c r="L234" s="5"/>
      <c r="M234" s="5"/>
      <c r="N234" s="20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3">
      <c r="A235" s="220">
        <f>'Données projet'!A258</f>
        <v>0</v>
      </c>
      <c r="B235" s="221">
        <f>'Données projet'!D258</f>
        <v>0</v>
      </c>
      <c r="C235" s="243"/>
      <c r="D235" s="219">
        <f t="shared" si="12"/>
        <v>0</v>
      </c>
      <c r="E235" s="243"/>
      <c r="F235" s="235"/>
      <c r="G235" s="236"/>
      <c r="H235" s="5"/>
      <c r="I235" s="5"/>
      <c r="J235" s="5"/>
      <c r="K235" s="5"/>
      <c r="L235" s="5"/>
      <c r="M235" s="5"/>
      <c r="N235" s="20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3">
      <c r="A236" s="220">
        <f>'Données projet'!A259</f>
        <v>0</v>
      </c>
      <c r="B236" s="221">
        <f>'Données projet'!D259</f>
        <v>0</v>
      </c>
      <c r="C236" s="243"/>
      <c r="D236" s="219">
        <f t="shared" si="12"/>
        <v>0</v>
      </c>
      <c r="E236" s="243"/>
      <c r="F236" s="235"/>
      <c r="G236" s="236"/>
      <c r="H236" s="5"/>
      <c r="I236" s="5"/>
      <c r="J236" s="5"/>
      <c r="K236" s="5"/>
      <c r="L236" s="5"/>
      <c r="M236" s="5"/>
      <c r="N236" s="20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3">
      <c r="A237" s="220">
        <f>'Données projet'!A260</f>
        <v>0</v>
      </c>
      <c r="B237" s="221">
        <f>'Données projet'!D260</f>
        <v>0</v>
      </c>
      <c r="C237" s="243"/>
      <c r="D237" s="219">
        <f t="shared" si="12"/>
        <v>0</v>
      </c>
      <c r="E237" s="243"/>
      <c r="F237" s="235"/>
      <c r="G237" s="236"/>
      <c r="H237" s="5"/>
      <c r="I237" s="5"/>
      <c r="J237" s="5"/>
      <c r="K237" s="5"/>
      <c r="L237" s="5"/>
      <c r="M237" s="5"/>
      <c r="N237" s="20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3">
      <c r="A238" s="220">
        <f>'Données projet'!A261</f>
        <v>0</v>
      </c>
      <c r="B238" s="221">
        <f>'Données projet'!D261</f>
        <v>0</v>
      </c>
      <c r="C238" s="243"/>
      <c r="D238" s="219">
        <f t="shared" si="12"/>
        <v>0</v>
      </c>
      <c r="E238" s="243"/>
      <c r="F238" s="235"/>
      <c r="G238" s="236"/>
      <c r="H238" s="5"/>
      <c r="I238" s="5"/>
      <c r="J238" s="5"/>
      <c r="K238" s="5"/>
      <c r="L238" s="5"/>
      <c r="M238" s="5"/>
      <c r="N238" s="20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3">
      <c r="A239" s="220">
        <f>'Données projet'!A262</f>
        <v>0</v>
      </c>
      <c r="B239" s="221">
        <f>'Données projet'!D262</f>
        <v>0</v>
      </c>
      <c r="C239" s="243"/>
      <c r="D239" s="219">
        <f t="shared" si="12"/>
        <v>0</v>
      </c>
      <c r="E239" s="243"/>
      <c r="F239" s="235"/>
      <c r="G239" s="236"/>
      <c r="H239" s="5"/>
      <c r="I239" s="5"/>
      <c r="J239" s="5"/>
      <c r="K239" s="5"/>
      <c r="L239" s="5"/>
      <c r="M239" s="5"/>
      <c r="N239" s="20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3">
      <c r="A240" s="220">
        <f>'Données projet'!A263</f>
        <v>0</v>
      </c>
      <c r="B240" s="221">
        <f>'Données projet'!D263</f>
        <v>0</v>
      </c>
      <c r="C240" s="243"/>
      <c r="D240" s="219">
        <f t="shared" si="12"/>
        <v>0</v>
      </c>
      <c r="E240" s="243"/>
      <c r="F240" s="235"/>
      <c r="G240" s="236"/>
      <c r="H240" s="5"/>
      <c r="I240" s="5"/>
      <c r="J240" s="5"/>
      <c r="K240" s="5"/>
      <c r="L240" s="5"/>
      <c r="M240" s="5"/>
      <c r="N240" s="20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3">
      <c r="A241" s="5"/>
      <c r="B241" s="5"/>
      <c r="C241" s="5"/>
      <c r="D241" s="5"/>
      <c r="E241" s="5"/>
      <c r="F241" s="203"/>
      <c r="G241" s="113"/>
      <c r="H241" s="5"/>
      <c r="I241" s="5"/>
      <c r="J241" s="5"/>
      <c r="K241" s="5"/>
      <c r="L241" s="5"/>
      <c r="M241" s="5"/>
      <c r="N241" s="20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3">
      <c r="A242" s="5"/>
      <c r="B242" s="5"/>
      <c r="C242" s="5"/>
      <c r="D242" s="5"/>
      <c r="E242" s="5"/>
      <c r="F242" s="203"/>
      <c r="G242" s="113"/>
      <c r="H242" s="5"/>
      <c r="I242" s="5"/>
      <c r="J242" s="5"/>
      <c r="K242" s="5"/>
      <c r="L242" s="5"/>
      <c r="M242" s="5"/>
      <c r="N242" s="20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3">
      <c r="A243" s="49" t="s">
        <v>174</v>
      </c>
      <c r="B243" s="213" t="str">
        <f>IF('Données projet'!$B$18="","",'Données projet'!$B$18)</f>
        <v/>
      </c>
      <c r="C243" s="5"/>
      <c r="D243" s="5"/>
      <c r="E243" s="5"/>
      <c r="F243" s="203"/>
      <c r="G243" s="113"/>
      <c r="H243" s="5"/>
      <c r="I243" s="5"/>
      <c r="J243" s="5"/>
      <c r="K243" s="5"/>
      <c r="L243" s="5"/>
      <c r="M243" s="5"/>
      <c r="N243" s="20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3">
      <c r="A244" s="49"/>
      <c r="B244" s="5"/>
      <c r="C244" s="5"/>
      <c r="D244" s="5"/>
      <c r="E244" s="5"/>
      <c r="F244" s="203"/>
      <c r="G244" s="113"/>
      <c r="H244" s="5"/>
      <c r="I244" s="5"/>
      <c r="J244" s="5"/>
      <c r="K244" s="5"/>
      <c r="L244" s="5"/>
      <c r="M244" s="5"/>
      <c r="N244" s="20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3">
      <c r="A245" s="212" t="s">
        <v>180</v>
      </c>
      <c r="B245" s="51" t="s">
        <v>256</v>
      </c>
      <c r="C245" s="51" t="s">
        <v>255</v>
      </c>
      <c r="D245" s="212" t="s">
        <v>252</v>
      </c>
      <c r="E245" s="212" t="s">
        <v>288</v>
      </c>
      <c r="F245" s="234"/>
      <c r="G245" s="216"/>
      <c r="H245" s="5"/>
      <c r="I245" s="5"/>
      <c r="J245" s="5"/>
      <c r="K245" s="5"/>
      <c r="L245" s="5"/>
      <c r="M245" s="5"/>
      <c r="N245" s="20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3">
      <c r="A246" s="220">
        <f>'Données projet'!A270</f>
        <v>0</v>
      </c>
      <c r="B246" s="221">
        <f>'Données projet'!D270</f>
        <v>0</v>
      </c>
      <c r="C246" s="241"/>
      <c r="D246" s="222">
        <f>B246*C246</f>
        <v>0</v>
      </c>
      <c r="E246" s="243"/>
      <c r="F246" s="224"/>
      <c r="G246" s="223"/>
      <c r="H246" s="5"/>
      <c r="I246" s="5"/>
      <c r="J246" s="5"/>
      <c r="K246" s="5"/>
      <c r="L246" s="5"/>
      <c r="M246" s="5"/>
      <c r="N246" s="20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3">
      <c r="A247" s="220">
        <f>'Données projet'!A271</f>
        <v>0</v>
      </c>
      <c r="B247" s="221">
        <f>'Données projet'!D271</f>
        <v>0</v>
      </c>
      <c r="C247" s="241"/>
      <c r="D247" s="222">
        <f t="shared" ref="D247:D265" si="13">B247*C247</f>
        <v>0</v>
      </c>
      <c r="E247" s="243"/>
      <c r="F247" s="224"/>
      <c r="G247" s="223"/>
      <c r="H247" s="5"/>
      <c r="I247" s="5"/>
      <c r="J247" s="5"/>
      <c r="K247" s="5"/>
      <c r="L247" s="5"/>
      <c r="M247" s="5"/>
      <c r="N247" s="20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3">
      <c r="A248" s="220">
        <f>'Données projet'!A272</f>
        <v>0</v>
      </c>
      <c r="B248" s="221">
        <f>'Données projet'!D272</f>
        <v>0</v>
      </c>
      <c r="C248" s="241"/>
      <c r="D248" s="222">
        <f t="shared" si="13"/>
        <v>0</v>
      </c>
      <c r="E248" s="243"/>
      <c r="F248" s="224"/>
      <c r="G248" s="223"/>
      <c r="H248" s="5"/>
      <c r="I248" s="5"/>
      <c r="J248" s="5"/>
      <c r="K248" s="5"/>
      <c r="L248" s="5"/>
      <c r="M248" s="5"/>
      <c r="N248" s="20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3">
      <c r="A249" s="220">
        <f>'Données projet'!A273</f>
        <v>0</v>
      </c>
      <c r="B249" s="221">
        <f>'Données projet'!D273</f>
        <v>0</v>
      </c>
      <c r="C249" s="241"/>
      <c r="D249" s="222">
        <f t="shared" si="13"/>
        <v>0</v>
      </c>
      <c r="E249" s="243"/>
      <c r="F249" s="224"/>
      <c r="G249" s="223"/>
      <c r="H249" s="5"/>
      <c r="I249" s="5"/>
      <c r="J249" s="5"/>
      <c r="K249" s="5"/>
      <c r="L249" s="5"/>
      <c r="M249" s="5"/>
      <c r="N249" s="20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3">
      <c r="A250" s="220">
        <f>'Données projet'!A274</f>
        <v>0</v>
      </c>
      <c r="B250" s="221">
        <f>'Données projet'!D274</f>
        <v>0</v>
      </c>
      <c r="C250" s="241"/>
      <c r="D250" s="222">
        <f t="shared" si="13"/>
        <v>0</v>
      </c>
      <c r="E250" s="243"/>
      <c r="F250" s="224"/>
      <c r="G250" s="223"/>
      <c r="H250" s="5"/>
      <c r="I250" s="5"/>
      <c r="J250" s="5"/>
      <c r="K250" s="5"/>
      <c r="L250" s="5"/>
      <c r="M250" s="5"/>
      <c r="N250" s="20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3">
      <c r="A251" s="220">
        <f>'Données projet'!A275</f>
        <v>0</v>
      </c>
      <c r="B251" s="221">
        <f>'Données projet'!D275</f>
        <v>0</v>
      </c>
      <c r="C251" s="241"/>
      <c r="D251" s="222">
        <f t="shared" si="13"/>
        <v>0</v>
      </c>
      <c r="E251" s="243"/>
      <c r="F251" s="224"/>
      <c r="G251" s="223"/>
      <c r="H251" s="5"/>
      <c r="I251" s="5"/>
      <c r="J251" s="5"/>
      <c r="K251" s="5"/>
      <c r="L251" s="5"/>
      <c r="M251" s="5"/>
      <c r="N251" s="20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3">
      <c r="A252" s="220">
        <f>'Données projet'!A276</f>
        <v>0</v>
      </c>
      <c r="B252" s="221">
        <f>'Données projet'!D276</f>
        <v>0</v>
      </c>
      <c r="C252" s="241"/>
      <c r="D252" s="222">
        <f t="shared" si="13"/>
        <v>0</v>
      </c>
      <c r="E252" s="243"/>
      <c r="F252" s="224"/>
      <c r="G252" s="223"/>
      <c r="H252" s="5"/>
      <c r="I252" s="5"/>
      <c r="J252" s="5"/>
      <c r="K252" s="5"/>
      <c r="L252" s="5"/>
      <c r="M252" s="5"/>
      <c r="N252" s="20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3">
      <c r="A253" s="220">
        <f>'Données projet'!A277</f>
        <v>0</v>
      </c>
      <c r="B253" s="221">
        <f>'Données projet'!D277</f>
        <v>0</v>
      </c>
      <c r="C253" s="241"/>
      <c r="D253" s="222">
        <f t="shared" si="13"/>
        <v>0</v>
      </c>
      <c r="E253" s="243"/>
      <c r="F253" s="224"/>
      <c r="G253" s="223"/>
      <c r="H253" s="5"/>
      <c r="I253" s="5"/>
      <c r="J253" s="5"/>
      <c r="K253" s="5"/>
      <c r="L253" s="5"/>
      <c r="M253" s="5"/>
      <c r="N253" s="20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3">
      <c r="A254" s="220">
        <f>'Données projet'!A278</f>
        <v>0</v>
      </c>
      <c r="B254" s="221">
        <f>'Données projet'!D278</f>
        <v>0</v>
      </c>
      <c r="C254" s="241"/>
      <c r="D254" s="222">
        <f t="shared" si="13"/>
        <v>0</v>
      </c>
      <c r="E254" s="243"/>
      <c r="F254" s="224"/>
      <c r="G254" s="223"/>
      <c r="H254" s="5"/>
      <c r="I254" s="5"/>
      <c r="J254" s="5"/>
      <c r="K254" s="5"/>
      <c r="L254" s="5"/>
      <c r="M254" s="5"/>
      <c r="N254" s="20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3">
      <c r="A255" s="220">
        <f>'Données projet'!A279</f>
        <v>0</v>
      </c>
      <c r="B255" s="221">
        <f>'Données projet'!D279</f>
        <v>0</v>
      </c>
      <c r="C255" s="241"/>
      <c r="D255" s="222">
        <f t="shared" si="13"/>
        <v>0</v>
      </c>
      <c r="E255" s="243"/>
      <c r="F255" s="224"/>
      <c r="G255" s="223"/>
      <c r="H255" s="5"/>
      <c r="I255" s="5"/>
      <c r="J255" s="5"/>
      <c r="K255" s="5"/>
      <c r="L255" s="5"/>
      <c r="M255" s="5"/>
      <c r="N255" s="20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3">
      <c r="A256" s="220">
        <f>'Données projet'!A280</f>
        <v>0</v>
      </c>
      <c r="B256" s="221">
        <f>'Données projet'!D280</f>
        <v>0</v>
      </c>
      <c r="C256" s="241"/>
      <c r="D256" s="222">
        <f t="shared" si="13"/>
        <v>0</v>
      </c>
      <c r="E256" s="243"/>
      <c r="F256" s="224"/>
      <c r="G256" s="223"/>
      <c r="H256" s="5"/>
      <c r="I256" s="5"/>
      <c r="J256" s="5"/>
      <c r="K256" s="5"/>
      <c r="L256" s="5"/>
      <c r="M256" s="5"/>
      <c r="N256" s="20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0" x14ac:dyDescent="0.3">
      <c r="A257" s="220">
        <f>'Données projet'!A281</f>
        <v>0</v>
      </c>
      <c r="B257" s="221">
        <f>'Données projet'!D281</f>
        <v>0</v>
      </c>
      <c r="C257" s="241"/>
      <c r="D257" s="222">
        <f t="shared" si="13"/>
        <v>0</v>
      </c>
      <c r="E257" s="243"/>
      <c r="F257" s="224"/>
      <c r="G257" s="223"/>
      <c r="H257" s="5"/>
      <c r="I257" s="5"/>
      <c r="J257" s="5"/>
      <c r="K257" s="5"/>
      <c r="L257" s="5"/>
      <c r="M257" s="5"/>
      <c r="N257" s="20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</row>
    <row r="258" spans="1:60" x14ac:dyDescent="0.3">
      <c r="A258" s="220">
        <f>'Données projet'!A282</f>
        <v>0</v>
      </c>
      <c r="B258" s="221">
        <f>'Données projet'!D282</f>
        <v>0</v>
      </c>
      <c r="C258" s="241"/>
      <c r="D258" s="222">
        <f t="shared" si="13"/>
        <v>0</v>
      </c>
      <c r="E258" s="243"/>
      <c r="F258" s="224"/>
      <c r="G258" s="223"/>
      <c r="H258" s="5"/>
      <c r="I258" s="5"/>
      <c r="J258" s="5"/>
      <c r="K258" s="5"/>
      <c r="L258" s="5"/>
      <c r="M258" s="5"/>
      <c r="N258" s="20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</row>
    <row r="259" spans="1:60" x14ac:dyDescent="0.3">
      <c r="A259" s="220">
        <f>'Données projet'!A283</f>
        <v>0</v>
      </c>
      <c r="B259" s="221">
        <f>'Données projet'!D283</f>
        <v>0</v>
      </c>
      <c r="C259" s="241"/>
      <c r="D259" s="222">
        <f t="shared" si="13"/>
        <v>0</v>
      </c>
      <c r="E259" s="243"/>
      <c r="F259" s="224"/>
      <c r="G259" s="223"/>
      <c r="H259" s="5"/>
      <c r="I259" s="5"/>
      <c r="J259" s="5"/>
      <c r="K259" s="5"/>
      <c r="L259" s="5"/>
      <c r="M259" s="5"/>
      <c r="N259" s="20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</row>
    <row r="260" spans="1:60" x14ac:dyDescent="0.3">
      <c r="A260" s="220">
        <f>'Données projet'!A284</f>
        <v>0</v>
      </c>
      <c r="B260" s="221">
        <f>'Données projet'!D284</f>
        <v>0</v>
      </c>
      <c r="C260" s="241"/>
      <c r="D260" s="222">
        <f t="shared" si="13"/>
        <v>0</v>
      </c>
      <c r="E260" s="243"/>
      <c r="F260" s="224"/>
      <c r="G260" s="223"/>
      <c r="H260" s="5"/>
      <c r="I260" s="5"/>
      <c r="J260" s="5"/>
      <c r="K260" s="5"/>
      <c r="L260" s="5"/>
      <c r="M260" s="5"/>
      <c r="N260" s="20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</row>
    <row r="261" spans="1:60" x14ac:dyDescent="0.3">
      <c r="A261" s="220">
        <f>'Données projet'!A285</f>
        <v>0</v>
      </c>
      <c r="B261" s="221">
        <f>'Données projet'!D285</f>
        <v>0</v>
      </c>
      <c r="C261" s="241"/>
      <c r="D261" s="222">
        <f t="shared" si="13"/>
        <v>0</v>
      </c>
      <c r="E261" s="243"/>
      <c r="F261" s="224"/>
      <c r="G261" s="223"/>
      <c r="H261" s="5"/>
      <c r="I261" s="5"/>
      <c r="J261" s="5"/>
      <c r="K261" s="5"/>
      <c r="L261" s="5"/>
      <c r="M261" s="5"/>
      <c r="N261" s="20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</row>
    <row r="262" spans="1:60" x14ac:dyDescent="0.3">
      <c r="A262" s="220">
        <f>'Données projet'!A286</f>
        <v>0</v>
      </c>
      <c r="B262" s="221">
        <f>'Données projet'!D286</f>
        <v>0</v>
      </c>
      <c r="C262" s="241"/>
      <c r="D262" s="222">
        <f t="shared" si="13"/>
        <v>0</v>
      </c>
      <c r="E262" s="243"/>
      <c r="F262" s="224"/>
      <c r="G262" s="223"/>
      <c r="H262" s="5"/>
      <c r="I262" s="5"/>
      <c r="J262" s="5"/>
      <c r="K262" s="5"/>
      <c r="L262" s="5"/>
      <c r="M262" s="5"/>
      <c r="N262" s="20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</row>
    <row r="263" spans="1:60" x14ac:dyDescent="0.3">
      <c r="A263" s="220">
        <f>'Données projet'!A287</f>
        <v>0</v>
      </c>
      <c r="B263" s="221">
        <f>'Données projet'!D287</f>
        <v>0</v>
      </c>
      <c r="C263" s="241"/>
      <c r="D263" s="222">
        <f t="shared" si="13"/>
        <v>0</v>
      </c>
      <c r="E263" s="243"/>
      <c r="F263" s="224"/>
      <c r="G263" s="223"/>
      <c r="H263" s="5"/>
      <c r="I263" s="5"/>
      <c r="J263" s="5"/>
      <c r="K263" s="5"/>
      <c r="L263" s="5"/>
      <c r="M263" s="5"/>
      <c r="N263" s="20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</row>
    <row r="264" spans="1:60" x14ac:dyDescent="0.3">
      <c r="A264" s="220">
        <f>'Données projet'!A288</f>
        <v>0</v>
      </c>
      <c r="B264" s="221">
        <f>'Données projet'!D288</f>
        <v>0</v>
      </c>
      <c r="C264" s="241"/>
      <c r="D264" s="222">
        <f t="shared" si="13"/>
        <v>0</v>
      </c>
      <c r="E264" s="243"/>
      <c r="F264" s="224"/>
      <c r="G264" s="223"/>
      <c r="H264" s="5"/>
      <c r="I264" s="5"/>
      <c r="J264" s="5"/>
      <c r="K264" s="5"/>
      <c r="L264" s="5"/>
      <c r="M264" s="5"/>
      <c r="N264" s="20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</row>
    <row r="265" spans="1:60" x14ac:dyDescent="0.3">
      <c r="A265" s="220">
        <f>'Données projet'!A289</f>
        <v>0</v>
      </c>
      <c r="B265" s="221">
        <f>'Données projet'!D289</f>
        <v>0</v>
      </c>
      <c r="C265" s="246"/>
      <c r="D265" s="222">
        <f t="shared" si="13"/>
        <v>0</v>
      </c>
      <c r="E265" s="243"/>
      <c r="F265" s="224"/>
      <c r="G265" s="223"/>
      <c r="H265" s="5"/>
      <c r="I265" s="5"/>
      <c r="J265" s="5"/>
      <c r="K265" s="5"/>
      <c r="L265" s="5"/>
      <c r="M265" s="5"/>
      <c r="N265" s="20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</row>
    <row r="266" spans="1:60" x14ac:dyDescent="0.3">
      <c r="A266" s="5"/>
      <c r="B266" s="5"/>
      <c r="C266" s="5"/>
      <c r="D266" s="5"/>
      <c r="E266" s="5"/>
      <c r="F266" s="71"/>
      <c r="G266" s="7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</row>
    <row r="267" spans="1:60" x14ac:dyDescent="0.3">
      <c r="A267" s="5"/>
      <c r="B267" s="5"/>
      <c r="C267" s="5"/>
      <c r="D267" s="5"/>
      <c r="E267" s="5"/>
      <c r="F267" s="71"/>
      <c r="G267" s="7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0" x14ac:dyDescent="0.3">
      <c r="A268" s="5"/>
      <c r="B268" s="5"/>
      <c r="C268" s="5"/>
      <c r="D268" s="5"/>
      <c r="E268" s="5"/>
      <c r="F268" s="71"/>
      <c r="G268" s="7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0" x14ac:dyDescent="0.3">
      <c r="A269" s="5"/>
      <c r="B269" s="5"/>
      <c r="C269" s="5"/>
      <c r="D269" s="5"/>
      <c r="E269" s="5"/>
      <c r="F269" s="71"/>
      <c r="G269" s="7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0" x14ac:dyDescent="0.3">
      <c r="A270" s="5"/>
      <c r="B270" s="5"/>
      <c r="C270" s="5"/>
      <c r="D270" s="5"/>
      <c r="E270" s="5"/>
      <c r="F270" s="71"/>
      <c r="G270" s="7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0" x14ac:dyDescent="0.3">
      <c r="A271" s="5"/>
      <c r="B271" s="5"/>
      <c r="C271" s="5"/>
      <c r="D271" s="5"/>
      <c r="E271" s="5"/>
      <c r="F271" s="71"/>
      <c r="G271" s="7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0" x14ac:dyDescent="0.3">
      <c r="A272" s="5"/>
      <c r="B272" s="5"/>
      <c r="C272" s="5"/>
      <c r="D272" s="5"/>
      <c r="E272" s="5"/>
      <c r="F272" s="71"/>
      <c r="G272" s="7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">
      <c r="A273" s="5"/>
      <c r="B273" s="5"/>
      <c r="C273" s="5"/>
      <c r="D273" s="5"/>
      <c r="E273" s="5"/>
      <c r="F273" s="71"/>
      <c r="G273" s="7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">
      <c r="A274" s="5"/>
      <c r="B274" s="5"/>
      <c r="C274" s="5"/>
      <c r="D274" s="5"/>
      <c r="E274" s="5"/>
      <c r="F274" s="71"/>
      <c r="G274" s="7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">
      <c r="A275" s="5"/>
      <c r="B275" s="5"/>
      <c r="C275" s="5"/>
      <c r="D275" s="5"/>
      <c r="E275" s="5"/>
      <c r="F275" s="71"/>
      <c r="G275" s="7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">
      <c r="A276" s="5"/>
      <c r="B276" s="5"/>
      <c r="C276" s="5"/>
      <c r="D276" s="5"/>
      <c r="E276" s="5"/>
      <c r="F276" s="71"/>
      <c r="G276" s="7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">
      <c r="A277" s="5"/>
      <c r="B277" s="5"/>
      <c r="C277" s="5"/>
      <c r="D277" s="5"/>
      <c r="E277" s="5"/>
      <c r="F277" s="71"/>
      <c r="G277" s="7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">
      <c r="A278" s="5"/>
      <c r="B278" s="5"/>
      <c r="C278" s="5"/>
      <c r="D278" s="5"/>
      <c r="E278" s="5"/>
      <c r="F278" s="71"/>
      <c r="G278" s="7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">
      <c r="A279" s="5"/>
      <c r="B279" s="5"/>
      <c r="C279" s="5"/>
      <c r="D279" s="5"/>
      <c r="E279" s="5"/>
      <c r="F279" s="71"/>
      <c r="G279" s="7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">
      <c r="A280" s="5"/>
      <c r="B280" s="5"/>
      <c r="C280" s="5"/>
      <c r="D280" s="5"/>
      <c r="E280" s="5"/>
      <c r="F280" s="71"/>
      <c r="G280" s="7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">
      <c r="A281" s="5"/>
      <c r="B281" s="5"/>
      <c r="C281" s="5"/>
      <c r="D281" s="5"/>
      <c r="E281" s="5"/>
      <c r="F281" s="71"/>
      <c r="G281" s="7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">
      <c r="A282" s="5"/>
      <c r="B282" s="5"/>
      <c r="C282" s="5"/>
      <c r="D282" s="5"/>
      <c r="E282" s="5"/>
      <c r="F282" s="71"/>
      <c r="G282" s="7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">
      <c r="A283" s="5"/>
      <c r="B283" s="5"/>
      <c r="C283" s="5"/>
      <c r="D283" s="5"/>
      <c r="E283" s="5"/>
      <c r="F283" s="71"/>
      <c r="G283" s="7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">
      <c r="A284" s="5"/>
      <c r="B284" s="5"/>
      <c r="C284" s="5"/>
      <c r="D284" s="5"/>
      <c r="E284" s="5"/>
      <c r="F284" s="71"/>
      <c r="G284" s="7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">
      <c r="A285" s="5"/>
      <c r="B285" s="5"/>
      <c r="C285" s="5"/>
      <c r="D285" s="5"/>
      <c r="E285" s="5"/>
      <c r="F285" s="71"/>
      <c r="G285" s="7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">
      <c r="A286" s="5"/>
      <c r="B286" s="5"/>
      <c r="C286" s="5"/>
      <c r="D286" s="5"/>
      <c r="E286" s="5"/>
      <c r="F286" s="71"/>
      <c r="G286" s="7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">
      <c r="A287" s="5"/>
      <c r="B287" s="5"/>
      <c r="C287" s="5"/>
      <c r="D287" s="5"/>
      <c r="E287" s="5"/>
      <c r="F287" s="71"/>
      <c r="G287" s="7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">
      <c r="A288" s="5"/>
      <c r="B288" s="5"/>
      <c r="C288" s="5"/>
      <c r="D288" s="5"/>
      <c r="E288" s="5"/>
      <c r="F288" s="71"/>
      <c r="G288" s="7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">
      <c r="A289" s="5"/>
      <c r="B289" s="5"/>
      <c r="C289" s="5"/>
      <c r="D289" s="5"/>
      <c r="E289" s="5"/>
      <c r="F289" s="71"/>
      <c r="G289" s="7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">
      <c r="A290" s="5"/>
      <c r="B290" s="5"/>
      <c r="C290" s="5"/>
      <c r="D290" s="5"/>
      <c r="E290" s="5"/>
      <c r="F290" s="71"/>
      <c r="G290" s="7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">
      <c r="A291" s="5"/>
      <c r="B291" s="5"/>
      <c r="C291" s="5"/>
      <c r="D291" s="5"/>
      <c r="E291" s="5"/>
      <c r="F291" s="71"/>
      <c r="G291" s="7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">
      <c r="A292" s="5"/>
      <c r="B292" s="5"/>
      <c r="C292" s="5"/>
      <c r="D292" s="5"/>
      <c r="E292" s="5"/>
      <c r="F292" s="71"/>
      <c r="G292" s="7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">
      <c r="A293" s="5"/>
      <c r="B293" s="5"/>
      <c r="C293" s="5"/>
      <c r="D293" s="5"/>
      <c r="E293" s="5"/>
      <c r="F293" s="71"/>
      <c r="G293" s="7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">
      <c r="A294" s="5"/>
      <c r="B294" s="5"/>
      <c r="C294" s="5"/>
      <c r="D294" s="5"/>
      <c r="E294" s="5"/>
      <c r="F294" s="71"/>
      <c r="G294" s="7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">
      <c r="A295" s="5"/>
      <c r="B295" s="5"/>
      <c r="C295" s="5"/>
      <c r="D295" s="5"/>
      <c r="E295" s="5"/>
      <c r="F295" s="71"/>
      <c r="G295" s="7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">
      <c r="A296" s="5"/>
      <c r="B296" s="5"/>
      <c r="C296" s="5"/>
      <c r="D296" s="5"/>
      <c r="E296" s="5"/>
      <c r="F296" s="71"/>
      <c r="G296" s="7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">
      <c r="A297" s="5"/>
      <c r="B297" s="5"/>
      <c r="C297" s="5"/>
      <c r="D297" s="5"/>
      <c r="E297" s="5"/>
      <c r="F297" s="71"/>
      <c r="G297" s="7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">
      <c r="A298" s="5"/>
      <c r="B298" s="5"/>
      <c r="C298" s="5"/>
      <c r="D298" s="5"/>
      <c r="E298" s="5"/>
      <c r="F298" s="71"/>
      <c r="G298" s="7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">
      <c r="A299" s="5"/>
      <c r="B299" s="5"/>
      <c r="C299" s="5"/>
      <c r="D299" s="5"/>
      <c r="E299" s="5"/>
      <c r="F299" s="71"/>
      <c r="G299" s="7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">
      <c r="A300" s="5"/>
      <c r="B300" s="5"/>
      <c r="C300" s="5"/>
      <c r="D300" s="5"/>
      <c r="E300" s="5"/>
      <c r="F300" s="71"/>
      <c r="G300" s="7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">
      <c r="A301" s="5"/>
      <c r="B301" s="5"/>
      <c r="C301" s="5"/>
      <c r="D301" s="5"/>
      <c r="E301" s="5"/>
      <c r="F301" s="71"/>
      <c r="G301" s="7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">
      <c r="A302" s="5"/>
      <c r="B302" s="5"/>
      <c r="C302" s="5"/>
      <c r="D302" s="5"/>
      <c r="E302" s="5"/>
      <c r="F302" s="71"/>
      <c r="G302" s="7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">
      <c r="A303" s="5"/>
      <c r="B303" s="5"/>
      <c r="C303" s="5"/>
      <c r="D303" s="5"/>
      <c r="E303" s="5"/>
      <c r="F303" s="71"/>
      <c r="G303" s="7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">
      <c r="A304" s="5"/>
      <c r="B304" s="5"/>
      <c r="C304" s="5"/>
      <c r="D304" s="5"/>
      <c r="E304" s="5"/>
      <c r="F304" s="71"/>
      <c r="G304" s="7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">
      <c r="A305" s="5"/>
      <c r="B305" s="5"/>
      <c r="C305" s="5"/>
      <c r="D305" s="5"/>
      <c r="E305" s="5"/>
      <c r="F305" s="71"/>
      <c r="G305" s="7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">
      <c r="A306" s="5"/>
      <c r="B306" s="5"/>
      <c r="C306" s="5"/>
      <c r="D306" s="5"/>
      <c r="E306" s="5"/>
      <c r="F306" s="71"/>
      <c r="G306" s="7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">
      <c r="A307" s="5"/>
      <c r="B307" s="5"/>
      <c r="C307" s="5"/>
      <c r="D307" s="5"/>
      <c r="E307" s="5"/>
      <c r="F307" s="71"/>
      <c r="G307" s="7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">
      <c r="A308" s="5"/>
      <c r="B308" s="5"/>
      <c r="C308" s="5"/>
      <c r="D308" s="5"/>
      <c r="E308" s="5"/>
      <c r="F308" s="71"/>
      <c r="G308" s="7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">
      <c r="A309" s="5"/>
      <c r="B309" s="5"/>
      <c r="C309" s="5"/>
      <c r="D309" s="5"/>
      <c r="E309" s="5"/>
      <c r="F309" s="71"/>
      <c r="G309" s="7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">
      <c r="A310" s="5"/>
      <c r="B310" s="5"/>
      <c r="C310" s="5"/>
      <c r="D310" s="5"/>
      <c r="E310" s="5"/>
      <c r="F310" s="71"/>
      <c r="G310" s="7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">
      <c r="A311" s="5"/>
      <c r="B311" s="5"/>
      <c r="C311" s="5"/>
      <c r="D311" s="5"/>
      <c r="E311" s="5"/>
      <c r="F311" s="71"/>
      <c r="G311" s="7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">
      <c r="A312" s="5"/>
      <c r="B312" s="5"/>
      <c r="C312" s="5"/>
      <c r="D312" s="5"/>
      <c r="E312" s="5"/>
      <c r="F312" s="71"/>
      <c r="G312" s="7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">
      <c r="A313" s="5"/>
      <c r="B313" s="5"/>
      <c r="C313" s="5"/>
      <c r="D313" s="5"/>
      <c r="E313" s="5"/>
      <c r="F313" s="71"/>
      <c r="G313" s="7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">
      <c r="A314" s="5"/>
      <c r="B314" s="5"/>
      <c r="C314" s="5"/>
      <c r="D314" s="5"/>
      <c r="E314" s="5"/>
      <c r="F314" s="71"/>
      <c r="G314" s="7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">
      <c r="A315" s="5"/>
      <c r="B315" s="5"/>
      <c r="C315" s="5"/>
      <c r="D315" s="5"/>
      <c r="E315" s="5"/>
      <c r="F315" s="71"/>
      <c r="G315" s="7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">
      <c r="A316" s="5"/>
      <c r="B316" s="5"/>
      <c r="C316" s="5"/>
      <c r="D316" s="5"/>
      <c r="E316" s="5"/>
      <c r="F316" s="71"/>
      <c r="G316" s="7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">
      <c r="A317" s="5"/>
      <c r="B317" s="5"/>
      <c r="C317" s="5"/>
      <c r="D317" s="5"/>
      <c r="E317" s="5"/>
      <c r="F317" s="71"/>
      <c r="G317" s="7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">
      <c r="A318" s="5"/>
      <c r="B318" s="5"/>
      <c r="C318" s="5"/>
      <c r="D318" s="5"/>
      <c r="E318" s="5"/>
      <c r="F318" s="71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">
      <c r="A319" s="5"/>
      <c r="B319" s="5"/>
      <c r="C319" s="5"/>
      <c r="D319" s="5"/>
      <c r="E319" s="5"/>
      <c r="F319" s="71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">
      <c r="A320" s="5"/>
      <c r="B320" s="5"/>
      <c r="C320" s="5"/>
      <c r="D320" s="5"/>
      <c r="E320" s="5"/>
      <c r="F320" s="71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">
      <c r="A321" s="5"/>
      <c r="B321" s="5"/>
      <c r="C321" s="5"/>
      <c r="D321" s="5"/>
      <c r="E321" s="5"/>
      <c r="F321" s="71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">
      <c r="A322" s="5"/>
      <c r="B322" s="5"/>
      <c r="C322" s="5"/>
      <c r="D322" s="5"/>
      <c r="E322" s="5"/>
      <c r="F322" s="71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">
      <c r="A323" s="5"/>
      <c r="B323" s="5"/>
      <c r="C323" s="5"/>
      <c r="D323" s="5"/>
      <c r="E323" s="5"/>
      <c r="F323" s="71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">
      <c r="A324" s="5"/>
      <c r="B324" s="5"/>
      <c r="C324" s="5"/>
      <c r="D324" s="5"/>
      <c r="E324" s="5"/>
      <c r="F324" s="71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">
      <c r="A325" s="5"/>
      <c r="B325" s="5"/>
      <c r="C325" s="5"/>
      <c r="D325" s="5"/>
      <c r="E325" s="5"/>
      <c r="F325" s="71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">
      <c r="A326" s="5"/>
      <c r="B326" s="5"/>
      <c r="C326" s="5"/>
      <c r="D326" s="5"/>
      <c r="E326" s="5"/>
      <c r="F326" s="71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">
      <c r="A327" s="5"/>
      <c r="B327" s="5"/>
      <c r="C327" s="5"/>
      <c r="D327" s="5"/>
      <c r="E327" s="5"/>
      <c r="F327" s="71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">
      <c r="A328" s="5"/>
      <c r="B328" s="5"/>
      <c r="C328" s="5"/>
      <c r="D328" s="5"/>
      <c r="E328" s="5"/>
      <c r="F328" s="71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">
      <c r="A329" s="5"/>
      <c r="B329" s="5"/>
      <c r="C329" s="5"/>
      <c r="D329" s="5"/>
      <c r="E329" s="5"/>
      <c r="F329" s="71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">
      <c r="A330" s="5"/>
      <c r="B330" s="5"/>
      <c r="C330" s="5"/>
      <c r="D330" s="5"/>
      <c r="E330" s="5"/>
      <c r="F330" s="71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">
      <c r="A331" s="5"/>
      <c r="B331" s="5"/>
      <c r="C331" s="5"/>
      <c r="D331" s="5"/>
      <c r="E331" s="5"/>
      <c r="F331" s="71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">
      <c r="A332" s="5"/>
      <c r="B332" s="5"/>
      <c r="C332" s="5"/>
      <c r="D332" s="5"/>
      <c r="E332" s="5"/>
      <c r="F332" s="71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">
      <c r="A333" s="5"/>
      <c r="B333" s="5"/>
      <c r="C333" s="5"/>
      <c r="D333" s="5"/>
      <c r="E333" s="5"/>
      <c r="F333" s="71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">
      <c r="A334" s="5"/>
      <c r="B334" s="5"/>
      <c r="C334" s="5"/>
      <c r="D334" s="5"/>
      <c r="E334" s="5"/>
      <c r="F334" s="71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">
      <c r="A335" s="5"/>
      <c r="B335" s="5"/>
      <c r="C335" s="5"/>
      <c r="D335" s="5"/>
      <c r="E335" s="5"/>
      <c r="F335" s="71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">
      <c r="A336" s="5"/>
      <c r="B336" s="5"/>
      <c r="C336" s="5"/>
      <c r="D336" s="5"/>
      <c r="E336" s="5"/>
      <c r="F336" s="71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">
      <c r="A337" s="5"/>
      <c r="B337" s="5"/>
      <c r="C337" s="5"/>
      <c r="D337" s="5"/>
      <c r="E337" s="5"/>
      <c r="F337" s="71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">
      <c r="A338" s="5"/>
      <c r="B338" s="5"/>
      <c r="C338" s="5"/>
      <c r="D338" s="5"/>
      <c r="E338" s="5"/>
      <c r="F338" s="71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">
      <c r="A339" s="5"/>
      <c r="B339" s="5"/>
      <c r="C339" s="5"/>
      <c r="D339" s="5"/>
      <c r="E339" s="5"/>
      <c r="F339" s="71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">
      <c r="A340" s="5"/>
      <c r="B340" s="5"/>
      <c r="C340" s="5"/>
      <c r="D340" s="5"/>
      <c r="E340" s="5"/>
      <c r="F340" s="71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">
      <c r="A341" s="5"/>
      <c r="B341" s="5"/>
      <c r="C341" s="5"/>
      <c r="D341" s="5"/>
      <c r="E341" s="5"/>
      <c r="F341" s="71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">
      <c r="A342" s="5"/>
      <c r="B342" s="5"/>
      <c r="C342" s="5"/>
      <c r="D342" s="5"/>
      <c r="E342" s="5"/>
      <c r="F342" s="71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">
      <c r="A343" s="5"/>
      <c r="B343" s="5"/>
      <c r="C343" s="5"/>
      <c r="D343" s="5"/>
      <c r="E343" s="5"/>
      <c r="F343" s="71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"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"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"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"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"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5:60" x14ac:dyDescent="0.3"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5:60" x14ac:dyDescent="0.3"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5:60" x14ac:dyDescent="0.3"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5:60" x14ac:dyDescent="0.3"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5:60" x14ac:dyDescent="0.3"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5:60" x14ac:dyDescent="0.3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5:60" x14ac:dyDescent="0.3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5:60" x14ac:dyDescent="0.3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5:60" x14ac:dyDescent="0.3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5:60" x14ac:dyDescent="0.3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5:60" x14ac:dyDescent="0.3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5:60" x14ac:dyDescent="0.3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5:60" x14ac:dyDescent="0.3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5:60" x14ac:dyDescent="0.3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5:60" x14ac:dyDescent="0.3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5:60" x14ac:dyDescent="0.3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3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3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3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3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3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3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3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3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3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3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3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3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3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3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3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3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3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3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3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3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3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3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3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3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3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3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3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3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3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3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3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3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3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3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3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3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3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3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3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3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3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3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3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3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3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3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3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3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3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3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3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3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3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3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3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3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3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3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3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3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3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3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3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3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3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3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3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3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3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3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3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3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3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3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3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3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3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3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3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3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3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3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3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3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3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3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3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3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3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3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</sheetData>
  <sheetProtection algorithmName="SHA-512" hashValue="OsgGaw9QwgPLlIiUPyPszKKoZENIimOJnGMxv3FhxGiXJdh9Mf8gEpS/2k0hO4C4BrW0MiJ758WKiQyKApxdaQ==" saltValue="racAjXs0EYQRcxxmGY4jVA==" spinCount="100000" sheet="1" objects="1" scenarios="1"/>
  <mergeCells count="20">
    <mergeCell ref="E41:F41"/>
    <mergeCell ref="J35:L35"/>
    <mergeCell ref="J32:L32"/>
    <mergeCell ref="J33:L33"/>
    <mergeCell ref="J34:L34"/>
    <mergeCell ref="I36:L36"/>
    <mergeCell ref="O30:Q30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29:Q29"/>
    <mergeCell ref="O23:S23"/>
    <mergeCell ref="O24:T25"/>
    <mergeCell ref="O22:Q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2022-03-18T09:33:51Z</dcterms:modified>
</cp:coreProperties>
</file>